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Ex1.xml" ContentType="application/vnd.ms-office.chartex+xml"/>
  <Override PartName="/xl/charts/style4.xml" ContentType="application/vnd.ms-office.chartstyle+xml"/>
  <Override PartName="/xl/charts/colors4.xml" ContentType="application/vnd.ms-office.chartcolorstyle+xml"/>
  <Override PartName="/xl/charts/chartEx2.xml" ContentType="application/vnd.ms-office.chartex+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charts/chart4.xml" ContentType="application/vnd.openxmlformats-officedocument.drawingml.chart+xml"/>
  <Override PartName="/xl/charts/style6.xml" ContentType="application/vnd.ms-office.chartstyle+xml"/>
  <Override PartName="/xl/charts/colors6.xml" ContentType="application/vnd.ms-office.chartcolorstyle+xml"/>
  <Override PartName="/xl/tables/table2.xml" ContentType="application/vnd.openxmlformats-officedocument.spreadsheetml.table+xml"/>
  <Override PartName="/xl/tables/table3.xml" ContentType="application/vnd.openxmlformats-officedocument.spreadsheetml.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6"/>
  <workbookPr hidePivotFieldList="1" defaultThemeVersion="202300"/>
  <mc:AlternateContent xmlns:mc="http://schemas.openxmlformats.org/markup-compatibility/2006">
    <mc:Choice Requires="x15">
      <x15ac:absPath xmlns:x15ac="http://schemas.microsoft.com/office/spreadsheetml/2010/11/ac" url="/Users/chelsealilly/Desktop/"/>
    </mc:Choice>
  </mc:AlternateContent>
  <xr:revisionPtr revIDLastSave="0" documentId="13_ncr:1_{5B30E6CE-EE32-BF4B-B8C8-BF478D054FE4}" xr6:coauthVersionLast="47" xr6:coauthVersionMax="47" xr10:uidLastSave="{00000000-0000-0000-0000-000000000000}"/>
  <bookViews>
    <workbookView xWindow="0" yWindow="960" windowWidth="32160" windowHeight="21180" xr2:uid="{F8959689-BC2B-0047-AE23-70D30C1CA63B}"/>
  </bookViews>
  <sheets>
    <sheet name="Dashboard" sheetId="1" r:id="rId1"/>
    <sheet name="Savings Goal" sheetId="2" r:id="rId2"/>
    <sheet name="Transactions" sheetId="3" r:id="rId3"/>
    <sheet name="Category Table" sheetId="4" r:id="rId4"/>
    <sheet name="Analysis" sheetId="5" r:id="rId5"/>
    <sheet name="Sheet1" sheetId="6" r:id="rId6"/>
    <sheet name="Sheet2" sheetId="7" r:id="rId7"/>
  </sheets>
  <definedNames>
    <definedName name="_xlchart.v1.0" hidden="1">Analysis!$Q$8:$Q$24</definedName>
    <definedName name="_xlchart.v1.1" hidden="1">Analysis!$R$7</definedName>
    <definedName name="_xlchart.v1.2" hidden="1">Analysis!$R$8:$R$24</definedName>
    <definedName name="_xlchart.v1.3" hidden="1">Analysis!$K$6:$L$22</definedName>
    <definedName name="_xlchart.v1.4" hidden="1">Analysis!$M$5</definedName>
    <definedName name="_xlchart.v1.5" hidden="1">Analysis!$M$6:$M$22</definedName>
    <definedName name="Slicer_Years__Date">#N/A</definedName>
    <definedName name="TargetSavedMonthly">'Savings Goal'!$F$5</definedName>
    <definedName name="TotalSavings">'Savings Goal'!$C$5</definedName>
  </definedNames>
  <calcPr calcId="191029"/>
  <pivotCaches>
    <pivotCache cacheId="1"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G508" i="3" l="1"/>
  <c r="H508" i="3" a="1"/>
  <c r="H508" i="3" s="1"/>
  <c r="I508" i="3" a="1"/>
  <c r="I508" i="3" s="1"/>
  <c r="J508" i="3" a="1"/>
  <c r="J508" i="3" s="1"/>
  <c r="G505" i="3"/>
  <c r="H505" i="3" a="1"/>
  <c r="H505" i="3" s="1"/>
  <c r="I505" i="3" a="1"/>
  <c r="I505" i="3" s="1"/>
  <c r="J505" i="3" a="1"/>
  <c r="J505" i="3" s="1"/>
  <c r="G504" i="3"/>
  <c r="H504" i="3" a="1"/>
  <c r="H504" i="3" s="1"/>
  <c r="I504" i="3" a="1"/>
  <c r="I504" i="3" s="1"/>
  <c r="J504" i="3" a="1"/>
  <c r="J504" i="3" s="1"/>
  <c r="G499" i="3"/>
  <c r="H499" i="3" a="1"/>
  <c r="H499" i="3" s="1"/>
  <c r="I499" i="3" a="1"/>
  <c r="I499" i="3" s="1"/>
  <c r="J499" i="3" a="1"/>
  <c r="J499" i="3" s="1"/>
  <c r="G495" i="3"/>
  <c r="H495" i="3" a="1"/>
  <c r="H495" i="3" s="1"/>
  <c r="I495" i="3" a="1"/>
  <c r="I495" i="3" s="1"/>
  <c r="J495" i="3" a="1"/>
  <c r="J495" i="3" s="1"/>
  <c r="G492" i="3"/>
  <c r="H492" i="3" a="1"/>
  <c r="H492" i="3" s="1"/>
  <c r="I492" i="3" a="1"/>
  <c r="I492" i="3" s="1"/>
  <c r="J492" i="3" a="1"/>
  <c r="J492" i="3" s="1"/>
  <c r="G489" i="3"/>
  <c r="H489" i="3" a="1"/>
  <c r="H489" i="3" s="1"/>
  <c r="I489" i="3" a="1"/>
  <c r="I489" i="3" s="1"/>
  <c r="J489" i="3" a="1"/>
  <c r="J489" i="3" s="1"/>
  <c r="G485" i="3"/>
  <c r="H485" i="3" a="1"/>
  <c r="H485" i="3" s="1"/>
  <c r="I485" i="3" a="1"/>
  <c r="I485" i="3" s="1"/>
  <c r="J485" i="3" a="1"/>
  <c r="J485" i="3" s="1"/>
  <c r="G481" i="3"/>
  <c r="H481" i="3" a="1"/>
  <c r="H481" i="3" s="1"/>
  <c r="I481" i="3" a="1"/>
  <c r="I481" i="3" s="1"/>
  <c r="J481" i="3" a="1"/>
  <c r="J481" i="3" s="1"/>
  <c r="G479" i="3"/>
  <c r="H479" i="3" a="1"/>
  <c r="H479" i="3" s="1"/>
  <c r="I479" i="3" a="1"/>
  <c r="I479" i="3" s="1"/>
  <c r="J479" i="3" a="1"/>
  <c r="J479" i="3" s="1"/>
  <c r="G477" i="3"/>
  <c r="H477" i="3" a="1"/>
  <c r="H477" i="3" s="1"/>
  <c r="I477" i="3" a="1"/>
  <c r="I477" i="3" s="1"/>
  <c r="J477" i="3" a="1"/>
  <c r="J477" i="3" s="1"/>
  <c r="G473" i="3"/>
  <c r="H473" i="3" a="1"/>
  <c r="H473" i="3" s="1"/>
  <c r="I473" i="3" a="1"/>
  <c r="I473" i="3" s="1"/>
  <c r="J473" i="3" a="1"/>
  <c r="J473" i="3" s="1"/>
  <c r="G472" i="3"/>
  <c r="H472" i="3" a="1"/>
  <c r="H472" i="3" s="1"/>
  <c r="I472" i="3" a="1"/>
  <c r="I472" i="3" s="1"/>
  <c r="J472" i="3" a="1"/>
  <c r="J472" i="3" s="1"/>
  <c r="G471" i="3"/>
  <c r="H471" i="3" a="1"/>
  <c r="H471" i="3" s="1"/>
  <c r="I471" i="3" a="1"/>
  <c r="I471" i="3" s="1"/>
  <c r="J471" i="3" a="1"/>
  <c r="J471" i="3" s="1"/>
  <c r="G463" i="3"/>
  <c r="H463" i="3" a="1"/>
  <c r="H463" i="3" s="1"/>
  <c r="I463" i="3" a="1"/>
  <c r="I463" i="3" s="1"/>
  <c r="J463" i="3" a="1"/>
  <c r="J463" i="3" s="1"/>
  <c r="G458" i="3"/>
  <c r="H458" i="3" a="1"/>
  <c r="H458" i="3" s="1"/>
  <c r="I458" i="3" a="1"/>
  <c r="I458" i="3" s="1"/>
  <c r="J458" i="3" a="1"/>
  <c r="J458" i="3" s="1"/>
  <c r="G456" i="3"/>
  <c r="H456" i="3" a="1"/>
  <c r="H456" i="3" s="1"/>
  <c r="I456" i="3" a="1"/>
  <c r="I456" i="3" s="1"/>
  <c r="J456" i="3" a="1"/>
  <c r="J456" i="3" s="1"/>
  <c r="G451" i="3"/>
  <c r="H451" i="3" a="1"/>
  <c r="H451" i="3" s="1"/>
  <c r="I451" i="3" a="1"/>
  <c r="I451" i="3" s="1"/>
  <c r="J451" i="3" a="1"/>
  <c r="J451" i="3" s="1"/>
  <c r="G450" i="3"/>
  <c r="H450" i="3" a="1"/>
  <c r="H450" i="3" s="1"/>
  <c r="I450" i="3" a="1"/>
  <c r="I450" i="3" s="1"/>
  <c r="J450" i="3" a="1"/>
  <c r="J450" i="3" s="1"/>
  <c r="G443" i="3"/>
  <c r="H443" i="3" a="1"/>
  <c r="H443" i="3" s="1"/>
  <c r="I443" i="3" a="1"/>
  <c r="I443" i="3" s="1"/>
  <c r="J443" i="3" a="1"/>
  <c r="J443" i="3" s="1"/>
  <c r="G441" i="3"/>
  <c r="H441" i="3" a="1"/>
  <c r="H441" i="3" s="1"/>
  <c r="I441" i="3" a="1"/>
  <c r="I441" i="3" s="1"/>
  <c r="J441" i="3" a="1"/>
  <c r="J441" i="3" s="1"/>
  <c r="G439" i="3"/>
  <c r="H439" i="3" a="1"/>
  <c r="H439" i="3" s="1"/>
  <c r="I439" i="3" a="1"/>
  <c r="I439" i="3" s="1"/>
  <c r="J439" i="3" a="1"/>
  <c r="J439" i="3" s="1"/>
  <c r="G437" i="3"/>
  <c r="H437" i="3" a="1"/>
  <c r="H437" i="3" s="1"/>
  <c r="I437" i="3" a="1"/>
  <c r="I437" i="3" s="1"/>
  <c r="J437" i="3" a="1"/>
  <c r="J437" i="3" s="1"/>
  <c r="G436" i="3"/>
  <c r="H436" i="3" a="1"/>
  <c r="H436" i="3" s="1"/>
  <c r="I436" i="3" a="1"/>
  <c r="I436" i="3" s="1"/>
  <c r="J436" i="3" a="1"/>
  <c r="J436" i="3" s="1"/>
  <c r="G507" i="3"/>
  <c r="H507" i="3" a="1"/>
  <c r="H507" i="3" s="1"/>
  <c r="I507" i="3" a="1"/>
  <c r="I507" i="3" s="1"/>
  <c r="J507" i="3" a="1"/>
  <c r="J507" i="3" s="1"/>
  <c r="G493" i="3"/>
  <c r="H493" i="3" a="1"/>
  <c r="H493" i="3" s="1"/>
  <c r="I493" i="3" a="1"/>
  <c r="I493" i="3" s="1"/>
  <c r="J493" i="3" a="1"/>
  <c r="J493" i="3" s="1"/>
  <c r="G488" i="3"/>
  <c r="H488" i="3" a="1"/>
  <c r="H488" i="3" s="1"/>
  <c r="I488" i="3" a="1"/>
  <c r="I488" i="3" s="1"/>
  <c r="J488" i="3" a="1"/>
  <c r="J488" i="3" s="1"/>
  <c r="G486" i="3"/>
  <c r="H486" i="3" a="1"/>
  <c r="H486" i="3" s="1"/>
  <c r="I486" i="3" a="1"/>
  <c r="I486" i="3" s="1"/>
  <c r="J486" i="3" a="1"/>
  <c r="J486" i="3" s="1"/>
  <c r="G482" i="3"/>
  <c r="H482" i="3" a="1"/>
  <c r="H482" i="3" s="1"/>
  <c r="I482" i="3" a="1"/>
  <c r="I482" i="3" s="1"/>
  <c r="J482" i="3" a="1"/>
  <c r="J482" i="3" s="1"/>
  <c r="G478" i="3"/>
  <c r="H478" i="3" a="1"/>
  <c r="H478" i="3" s="1"/>
  <c r="I478" i="3" a="1"/>
  <c r="I478" i="3" s="1"/>
  <c r="J478" i="3" a="1"/>
  <c r="J478" i="3" s="1"/>
  <c r="G449" i="3"/>
  <c r="H449" i="3" a="1"/>
  <c r="H449" i="3" s="1"/>
  <c r="I449" i="3" a="1"/>
  <c r="I449" i="3" s="1"/>
  <c r="J449" i="3" a="1"/>
  <c r="J449" i="3" s="1"/>
  <c r="G447" i="3"/>
  <c r="H447" i="3" a="1"/>
  <c r="H447" i="3" s="1"/>
  <c r="I447" i="3" a="1"/>
  <c r="I447" i="3" s="1"/>
  <c r="J447" i="3" a="1"/>
  <c r="J447" i="3" s="1"/>
  <c r="G446" i="3"/>
  <c r="H446" i="3" a="1"/>
  <c r="H446" i="3" s="1"/>
  <c r="I446" i="3" a="1"/>
  <c r="I446" i="3" s="1"/>
  <c r="J446" i="3" a="1"/>
  <c r="J446" i="3" s="1"/>
  <c r="G448" i="3"/>
  <c r="H448" i="3" a="1"/>
  <c r="H448" i="3" s="1"/>
  <c r="I448" i="3" a="1"/>
  <c r="I448" i="3" s="1"/>
  <c r="J448" i="3" a="1"/>
  <c r="J448" i="3" s="1"/>
  <c r="G442" i="3"/>
  <c r="H442" i="3" a="1"/>
  <c r="H442" i="3" s="1"/>
  <c r="I442" i="3" a="1"/>
  <c r="I442" i="3" s="1"/>
  <c r="J442" i="3" a="1"/>
  <c r="J442" i="3" s="1"/>
  <c r="G438" i="3"/>
  <c r="H438" i="3" a="1"/>
  <c r="H438" i="3" s="1"/>
  <c r="I438" i="3" a="1"/>
  <c r="I438" i="3" s="1"/>
  <c r="J438" i="3" a="1"/>
  <c r="J438" i="3" s="1"/>
  <c r="G503" i="3"/>
  <c r="H503" i="3" a="1"/>
  <c r="H503" i="3" s="1"/>
  <c r="I503" i="3" a="1"/>
  <c r="I503" i="3" s="1"/>
  <c r="J503" i="3" a="1"/>
  <c r="J503" i="3" s="1"/>
  <c r="G502" i="3"/>
  <c r="H502" i="3" a="1"/>
  <c r="H502" i="3" s="1"/>
  <c r="I502" i="3" a="1"/>
  <c r="I502" i="3" s="1"/>
  <c r="J502" i="3" a="1"/>
  <c r="J502" i="3" s="1"/>
  <c r="G498" i="3"/>
  <c r="H498" i="3" a="1"/>
  <c r="H498" i="3" s="1"/>
  <c r="I498" i="3" a="1"/>
  <c r="I498" i="3" s="1"/>
  <c r="J498" i="3" a="1"/>
  <c r="J498" i="3" s="1"/>
  <c r="G491" i="3"/>
  <c r="H491" i="3" a="1"/>
  <c r="H491" i="3" s="1"/>
  <c r="I491" i="3" a="1"/>
  <c r="I491" i="3" s="1"/>
  <c r="J491" i="3" a="1"/>
  <c r="J491" i="3" s="1"/>
  <c r="G468" i="3"/>
  <c r="H468" i="3" a="1"/>
  <c r="H468" i="3" s="1"/>
  <c r="I468" i="3" a="1"/>
  <c r="I468" i="3" s="1"/>
  <c r="J468" i="3" a="1"/>
  <c r="J468" i="3" s="1"/>
  <c r="G457" i="3"/>
  <c r="H457" i="3" a="1"/>
  <c r="H457" i="3" s="1"/>
  <c r="I457" i="3" a="1"/>
  <c r="I457" i="3" s="1"/>
  <c r="J457" i="3" a="1"/>
  <c r="J457" i="3" s="1"/>
  <c r="G462" i="3"/>
  <c r="H462" i="3" a="1"/>
  <c r="H462" i="3" s="1"/>
  <c r="I462" i="3" a="1"/>
  <c r="I462" i="3" s="1"/>
  <c r="J462" i="3" a="1"/>
  <c r="J462" i="3" s="1"/>
  <c r="G465" i="3"/>
  <c r="H465" i="3" a="1"/>
  <c r="H465" i="3" s="1"/>
  <c r="I465" i="3" a="1"/>
  <c r="I465" i="3" s="1"/>
  <c r="J465" i="3" a="1"/>
  <c r="J465" i="3" s="1"/>
  <c r="G461" i="3"/>
  <c r="H461" i="3" a="1"/>
  <c r="H461" i="3" s="1"/>
  <c r="I461" i="3" a="1"/>
  <c r="I461" i="3" s="1"/>
  <c r="J461" i="3" a="1"/>
  <c r="J461" i="3" s="1"/>
  <c r="G501" i="3"/>
  <c r="H501" i="3" a="1"/>
  <c r="H501" i="3" s="1"/>
  <c r="I501" i="3" a="1"/>
  <c r="I501" i="3" s="1"/>
  <c r="J501" i="3" a="1"/>
  <c r="J501" i="3" s="1"/>
  <c r="G500" i="3"/>
  <c r="H500" i="3" a="1"/>
  <c r="H500" i="3" s="1"/>
  <c r="I500" i="3" a="1"/>
  <c r="I500" i="3" s="1"/>
  <c r="J500" i="3" a="1"/>
  <c r="J500" i="3" s="1"/>
  <c r="G497" i="3"/>
  <c r="H497" i="3" a="1"/>
  <c r="H497" i="3" s="1"/>
  <c r="I497" i="3" a="1"/>
  <c r="I497" i="3" s="1"/>
  <c r="J497" i="3" a="1"/>
  <c r="J497" i="3" s="1"/>
  <c r="G496" i="3"/>
  <c r="H496" i="3" a="1"/>
  <c r="H496" i="3" s="1"/>
  <c r="I496" i="3" a="1"/>
  <c r="I496" i="3" s="1"/>
  <c r="J496" i="3" a="1"/>
  <c r="J496" i="3" s="1"/>
  <c r="G490" i="3"/>
  <c r="H490" i="3" a="1"/>
  <c r="H490" i="3" s="1"/>
  <c r="I490" i="3" a="1"/>
  <c r="I490" i="3" s="1"/>
  <c r="J490" i="3" a="1"/>
  <c r="J490" i="3" s="1"/>
  <c r="G483" i="3"/>
  <c r="H483" i="3" a="1"/>
  <c r="H483" i="3" s="1"/>
  <c r="I483" i="3" a="1"/>
  <c r="I483" i="3" s="1"/>
  <c r="J483" i="3" a="1"/>
  <c r="J483" i="3" s="1"/>
  <c r="G467" i="3"/>
  <c r="H467" i="3" a="1"/>
  <c r="H467" i="3" s="1"/>
  <c r="I467" i="3" a="1"/>
  <c r="I467" i="3" s="1"/>
  <c r="J467" i="3" a="1"/>
  <c r="J467" i="3" s="1"/>
  <c r="G459" i="3"/>
  <c r="G460" i="3"/>
  <c r="H459" i="3" a="1"/>
  <c r="H459" i="3" s="1"/>
  <c r="H460" i="3" a="1"/>
  <c r="H460" i="3" s="1"/>
  <c r="I459" i="3" a="1"/>
  <c r="I459" i="3" s="1"/>
  <c r="I460" i="3" a="1"/>
  <c r="I460" i="3" s="1"/>
  <c r="J459" i="3" a="1"/>
  <c r="J459" i="3" s="1"/>
  <c r="J460" i="3" a="1"/>
  <c r="J460" i="3" s="1"/>
  <c r="G464" i="3"/>
  <c r="H464" i="3" a="1"/>
  <c r="H464" i="3" s="1"/>
  <c r="I464" i="3" a="1"/>
  <c r="I464" i="3" s="1"/>
  <c r="J464" i="3" a="1"/>
  <c r="J464" i="3" s="1"/>
  <c r="G466" i="3"/>
  <c r="H466" i="3" a="1"/>
  <c r="H466" i="3" s="1"/>
  <c r="I466" i="3" a="1"/>
  <c r="I466" i="3" s="1"/>
  <c r="J466" i="3" a="1"/>
  <c r="J466" i="3" s="1"/>
  <c r="G453" i="3"/>
  <c r="H453" i="3" a="1"/>
  <c r="H453" i="3" s="1"/>
  <c r="I453" i="3" a="1"/>
  <c r="I453" i="3" s="1"/>
  <c r="J453" i="3" a="1"/>
  <c r="J453" i="3" s="1"/>
  <c r="G452" i="3"/>
  <c r="H452" i="3" a="1"/>
  <c r="H452" i="3" s="1"/>
  <c r="I452" i="3" a="1"/>
  <c r="I452" i="3" s="1"/>
  <c r="J452" i="3" a="1"/>
  <c r="J452" i="3" s="1"/>
  <c r="G444" i="3"/>
  <c r="H444" i="3" a="1"/>
  <c r="H444" i="3" s="1"/>
  <c r="I444" i="3" a="1"/>
  <c r="I444" i="3" s="1"/>
  <c r="J444" i="3" a="1"/>
  <c r="J444" i="3" s="1"/>
  <c r="G445" i="3"/>
  <c r="H445" i="3" a="1"/>
  <c r="H445" i="3" s="1"/>
  <c r="I445" i="3" a="1"/>
  <c r="I445" i="3" s="1"/>
  <c r="J445" i="3" a="1"/>
  <c r="J445" i="3" s="1"/>
  <c r="G506" i="3"/>
  <c r="H506" i="3" a="1"/>
  <c r="H506" i="3" s="1"/>
  <c r="I506" i="3" a="1"/>
  <c r="I506" i="3" s="1"/>
  <c r="J506" i="3" a="1"/>
  <c r="J506" i="3" s="1"/>
  <c r="G494" i="3"/>
  <c r="H494" i="3" a="1"/>
  <c r="H494" i="3" s="1"/>
  <c r="I494" i="3" a="1"/>
  <c r="I494" i="3" s="1"/>
  <c r="J494" i="3" a="1"/>
  <c r="J494" i="3" s="1"/>
  <c r="G487" i="3"/>
  <c r="H487" i="3" a="1"/>
  <c r="H487" i="3" s="1"/>
  <c r="I487" i="3" a="1"/>
  <c r="I487" i="3" s="1"/>
  <c r="J487" i="3" a="1"/>
  <c r="J487" i="3" s="1"/>
  <c r="G484" i="3"/>
  <c r="H484" i="3" a="1"/>
  <c r="H484" i="3" s="1"/>
  <c r="I484" i="3" a="1"/>
  <c r="I484" i="3" s="1"/>
  <c r="J484" i="3" a="1"/>
  <c r="J484" i="3" s="1"/>
  <c r="G480" i="3"/>
  <c r="H480" i="3" a="1"/>
  <c r="H480" i="3" s="1"/>
  <c r="I480" i="3" a="1"/>
  <c r="I480" i="3" s="1"/>
  <c r="J480" i="3" a="1"/>
  <c r="J480" i="3" s="1"/>
  <c r="G476" i="3"/>
  <c r="H476" i="3" a="1"/>
  <c r="H476" i="3" s="1"/>
  <c r="I476" i="3" a="1"/>
  <c r="I476" i="3" s="1"/>
  <c r="J476" i="3" a="1"/>
  <c r="J476" i="3" s="1"/>
  <c r="G475" i="3"/>
  <c r="H475" i="3" a="1"/>
  <c r="H475" i="3" s="1"/>
  <c r="I475" i="3" a="1"/>
  <c r="I475" i="3" s="1"/>
  <c r="J475" i="3" a="1"/>
  <c r="J475" i="3" s="1"/>
  <c r="G474" i="3"/>
  <c r="H474" i="3" a="1"/>
  <c r="H474" i="3" s="1"/>
  <c r="I474" i="3" a="1"/>
  <c r="I474" i="3" s="1"/>
  <c r="J474" i="3" a="1"/>
  <c r="J474" i="3" s="1"/>
  <c r="G470" i="3"/>
  <c r="H470" i="3" a="1"/>
  <c r="H470" i="3" s="1"/>
  <c r="I470" i="3" a="1"/>
  <c r="I470" i="3" s="1"/>
  <c r="J470" i="3" a="1"/>
  <c r="J470" i="3" s="1"/>
  <c r="G469" i="3"/>
  <c r="H469" i="3" a="1"/>
  <c r="H469" i="3" s="1"/>
  <c r="I469" i="3" a="1"/>
  <c r="I469" i="3" s="1"/>
  <c r="J469" i="3" a="1"/>
  <c r="J469" i="3" s="1"/>
  <c r="G455" i="3"/>
  <c r="H455" i="3" a="1"/>
  <c r="H455" i="3" s="1"/>
  <c r="I455" i="3" a="1"/>
  <c r="I455" i="3" s="1"/>
  <c r="J455" i="3" a="1"/>
  <c r="J455" i="3" s="1"/>
  <c r="G454" i="3"/>
  <c r="H454" i="3" a="1"/>
  <c r="H454" i="3" s="1"/>
  <c r="I454" i="3" a="1"/>
  <c r="I454" i="3" s="1"/>
  <c r="J454" i="3" a="1"/>
  <c r="J454" i="3" s="1"/>
  <c r="G440" i="3"/>
  <c r="H440" i="3" a="1"/>
  <c r="H440" i="3" s="1"/>
  <c r="I440" i="3" a="1"/>
  <c r="I440" i="3" s="1"/>
  <c r="J440" i="3" a="1"/>
  <c r="J440" i="3" s="1"/>
  <c r="G435" i="3"/>
  <c r="H435" i="3" a="1"/>
  <c r="H435" i="3" s="1"/>
  <c r="I435" i="3" a="1"/>
  <c r="I435" i="3" s="1"/>
  <c r="J435" i="3" a="1"/>
  <c r="J435" i="3" s="1"/>
  <c r="G418" i="3"/>
  <c r="H418" i="3" a="1"/>
  <c r="H418" i="3" s="1"/>
  <c r="I418" i="3" a="1"/>
  <c r="I418" i="3" s="1"/>
  <c r="J418" i="3" a="1"/>
  <c r="J418" i="3" s="1"/>
  <c r="G365" i="3"/>
  <c r="H365" i="3" a="1"/>
  <c r="H365" i="3" s="1"/>
  <c r="I365" i="3" a="1"/>
  <c r="I365" i="3" s="1"/>
  <c r="J365" i="3" a="1"/>
  <c r="J365" i="3" s="1"/>
  <c r="G345" i="3"/>
  <c r="G346" i="3"/>
  <c r="G347" i="3"/>
  <c r="H345" i="3" a="1"/>
  <c r="H345" i="3" s="1"/>
  <c r="H346" i="3" a="1"/>
  <c r="H346" i="3" s="1"/>
  <c r="H347" i="3" a="1"/>
  <c r="H347" i="3" s="1"/>
  <c r="I345" i="3" a="1"/>
  <c r="I345" i="3" s="1"/>
  <c r="I346" i="3" a="1"/>
  <c r="I346" i="3" s="1"/>
  <c r="I347" i="3" a="1"/>
  <c r="I347" i="3" s="1"/>
  <c r="J345" i="3" a="1"/>
  <c r="J345" i="3" s="1"/>
  <c r="J346" i="3" a="1"/>
  <c r="J346" i="3" s="1"/>
  <c r="J347" i="3" a="1"/>
  <c r="J347" i="3" s="1"/>
  <c r="G315" i="3"/>
  <c r="H315" i="3" a="1"/>
  <c r="H315" i="3" s="1"/>
  <c r="I315" i="3" a="1"/>
  <c r="I315" i="3" s="1"/>
  <c r="J315" i="3" a="1"/>
  <c r="J315" i="3" s="1"/>
  <c r="G312" i="3"/>
  <c r="H312" i="3" a="1"/>
  <c r="H312" i="3" s="1"/>
  <c r="I312" i="3" a="1"/>
  <c r="I312" i="3" s="1"/>
  <c r="J312" i="3" a="1"/>
  <c r="J312" i="3" s="1"/>
  <c r="G306" i="3"/>
  <c r="H306" i="3" a="1"/>
  <c r="H306" i="3" s="1"/>
  <c r="I306" i="3" a="1"/>
  <c r="I306" i="3" s="1"/>
  <c r="J306" i="3" a="1"/>
  <c r="J306" i="3" s="1"/>
  <c r="G267" i="3"/>
  <c r="H267" i="3" a="1"/>
  <c r="H267" i="3" s="1"/>
  <c r="I267" i="3" a="1"/>
  <c r="I267" i="3" s="1"/>
  <c r="J267" i="3" a="1"/>
  <c r="J267" i="3" s="1"/>
  <c r="G244" i="3"/>
  <c r="G245" i="3"/>
  <c r="H244" i="3" a="1"/>
  <c r="H244" i="3" s="1"/>
  <c r="H245" i="3" a="1"/>
  <c r="H245" i="3" s="1"/>
  <c r="I244" i="3" a="1"/>
  <c r="I244" i="3" s="1"/>
  <c r="I245" i="3" a="1"/>
  <c r="I245" i="3" s="1"/>
  <c r="J244" i="3" a="1"/>
  <c r="J244" i="3" s="1"/>
  <c r="J245" i="3" a="1"/>
  <c r="J245" i="3" s="1"/>
  <c r="G243" i="3"/>
  <c r="H243" i="3" a="1"/>
  <c r="H243" i="3" s="1"/>
  <c r="I243" i="3" a="1"/>
  <c r="I243" i="3" s="1"/>
  <c r="J243" i="3" a="1"/>
  <c r="J243" i="3" s="1"/>
  <c r="G242" i="3"/>
  <c r="H242" i="3" a="1"/>
  <c r="H242" i="3" s="1"/>
  <c r="I242" i="3" a="1"/>
  <c r="I242" i="3" s="1"/>
  <c r="J242" i="3" a="1"/>
  <c r="J242" i="3" s="1"/>
  <c r="G234" i="3"/>
  <c r="H234" i="3" a="1"/>
  <c r="H234" i="3" s="1"/>
  <c r="I234" i="3" a="1"/>
  <c r="I234" i="3" s="1"/>
  <c r="J234" i="3" a="1"/>
  <c r="J234" i="3" s="1"/>
  <c r="G325" i="3"/>
  <c r="H325" i="3" a="1"/>
  <c r="H325" i="3" s="1"/>
  <c r="I325" i="3" a="1"/>
  <c r="I325" i="3" s="1"/>
  <c r="J325" i="3" a="1"/>
  <c r="J325" i="3" s="1"/>
  <c r="G434" i="3"/>
  <c r="H434" i="3" a="1"/>
  <c r="H434" i="3" s="1"/>
  <c r="I434" i="3" a="1"/>
  <c r="I434" i="3" s="1"/>
  <c r="J434" i="3" a="1"/>
  <c r="J434" i="3" s="1"/>
  <c r="G433" i="3"/>
  <c r="H433" i="3" a="1"/>
  <c r="H433" i="3" s="1"/>
  <c r="I433" i="3" a="1"/>
  <c r="I433" i="3" s="1"/>
  <c r="J433" i="3" a="1"/>
  <c r="J433" i="3" s="1"/>
  <c r="G432" i="3"/>
  <c r="H432" i="3" a="1"/>
  <c r="H432" i="3" s="1"/>
  <c r="I432" i="3" a="1"/>
  <c r="I432" i="3" s="1"/>
  <c r="J432" i="3" a="1"/>
  <c r="J432" i="3" s="1"/>
  <c r="G431" i="3"/>
  <c r="H431" i="3" a="1"/>
  <c r="H431" i="3" s="1"/>
  <c r="I431" i="3" a="1"/>
  <c r="I431" i="3" s="1"/>
  <c r="J431" i="3" a="1"/>
  <c r="J431" i="3" s="1"/>
  <c r="G430" i="3"/>
  <c r="H430" i="3" a="1"/>
  <c r="H430" i="3" s="1"/>
  <c r="I430" i="3" a="1"/>
  <c r="I430" i="3" s="1"/>
  <c r="J430" i="3" a="1"/>
  <c r="J430" i="3" s="1"/>
  <c r="G429" i="3"/>
  <c r="H429" i="3" a="1"/>
  <c r="H429" i="3" s="1"/>
  <c r="I429" i="3" a="1"/>
  <c r="I429" i="3" s="1"/>
  <c r="J429" i="3" a="1"/>
  <c r="J429" i="3" s="1"/>
  <c r="G428" i="3"/>
  <c r="H428" i="3" a="1"/>
  <c r="H428" i="3" s="1"/>
  <c r="I428" i="3" a="1"/>
  <c r="I428" i="3" s="1"/>
  <c r="J428" i="3" a="1"/>
  <c r="J428" i="3" s="1"/>
  <c r="G427" i="3"/>
  <c r="H427" i="3" a="1"/>
  <c r="H427" i="3" s="1"/>
  <c r="I427" i="3" a="1"/>
  <c r="I427" i="3" s="1"/>
  <c r="J427" i="3" a="1"/>
  <c r="J427" i="3" s="1"/>
  <c r="G426" i="3"/>
  <c r="H426" i="3" a="1"/>
  <c r="H426" i="3" s="1"/>
  <c r="I426" i="3" a="1"/>
  <c r="I426" i="3" s="1"/>
  <c r="J426" i="3" a="1"/>
  <c r="J426" i="3" s="1"/>
  <c r="G421" i="3"/>
  <c r="H421" i="3" a="1"/>
  <c r="H421" i="3" s="1"/>
  <c r="I421" i="3" a="1"/>
  <c r="I421" i="3" s="1"/>
  <c r="J421" i="3" a="1"/>
  <c r="J421" i="3" s="1"/>
  <c r="G416" i="3"/>
  <c r="G417" i="3"/>
  <c r="H416" i="3" a="1"/>
  <c r="H416" i="3" s="1"/>
  <c r="H417" i="3" a="1"/>
  <c r="H417" i="3" s="1"/>
  <c r="I416" i="3" a="1"/>
  <c r="I416" i="3" s="1"/>
  <c r="I417" i="3" a="1"/>
  <c r="I417" i="3" s="1"/>
  <c r="J416" i="3" a="1"/>
  <c r="J416" i="3" s="1"/>
  <c r="J417" i="3" a="1"/>
  <c r="J417" i="3" s="1"/>
  <c r="G414" i="3"/>
  <c r="H414" i="3" a="1"/>
  <c r="H414" i="3" s="1"/>
  <c r="I414" i="3" a="1"/>
  <c r="I414" i="3" s="1"/>
  <c r="J414" i="3" a="1"/>
  <c r="J414" i="3" s="1"/>
  <c r="G411" i="3"/>
  <c r="G412" i="3"/>
  <c r="H411" i="3" a="1"/>
  <c r="H411" i="3" s="1"/>
  <c r="H412" i="3" a="1"/>
  <c r="H412" i="3" s="1"/>
  <c r="I411" i="3" a="1"/>
  <c r="I411" i="3" s="1"/>
  <c r="I412" i="3" a="1"/>
  <c r="I412" i="3" s="1"/>
  <c r="J411" i="3" a="1"/>
  <c r="J411" i="3" s="1"/>
  <c r="J412" i="3" a="1"/>
  <c r="J412" i="3" s="1"/>
  <c r="G409" i="3"/>
  <c r="H409" i="3" a="1"/>
  <c r="H409" i="3" s="1"/>
  <c r="I409" i="3" a="1"/>
  <c r="I409" i="3" s="1"/>
  <c r="J409" i="3" a="1"/>
  <c r="J409" i="3" s="1"/>
  <c r="G403" i="3"/>
  <c r="G404" i="3"/>
  <c r="G405" i="3"/>
  <c r="G406" i="3"/>
  <c r="G407" i="3"/>
  <c r="H403" i="3" a="1"/>
  <c r="H403" i="3" s="1"/>
  <c r="H404" i="3" a="1"/>
  <c r="H404" i="3" s="1"/>
  <c r="H405" i="3" a="1"/>
  <c r="H405" i="3" s="1"/>
  <c r="H406" i="3" a="1"/>
  <c r="H406" i="3" s="1"/>
  <c r="H407" i="3" a="1"/>
  <c r="H407" i="3" s="1"/>
  <c r="I403" i="3" a="1"/>
  <c r="I403" i="3" s="1"/>
  <c r="I404" i="3" a="1"/>
  <c r="I404" i="3" s="1"/>
  <c r="I405" i="3" a="1"/>
  <c r="I405" i="3" s="1"/>
  <c r="I406" i="3" a="1"/>
  <c r="I406" i="3" s="1"/>
  <c r="I407" i="3" a="1"/>
  <c r="I407" i="3" s="1"/>
  <c r="J403" i="3" a="1"/>
  <c r="J403" i="3" s="1"/>
  <c r="J404" i="3" a="1"/>
  <c r="J404" i="3" s="1"/>
  <c r="J405" i="3" a="1"/>
  <c r="J405" i="3" s="1"/>
  <c r="J406" i="3" a="1"/>
  <c r="J406" i="3" s="1"/>
  <c r="J407" i="3" a="1"/>
  <c r="J407" i="3" s="1"/>
  <c r="G401" i="3"/>
  <c r="H401" i="3" a="1"/>
  <c r="H401" i="3" s="1"/>
  <c r="I401" i="3" a="1"/>
  <c r="I401" i="3" s="1"/>
  <c r="J401" i="3" a="1"/>
  <c r="J401" i="3" s="1"/>
  <c r="G396" i="3"/>
  <c r="G397" i="3"/>
  <c r="G398" i="3"/>
  <c r="G399" i="3"/>
  <c r="G400" i="3"/>
  <c r="H396" i="3" a="1"/>
  <c r="H396" i="3" s="1"/>
  <c r="H397" i="3" a="1"/>
  <c r="H397" i="3" s="1"/>
  <c r="H398" i="3" a="1"/>
  <c r="H398" i="3" s="1"/>
  <c r="H399" i="3" a="1"/>
  <c r="H399" i="3" s="1"/>
  <c r="H400" i="3" a="1"/>
  <c r="H400" i="3" s="1"/>
  <c r="I396" i="3" a="1"/>
  <c r="I396" i="3" s="1"/>
  <c r="I397" i="3" a="1"/>
  <c r="I397" i="3" s="1"/>
  <c r="I398" i="3" a="1"/>
  <c r="I398" i="3" s="1"/>
  <c r="I399" i="3" a="1"/>
  <c r="I399" i="3" s="1"/>
  <c r="I400" i="3" a="1"/>
  <c r="I400" i="3" s="1"/>
  <c r="J396" i="3" a="1"/>
  <c r="J396" i="3" s="1"/>
  <c r="J397" i="3" a="1"/>
  <c r="J397" i="3" s="1"/>
  <c r="J398" i="3" a="1"/>
  <c r="J398" i="3" s="1"/>
  <c r="J399" i="3" a="1"/>
  <c r="J399" i="3" s="1"/>
  <c r="J400" i="3" a="1"/>
  <c r="J400" i="3" s="1"/>
  <c r="G394" i="3"/>
  <c r="H394" i="3" a="1"/>
  <c r="H394" i="3" s="1"/>
  <c r="I394" i="3" a="1"/>
  <c r="I394" i="3" s="1"/>
  <c r="J394" i="3" a="1"/>
  <c r="J394" i="3" s="1"/>
  <c r="G384" i="3"/>
  <c r="G385" i="3"/>
  <c r="G386" i="3"/>
  <c r="G387" i="3"/>
  <c r="G388" i="3"/>
  <c r="G389" i="3"/>
  <c r="G390" i="3"/>
  <c r="G391" i="3"/>
  <c r="H384" i="3" a="1"/>
  <c r="H384" i="3" s="1"/>
  <c r="H385" i="3" a="1"/>
  <c r="H385" i="3" s="1"/>
  <c r="H386" i="3" a="1"/>
  <c r="H386" i="3" s="1"/>
  <c r="H387" i="3" a="1"/>
  <c r="H387" i="3" s="1"/>
  <c r="H388" i="3" a="1"/>
  <c r="H388" i="3" s="1"/>
  <c r="H389" i="3" a="1"/>
  <c r="H389" i="3" s="1"/>
  <c r="H390" i="3" a="1"/>
  <c r="H390" i="3" s="1"/>
  <c r="H391" i="3" a="1"/>
  <c r="H391" i="3" s="1"/>
  <c r="I384" i="3" a="1"/>
  <c r="I384" i="3" s="1"/>
  <c r="I385" i="3" a="1"/>
  <c r="I385" i="3" s="1"/>
  <c r="I386" i="3" a="1"/>
  <c r="I386" i="3" s="1"/>
  <c r="I387" i="3" a="1"/>
  <c r="I387" i="3" s="1"/>
  <c r="I388" i="3" a="1"/>
  <c r="I388" i="3" s="1"/>
  <c r="I389" i="3" a="1"/>
  <c r="I389" i="3" s="1"/>
  <c r="I390" i="3" a="1"/>
  <c r="I390" i="3" s="1"/>
  <c r="I391" i="3" a="1"/>
  <c r="I391" i="3" s="1"/>
  <c r="J384" i="3" a="1"/>
  <c r="J384" i="3" s="1"/>
  <c r="J385" i="3" a="1"/>
  <c r="J385" i="3" s="1"/>
  <c r="J386" i="3" a="1"/>
  <c r="J386" i="3" s="1"/>
  <c r="J387" i="3" a="1"/>
  <c r="J387" i="3" s="1"/>
  <c r="J388" i="3" a="1"/>
  <c r="J388" i="3" s="1"/>
  <c r="J389" i="3" a="1"/>
  <c r="J389" i="3" s="1"/>
  <c r="J390" i="3" a="1"/>
  <c r="J390" i="3" s="1"/>
  <c r="J391" i="3" a="1"/>
  <c r="J391" i="3" s="1"/>
  <c r="G382" i="3"/>
  <c r="H382" i="3" a="1"/>
  <c r="H382" i="3" s="1"/>
  <c r="I382" i="3" a="1"/>
  <c r="I382" i="3" s="1"/>
  <c r="J382" i="3" a="1"/>
  <c r="J382" i="3" s="1"/>
  <c r="G377" i="3"/>
  <c r="G378" i="3"/>
  <c r="G379" i="3"/>
  <c r="G380" i="3"/>
  <c r="G381" i="3"/>
  <c r="H377" i="3" a="1"/>
  <c r="H377" i="3" s="1"/>
  <c r="H378" i="3" a="1"/>
  <c r="H378" i="3" s="1"/>
  <c r="H379" i="3" a="1"/>
  <c r="H379" i="3" s="1"/>
  <c r="H380" i="3" a="1"/>
  <c r="H380" i="3" s="1"/>
  <c r="H381" i="3" a="1"/>
  <c r="H381" i="3" s="1"/>
  <c r="I377" i="3" a="1"/>
  <c r="I377" i="3" s="1"/>
  <c r="I378" i="3" a="1"/>
  <c r="I378" i="3" s="1"/>
  <c r="I379" i="3" a="1"/>
  <c r="I379" i="3" s="1"/>
  <c r="I380" i="3" a="1"/>
  <c r="I380" i="3" s="1"/>
  <c r="I381" i="3" a="1"/>
  <c r="I381" i="3" s="1"/>
  <c r="J377" i="3" a="1"/>
  <c r="J377" i="3" s="1"/>
  <c r="J378" i="3" a="1"/>
  <c r="J378" i="3" s="1"/>
  <c r="J379" i="3" a="1"/>
  <c r="J379" i="3" s="1"/>
  <c r="J380" i="3" a="1"/>
  <c r="J380" i="3" s="1"/>
  <c r="J381" i="3" a="1"/>
  <c r="J381" i="3" s="1"/>
  <c r="G375" i="3"/>
  <c r="H375" i="3" a="1"/>
  <c r="H375" i="3" s="1"/>
  <c r="I375" i="3" a="1"/>
  <c r="I375" i="3" s="1"/>
  <c r="J375" i="3" a="1"/>
  <c r="J375" i="3" s="1"/>
  <c r="G373" i="3"/>
  <c r="G374" i="3"/>
  <c r="H373" i="3" a="1"/>
  <c r="H373" i="3" s="1"/>
  <c r="H374" i="3" a="1"/>
  <c r="H374" i="3" s="1"/>
  <c r="I373" i="3" a="1"/>
  <c r="I373" i="3" s="1"/>
  <c r="I374" i="3" a="1"/>
  <c r="I374" i="3" s="1"/>
  <c r="J373" i="3" a="1"/>
  <c r="J373" i="3" s="1"/>
  <c r="J374" i="3" a="1"/>
  <c r="J374" i="3" s="1"/>
  <c r="G368" i="3"/>
  <c r="G369" i="3"/>
  <c r="G370" i="3"/>
  <c r="H368" i="3" a="1"/>
  <c r="H368" i="3" s="1"/>
  <c r="H369" i="3" a="1"/>
  <c r="H369" i="3" s="1"/>
  <c r="H370" i="3" a="1"/>
  <c r="H370" i="3" s="1"/>
  <c r="I368" i="3" a="1"/>
  <c r="I368" i="3" s="1"/>
  <c r="I369" i="3" a="1"/>
  <c r="I369" i="3" s="1"/>
  <c r="I370" i="3" a="1"/>
  <c r="I370" i="3" s="1"/>
  <c r="J368" i="3" a="1"/>
  <c r="J368" i="3" s="1"/>
  <c r="J369" i="3" a="1"/>
  <c r="J369" i="3" s="1"/>
  <c r="J370" i="3" a="1"/>
  <c r="J370" i="3" s="1"/>
  <c r="G366" i="3"/>
  <c r="H366" i="3" a="1"/>
  <c r="H366" i="3" s="1"/>
  <c r="I366" i="3" a="1"/>
  <c r="I366" i="3" s="1"/>
  <c r="J366" i="3" a="1"/>
  <c r="J366" i="3" s="1"/>
  <c r="G364" i="3"/>
  <c r="H364" i="3" a="1"/>
  <c r="H364" i="3" s="1"/>
  <c r="I364" i="3" a="1"/>
  <c r="I364" i="3" s="1"/>
  <c r="J364" i="3" a="1"/>
  <c r="J364" i="3" s="1"/>
  <c r="G363" i="3"/>
  <c r="H363" i="3" a="1"/>
  <c r="H363" i="3" s="1"/>
  <c r="I363" i="3" a="1"/>
  <c r="I363" i="3" s="1"/>
  <c r="J363" i="3" a="1"/>
  <c r="J363" i="3" s="1"/>
  <c r="G361" i="3"/>
  <c r="H361" i="3" a="1"/>
  <c r="H361" i="3" s="1"/>
  <c r="I361" i="3" a="1"/>
  <c r="I361" i="3" s="1"/>
  <c r="J361" i="3" a="1"/>
  <c r="J361" i="3" s="1"/>
  <c r="G359" i="3"/>
  <c r="G360" i="3"/>
  <c r="H359" i="3" a="1"/>
  <c r="H359" i="3" s="1"/>
  <c r="H360" i="3" a="1"/>
  <c r="H360" i="3" s="1"/>
  <c r="I359" i="3" a="1"/>
  <c r="I359" i="3" s="1"/>
  <c r="I360" i="3" a="1"/>
  <c r="I360" i="3" s="1"/>
  <c r="J359" i="3" a="1"/>
  <c r="J359" i="3" s="1"/>
  <c r="J360" i="3" a="1"/>
  <c r="J360" i="3" s="1"/>
  <c r="G357" i="3"/>
  <c r="H357" i="3" a="1"/>
  <c r="H357" i="3" s="1"/>
  <c r="I357" i="3" a="1"/>
  <c r="I357" i="3" s="1"/>
  <c r="J357" i="3" a="1"/>
  <c r="J357" i="3" s="1"/>
  <c r="G355" i="3"/>
  <c r="H355" i="3" a="1"/>
  <c r="H355" i="3" s="1"/>
  <c r="I355" i="3" a="1"/>
  <c r="I355" i="3" s="1"/>
  <c r="J355" i="3" a="1"/>
  <c r="J355" i="3" s="1"/>
  <c r="G356" i="3"/>
  <c r="H356" i="3" a="1"/>
  <c r="H356" i="3" s="1"/>
  <c r="I356" i="3" a="1"/>
  <c r="I356" i="3" s="1"/>
  <c r="J356" i="3" a="1"/>
  <c r="J356" i="3" s="1"/>
  <c r="G350" i="3"/>
  <c r="G351" i="3"/>
  <c r="G352" i="3"/>
  <c r="G353" i="3"/>
  <c r="G354" i="3"/>
  <c r="H350" i="3" a="1"/>
  <c r="H350" i="3" s="1"/>
  <c r="H351" i="3" a="1"/>
  <c r="H351" i="3" s="1"/>
  <c r="H352" i="3" a="1"/>
  <c r="H352" i="3" s="1"/>
  <c r="H353" i="3" a="1"/>
  <c r="H353" i="3" s="1"/>
  <c r="H354" i="3" a="1"/>
  <c r="H354" i="3" s="1"/>
  <c r="I350" i="3" a="1"/>
  <c r="I350" i="3" s="1"/>
  <c r="I351" i="3" a="1"/>
  <c r="I351" i="3" s="1"/>
  <c r="I352" i="3" a="1"/>
  <c r="I352" i="3" s="1"/>
  <c r="I353" i="3" a="1"/>
  <c r="I353" i="3" s="1"/>
  <c r="I354" i="3" a="1"/>
  <c r="I354" i="3" s="1"/>
  <c r="J350" i="3" a="1"/>
  <c r="J350" i="3" s="1"/>
  <c r="J351" i="3" a="1"/>
  <c r="J351" i="3" s="1"/>
  <c r="J352" i="3" a="1"/>
  <c r="J352" i="3" s="1"/>
  <c r="J353" i="3" a="1"/>
  <c r="J353" i="3" s="1"/>
  <c r="J354" i="3" a="1"/>
  <c r="J354" i="3" s="1"/>
  <c r="G348" i="3"/>
  <c r="H348" i="3" a="1"/>
  <c r="H348" i="3" s="1"/>
  <c r="I348" i="3" a="1"/>
  <c r="I348" i="3" s="1"/>
  <c r="J348" i="3" a="1"/>
  <c r="J348" i="3" s="1"/>
  <c r="G338" i="3"/>
  <c r="G339" i="3"/>
  <c r="G340" i="3"/>
  <c r="G341" i="3"/>
  <c r="G342" i="3"/>
  <c r="G343" i="3"/>
  <c r="G344" i="3"/>
  <c r="H338" i="3" a="1"/>
  <c r="H338" i="3" s="1"/>
  <c r="H339" i="3" a="1"/>
  <c r="H339" i="3" s="1"/>
  <c r="H340" i="3" a="1"/>
  <c r="H340" i="3" s="1"/>
  <c r="H341" i="3" a="1"/>
  <c r="H341" i="3" s="1"/>
  <c r="H342" i="3" a="1"/>
  <c r="H342" i="3" s="1"/>
  <c r="H343" i="3" a="1"/>
  <c r="H343" i="3" s="1"/>
  <c r="H344" i="3" a="1"/>
  <c r="H344" i="3" s="1"/>
  <c r="I338" i="3" a="1"/>
  <c r="I338" i="3" s="1"/>
  <c r="I339" i="3" a="1"/>
  <c r="I339" i="3" s="1"/>
  <c r="I340" i="3" a="1"/>
  <c r="I340" i="3" s="1"/>
  <c r="I341" i="3" a="1"/>
  <c r="I341" i="3" s="1"/>
  <c r="I342" i="3" a="1"/>
  <c r="I342" i="3" s="1"/>
  <c r="I343" i="3" a="1"/>
  <c r="I343" i="3" s="1"/>
  <c r="I344" i="3" a="1"/>
  <c r="I344" i="3" s="1"/>
  <c r="J338" i="3" a="1"/>
  <c r="J338" i="3" s="1"/>
  <c r="J339" i="3" a="1"/>
  <c r="J339" i="3" s="1"/>
  <c r="J340" i="3" a="1"/>
  <c r="J340" i="3" s="1"/>
  <c r="J341" i="3" a="1"/>
  <c r="J341" i="3" s="1"/>
  <c r="J342" i="3" a="1"/>
  <c r="J342" i="3" s="1"/>
  <c r="J343" i="3" a="1"/>
  <c r="J343" i="3" s="1"/>
  <c r="J344" i="3" a="1"/>
  <c r="J344" i="3" s="1"/>
  <c r="G336" i="3"/>
  <c r="H336" i="3" a="1"/>
  <c r="H336" i="3" s="1"/>
  <c r="I336" i="3" a="1"/>
  <c r="I336" i="3" s="1"/>
  <c r="J336" i="3" a="1"/>
  <c r="J336" i="3" s="1"/>
  <c r="G333" i="3"/>
  <c r="G334" i="3"/>
  <c r="G335" i="3"/>
  <c r="H333" i="3" a="1"/>
  <c r="H333" i="3" s="1"/>
  <c r="H334" i="3" a="1"/>
  <c r="H334" i="3" s="1"/>
  <c r="H335" i="3" a="1"/>
  <c r="H335" i="3" s="1"/>
  <c r="I333" i="3" a="1"/>
  <c r="I333" i="3" s="1"/>
  <c r="I334" i="3" a="1"/>
  <c r="I334" i="3" s="1"/>
  <c r="I335" i="3" a="1"/>
  <c r="I335" i="3" s="1"/>
  <c r="J333" i="3" a="1"/>
  <c r="J333" i="3" s="1"/>
  <c r="J334" i="3" a="1"/>
  <c r="J334" i="3" s="1"/>
  <c r="J335" i="3" a="1"/>
  <c r="J335" i="3" s="1"/>
  <c r="G331" i="3"/>
  <c r="H331" i="3" a="1"/>
  <c r="H331" i="3" s="1"/>
  <c r="I331" i="3" a="1"/>
  <c r="I331" i="3" s="1"/>
  <c r="J331" i="3" a="1"/>
  <c r="J331" i="3" s="1"/>
  <c r="G330" i="3"/>
  <c r="H330" i="3" a="1"/>
  <c r="H330" i="3" s="1"/>
  <c r="I330" i="3" a="1"/>
  <c r="I330" i="3" s="1"/>
  <c r="J330" i="3" a="1"/>
  <c r="J330" i="3" s="1"/>
  <c r="G328" i="3"/>
  <c r="G329" i="3"/>
  <c r="H328" i="3" a="1"/>
  <c r="H328" i="3" s="1"/>
  <c r="H329" i="3" a="1"/>
  <c r="H329" i="3" s="1"/>
  <c r="I328" i="3" a="1"/>
  <c r="I328" i="3" s="1"/>
  <c r="I329" i="3" a="1"/>
  <c r="I329" i="3" s="1"/>
  <c r="J328" i="3" a="1"/>
  <c r="J328" i="3" s="1"/>
  <c r="J329" i="3" a="1"/>
  <c r="J329" i="3" s="1"/>
  <c r="G326" i="3"/>
  <c r="H326" i="3" a="1"/>
  <c r="H326" i="3" s="1"/>
  <c r="I326" i="3" a="1"/>
  <c r="I326" i="3" s="1"/>
  <c r="J326" i="3" a="1"/>
  <c r="J326" i="3" s="1"/>
  <c r="G316" i="3"/>
  <c r="H316" i="3" a="1"/>
  <c r="H316" i="3" s="1"/>
  <c r="I316" i="3" a="1"/>
  <c r="I316" i="3" s="1"/>
  <c r="J316" i="3" a="1"/>
  <c r="J316" i="3" s="1"/>
  <c r="G322" i="3"/>
  <c r="G323" i="3"/>
  <c r="H322" i="3" a="1"/>
  <c r="H322" i="3" s="1"/>
  <c r="H323" i="3" a="1"/>
  <c r="H323" i="3" s="1"/>
  <c r="I322" i="3" a="1"/>
  <c r="I322" i="3" s="1"/>
  <c r="I323" i="3" a="1"/>
  <c r="I323" i="3" s="1"/>
  <c r="J322" i="3" a="1"/>
  <c r="J322" i="3" s="1"/>
  <c r="J323" i="3" a="1"/>
  <c r="J323" i="3" s="1"/>
  <c r="G324" i="3"/>
  <c r="H324" i="3" a="1"/>
  <c r="H324" i="3" s="1"/>
  <c r="I324" i="3" a="1"/>
  <c r="I324" i="3" s="1"/>
  <c r="J324" i="3" a="1"/>
  <c r="J324" i="3" s="1"/>
  <c r="G320" i="3"/>
  <c r="H320" i="3" a="1"/>
  <c r="H320" i="3" s="1"/>
  <c r="I320" i="3" a="1"/>
  <c r="I320" i="3" s="1"/>
  <c r="J320" i="3" a="1"/>
  <c r="J320" i="3" s="1"/>
  <c r="G321" i="3"/>
  <c r="H321" i="3" a="1"/>
  <c r="H321" i="3" s="1"/>
  <c r="I321" i="3" a="1"/>
  <c r="I321" i="3" s="1"/>
  <c r="J321" i="3" a="1"/>
  <c r="J321" i="3" s="1"/>
  <c r="G319" i="3"/>
  <c r="H319" i="3" a="1"/>
  <c r="H319" i="3" s="1"/>
  <c r="I319" i="3" a="1"/>
  <c r="I319" i="3" s="1"/>
  <c r="J319" i="3" a="1"/>
  <c r="J319" i="3" s="1"/>
  <c r="G318" i="3"/>
  <c r="H318" i="3" a="1"/>
  <c r="H318" i="3" s="1"/>
  <c r="I318" i="3" a="1"/>
  <c r="I318" i="3" s="1"/>
  <c r="J318" i="3" a="1"/>
  <c r="J318" i="3" s="1"/>
  <c r="J4" i="3" a="1"/>
  <c r="J4" i="3" s="1"/>
  <c r="J5" i="3" a="1"/>
  <c r="J5" i="3" s="1"/>
  <c r="J6" i="3" a="1"/>
  <c r="J6" i="3" s="1"/>
  <c r="J7" i="3" a="1"/>
  <c r="J7" i="3" s="1"/>
  <c r="J8" i="3" a="1"/>
  <c r="J8" i="3" s="1"/>
  <c r="J9" i="3" a="1"/>
  <c r="J9" i="3" s="1"/>
  <c r="J10" i="3" a="1"/>
  <c r="J10" i="3" s="1"/>
  <c r="J11" i="3" a="1"/>
  <c r="J11" i="3" s="1"/>
  <c r="J12" i="3" a="1"/>
  <c r="J12" i="3" s="1"/>
  <c r="J13" i="3" a="1"/>
  <c r="J13" i="3" s="1"/>
  <c r="J14" i="3" a="1"/>
  <c r="J14" i="3" s="1"/>
  <c r="J15" i="3" a="1"/>
  <c r="J15" i="3" s="1"/>
  <c r="J16" i="3" a="1"/>
  <c r="J16" i="3" s="1"/>
  <c r="J17" i="3" a="1"/>
  <c r="J17" i="3" s="1"/>
  <c r="J18" i="3" a="1"/>
  <c r="J18" i="3" s="1"/>
  <c r="J19" i="3" a="1"/>
  <c r="J19" i="3" s="1"/>
  <c r="J20" i="3" a="1"/>
  <c r="J20" i="3" s="1"/>
  <c r="J21" i="3" a="1"/>
  <c r="J21" i="3" s="1"/>
  <c r="J22" i="3" a="1"/>
  <c r="J22" i="3" s="1"/>
  <c r="J23" i="3" a="1"/>
  <c r="J23" i="3" s="1"/>
  <c r="J24" i="3" a="1"/>
  <c r="J24" i="3" s="1"/>
  <c r="J25" i="3" a="1"/>
  <c r="J25" i="3" s="1"/>
  <c r="J26" i="3" a="1"/>
  <c r="J26" i="3" s="1"/>
  <c r="J27" i="3" a="1"/>
  <c r="J27" i="3" s="1"/>
  <c r="J28" i="3" a="1"/>
  <c r="J28" i="3" s="1"/>
  <c r="J29" i="3" a="1"/>
  <c r="J29" i="3" s="1"/>
  <c r="J30" i="3" a="1"/>
  <c r="J30" i="3" s="1"/>
  <c r="J31" i="3" a="1"/>
  <c r="J31" i="3" s="1"/>
  <c r="J32" i="3" a="1"/>
  <c r="J32" i="3" s="1"/>
  <c r="J33" i="3" a="1"/>
  <c r="J33" i="3" s="1"/>
  <c r="J34" i="3" a="1"/>
  <c r="J34" i="3" s="1"/>
  <c r="J35" i="3" a="1"/>
  <c r="J35" i="3" s="1"/>
  <c r="J36" i="3" a="1"/>
  <c r="J36" i="3" s="1"/>
  <c r="J37" i="3" a="1"/>
  <c r="J37" i="3" s="1"/>
  <c r="J38" i="3" a="1"/>
  <c r="J38" i="3" s="1"/>
  <c r="J39" i="3" a="1"/>
  <c r="J39" i="3" s="1"/>
  <c r="J40" i="3" a="1"/>
  <c r="J40" i="3" s="1"/>
  <c r="J41" i="3" a="1"/>
  <c r="J41" i="3" s="1"/>
  <c r="J42" i="3" a="1"/>
  <c r="J42" i="3" s="1"/>
  <c r="J43" i="3" a="1"/>
  <c r="J43" i="3" s="1"/>
  <c r="J44" i="3" a="1"/>
  <c r="J44" i="3" s="1"/>
  <c r="J45" i="3" a="1"/>
  <c r="J45" i="3" s="1"/>
  <c r="J46" i="3" a="1"/>
  <c r="J46" i="3" s="1"/>
  <c r="J47" i="3" a="1"/>
  <c r="J47" i="3" s="1"/>
  <c r="J48" i="3" a="1"/>
  <c r="J48" i="3" s="1"/>
  <c r="J49" i="3" a="1"/>
  <c r="J49" i="3" s="1"/>
  <c r="J50" i="3" a="1"/>
  <c r="J50" i="3" s="1"/>
  <c r="J51" i="3" a="1"/>
  <c r="J51" i="3" s="1"/>
  <c r="J52" i="3" a="1"/>
  <c r="J52" i="3" s="1"/>
  <c r="J53" i="3" a="1"/>
  <c r="J53" i="3" s="1"/>
  <c r="J54" i="3" a="1"/>
  <c r="J54" i="3" s="1"/>
  <c r="J55" i="3" a="1"/>
  <c r="J55" i="3" s="1"/>
  <c r="J56" i="3" a="1"/>
  <c r="J56" i="3" s="1"/>
  <c r="J57" i="3" a="1"/>
  <c r="J57" i="3" s="1"/>
  <c r="J58" i="3" a="1"/>
  <c r="J58" i="3" s="1"/>
  <c r="J59" i="3" a="1"/>
  <c r="J59" i="3" s="1"/>
  <c r="J60" i="3" a="1"/>
  <c r="J60" i="3" s="1"/>
  <c r="J61" i="3" a="1"/>
  <c r="J61" i="3" s="1"/>
  <c r="J62" i="3" a="1"/>
  <c r="J62" i="3" s="1"/>
  <c r="J63" i="3" a="1"/>
  <c r="J63" i="3" s="1"/>
  <c r="J64" i="3" a="1"/>
  <c r="J64" i="3" s="1"/>
  <c r="J65" i="3" a="1"/>
  <c r="J65" i="3" s="1"/>
  <c r="J66" i="3" a="1"/>
  <c r="J66" i="3" s="1"/>
  <c r="J67" i="3" a="1"/>
  <c r="J67" i="3" s="1"/>
  <c r="J68" i="3" a="1"/>
  <c r="J68" i="3" s="1"/>
  <c r="J69" i="3" a="1"/>
  <c r="J69" i="3" s="1"/>
  <c r="J70" i="3" a="1"/>
  <c r="J70" i="3" s="1"/>
  <c r="J71" i="3" a="1"/>
  <c r="J71" i="3" s="1"/>
  <c r="J72" i="3" a="1"/>
  <c r="J72" i="3" s="1"/>
  <c r="J73" i="3" a="1"/>
  <c r="J73" i="3" s="1"/>
  <c r="J74" i="3" a="1"/>
  <c r="J74" i="3" s="1"/>
  <c r="J75" i="3" a="1"/>
  <c r="J75" i="3" s="1"/>
  <c r="J76" i="3" a="1"/>
  <c r="J76" i="3" s="1"/>
  <c r="J77" i="3" a="1"/>
  <c r="J77" i="3" s="1"/>
  <c r="J78" i="3" a="1"/>
  <c r="J78" i="3" s="1"/>
  <c r="J79" i="3" a="1"/>
  <c r="J79" i="3" s="1"/>
  <c r="J80" i="3" a="1"/>
  <c r="J80" i="3" s="1"/>
  <c r="J81" i="3" a="1"/>
  <c r="J81" i="3" s="1"/>
  <c r="J82" i="3" a="1"/>
  <c r="J82" i="3" s="1"/>
  <c r="J83" i="3" a="1"/>
  <c r="J83" i="3" s="1"/>
  <c r="J84" i="3" a="1"/>
  <c r="J84" i="3" s="1"/>
  <c r="J85" i="3" a="1"/>
  <c r="J85" i="3" s="1"/>
  <c r="J86" i="3" a="1"/>
  <c r="J86" i="3" s="1"/>
  <c r="J87" i="3" a="1"/>
  <c r="J87" i="3" s="1"/>
  <c r="J88" i="3" a="1"/>
  <c r="J88" i="3" s="1"/>
  <c r="J89" i="3" a="1"/>
  <c r="J89" i="3" s="1"/>
  <c r="J90" i="3" a="1"/>
  <c r="J90" i="3" s="1"/>
  <c r="J91" i="3" a="1"/>
  <c r="J91" i="3" s="1"/>
  <c r="J92" i="3" a="1"/>
  <c r="J92" i="3" s="1"/>
  <c r="J93" i="3" a="1"/>
  <c r="J93" i="3" s="1"/>
  <c r="J94" i="3" a="1"/>
  <c r="J94" i="3" s="1"/>
  <c r="J95" i="3" a="1"/>
  <c r="J95" i="3" s="1"/>
  <c r="J96" i="3" a="1"/>
  <c r="J96" i="3" s="1"/>
  <c r="J97" i="3" a="1"/>
  <c r="J97" i="3" s="1"/>
  <c r="J98" i="3" a="1"/>
  <c r="J98" i="3" s="1"/>
  <c r="J99" i="3" a="1"/>
  <c r="J99" i="3" s="1"/>
  <c r="J100" i="3" a="1"/>
  <c r="J100" i="3" s="1"/>
  <c r="J101" i="3" a="1"/>
  <c r="J101" i="3" s="1"/>
  <c r="J102" i="3" a="1"/>
  <c r="J102" i="3" s="1"/>
  <c r="J103" i="3" a="1"/>
  <c r="J103" i="3" s="1"/>
  <c r="J104" i="3" a="1"/>
  <c r="J104" i="3" s="1"/>
  <c r="J105" i="3" a="1"/>
  <c r="J105" i="3" s="1"/>
  <c r="J106" i="3" a="1"/>
  <c r="J106" i="3" s="1"/>
  <c r="J107" i="3" a="1"/>
  <c r="J107" i="3" s="1"/>
  <c r="J108" i="3" a="1"/>
  <c r="J108" i="3" s="1"/>
  <c r="J109" i="3" a="1"/>
  <c r="J109" i="3" s="1"/>
  <c r="J110" i="3" a="1"/>
  <c r="J110" i="3" s="1"/>
  <c r="J111" i="3" a="1"/>
  <c r="J111" i="3" s="1"/>
  <c r="J112" i="3" a="1"/>
  <c r="J112" i="3" s="1"/>
  <c r="J113" i="3" a="1"/>
  <c r="J113" i="3" s="1"/>
  <c r="J114" i="3" a="1"/>
  <c r="J114" i="3" s="1"/>
  <c r="J115" i="3" a="1"/>
  <c r="J115" i="3" s="1"/>
  <c r="J116" i="3" a="1"/>
  <c r="J116" i="3" s="1"/>
  <c r="J117" i="3" a="1"/>
  <c r="J117" i="3" s="1"/>
  <c r="J118" i="3" a="1"/>
  <c r="J118" i="3" s="1"/>
  <c r="J119" i="3" a="1"/>
  <c r="J119" i="3" s="1"/>
  <c r="J120" i="3" a="1"/>
  <c r="J120" i="3" s="1"/>
  <c r="J121" i="3" a="1"/>
  <c r="J121" i="3" s="1"/>
  <c r="J122" i="3" a="1"/>
  <c r="J122" i="3" s="1"/>
  <c r="J123" i="3" a="1"/>
  <c r="J123" i="3" s="1"/>
  <c r="J124" i="3" a="1"/>
  <c r="J124" i="3" s="1"/>
  <c r="J125" i="3" a="1"/>
  <c r="J125" i="3" s="1"/>
  <c r="J126" i="3" a="1"/>
  <c r="J126" i="3" s="1"/>
  <c r="J127" i="3" a="1"/>
  <c r="J127" i="3" s="1"/>
  <c r="J128" i="3" a="1"/>
  <c r="J128" i="3" s="1"/>
  <c r="J129" i="3" a="1"/>
  <c r="J129" i="3" s="1"/>
  <c r="J130" i="3" a="1"/>
  <c r="J130" i="3" s="1"/>
  <c r="J131" i="3" a="1"/>
  <c r="J131" i="3" s="1"/>
  <c r="J132" i="3" a="1"/>
  <c r="J132" i="3" s="1"/>
  <c r="J133" i="3" a="1"/>
  <c r="J133" i="3" s="1"/>
  <c r="J134" i="3" a="1"/>
  <c r="J134" i="3" s="1"/>
  <c r="J135" i="3" a="1"/>
  <c r="J135" i="3" s="1"/>
  <c r="J136" i="3" a="1"/>
  <c r="J136" i="3" s="1"/>
  <c r="J137" i="3" a="1"/>
  <c r="J137" i="3" s="1"/>
  <c r="J138" i="3" a="1"/>
  <c r="J138" i="3" s="1"/>
  <c r="J139" i="3" a="1"/>
  <c r="J139" i="3" s="1"/>
  <c r="J140" i="3" a="1"/>
  <c r="J140" i="3" s="1"/>
  <c r="J141" i="3" a="1"/>
  <c r="J141" i="3" s="1"/>
  <c r="J142" i="3" a="1"/>
  <c r="J142" i="3" s="1"/>
  <c r="J143" i="3" a="1"/>
  <c r="J143" i="3" s="1"/>
  <c r="J144" i="3" a="1"/>
  <c r="J144" i="3" s="1"/>
  <c r="J145" i="3" a="1"/>
  <c r="J145" i="3" s="1"/>
  <c r="J146" i="3" a="1"/>
  <c r="J146" i="3" s="1"/>
  <c r="J147" i="3" a="1"/>
  <c r="J147" i="3" s="1"/>
  <c r="J148" i="3" a="1"/>
  <c r="J148" i="3" s="1"/>
  <c r="J149" i="3" a="1"/>
  <c r="J149" i="3" s="1"/>
  <c r="J150" i="3" a="1"/>
  <c r="J150" i="3" s="1"/>
  <c r="J151" i="3" a="1"/>
  <c r="J151" i="3" s="1"/>
  <c r="J152" i="3" a="1"/>
  <c r="J152" i="3" s="1"/>
  <c r="J153" i="3" a="1"/>
  <c r="J153" i="3" s="1"/>
  <c r="J154" i="3" a="1"/>
  <c r="J154" i="3" s="1"/>
  <c r="J155" i="3" a="1"/>
  <c r="J155" i="3" s="1"/>
  <c r="J156" i="3" a="1"/>
  <c r="J156" i="3" s="1"/>
  <c r="J157" i="3" a="1"/>
  <c r="J157" i="3" s="1"/>
  <c r="J158" i="3" a="1"/>
  <c r="J158" i="3" s="1"/>
  <c r="J159" i="3" a="1"/>
  <c r="J159" i="3" s="1"/>
  <c r="J160" i="3" a="1"/>
  <c r="J160" i="3" s="1"/>
  <c r="J161" i="3" a="1"/>
  <c r="J161" i="3" s="1"/>
  <c r="J162" i="3" a="1"/>
  <c r="J162" i="3" s="1"/>
  <c r="J163" i="3" a="1"/>
  <c r="J163" i="3" s="1"/>
  <c r="J164" i="3" a="1"/>
  <c r="J164" i="3" s="1"/>
  <c r="J165" i="3" a="1"/>
  <c r="J165" i="3" s="1"/>
  <c r="J166" i="3" a="1"/>
  <c r="J166" i="3" s="1"/>
  <c r="J167" i="3" a="1"/>
  <c r="J167" i="3" s="1"/>
  <c r="J168" i="3" a="1"/>
  <c r="J168" i="3" s="1"/>
  <c r="J169" i="3" a="1"/>
  <c r="J169" i="3" s="1"/>
  <c r="J170" i="3" a="1"/>
  <c r="J170" i="3" s="1"/>
  <c r="J171" i="3" a="1"/>
  <c r="J171" i="3" s="1"/>
  <c r="J172" i="3" a="1"/>
  <c r="J172" i="3" s="1"/>
  <c r="J173" i="3" a="1"/>
  <c r="J173" i="3" s="1"/>
  <c r="J174" i="3" a="1"/>
  <c r="J174" i="3" s="1"/>
  <c r="J175" i="3" a="1"/>
  <c r="J175" i="3" s="1"/>
  <c r="J176" i="3" a="1"/>
  <c r="J176" i="3" s="1"/>
  <c r="J177" i="3" a="1"/>
  <c r="J177" i="3" s="1"/>
  <c r="J178" i="3" a="1"/>
  <c r="J178" i="3" s="1"/>
  <c r="J179" i="3" a="1"/>
  <c r="J179" i="3" s="1"/>
  <c r="J180" i="3" a="1"/>
  <c r="J180" i="3" s="1"/>
  <c r="J181" i="3" a="1"/>
  <c r="J181" i="3" s="1"/>
  <c r="J182" i="3" a="1"/>
  <c r="J182" i="3" s="1"/>
  <c r="J183" i="3" a="1"/>
  <c r="J183" i="3" s="1"/>
  <c r="J184" i="3" a="1"/>
  <c r="J184" i="3" s="1"/>
  <c r="J185" i="3" a="1"/>
  <c r="J185" i="3" s="1"/>
  <c r="J186" i="3" a="1"/>
  <c r="J186" i="3" s="1"/>
  <c r="J187" i="3" a="1"/>
  <c r="J187" i="3" s="1"/>
  <c r="J188" i="3" a="1"/>
  <c r="J188" i="3" s="1"/>
  <c r="J189" i="3" a="1"/>
  <c r="J189" i="3" s="1"/>
  <c r="J190" i="3" a="1"/>
  <c r="J190" i="3" s="1"/>
  <c r="J191" i="3" a="1"/>
  <c r="J191" i="3" s="1"/>
  <c r="J192" i="3" a="1"/>
  <c r="J192" i="3" s="1"/>
  <c r="J193" i="3" a="1"/>
  <c r="J193" i="3" s="1"/>
  <c r="J194" i="3" a="1"/>
  <c r="J194" i="3" s="1"/>
  <c r="J195" i="3" a="1"/>
  <c r="J195" i="3" s="1"/>
  <c r="J196" i="3" a="1"/>
  <c r="J196" i="3" s="1"/>
  <c r="J197" i="3" a="1"/>
  <c r="J197" i="3" s="1"/>
  <c r="J198" i="3" a="1"/>
  <c r="J198" i="3" s="1"/>
  <c r="J199" i="3" a="1"/>
  <c r="J199" i="3" s="1"/>
  <c r="J200" i="3" a="1"/>
  <c r="J200" i="3" s="1"/>
  <c r="J201" i="3" a="1"/>
  <c r="J201" i="3" s="1"/>
  <c r="J202" i="3" a="1"/>
  <c r="J202" i="3" s="1"/>
  <c r="J203" i="3" a="1"/>
  <c r="J203" i="3" s="1"/>
  <c r="J204" i="3" a="1"/>
  <c r="J204" i="3" s="1"/>
  <c r="J205" i="3" a="1"/>
  <c r="J205" i="3" s="1"/>
  <c r="J206" i="3" a="1"/>
  <c r="J206" i="3" s="1"/>
  <c r="J207" i="3" a="1"/>
  <c r="J207" i="3" s="1"/>
  <c r="J208" i="3" a="1"/>
  <c r="J208" i="3" s="1"/>
  <c r="J209" i="3" a="1"/>
  <c r="J209" i="3" s="1"/>
  <c r="J210" i="3" a="1"/>
  <c r="J210" i="3" s="1"/>
  <c r="J211" i="3" a="1"/>
  <c r="J211" i="3" s="1"/>
  <c r="J212" i="3" a="1"/>
  <c r="J212" i="3" s="1"/>
  <c r="J213" i="3" a="1"/>
  <c r="J213" i="3" s="1"/>
  <c r="J214" i="3" a="1"/>
  <c r="J214" i="3" s="1"/>
  <c r="J215" i="3" a="1"/>
  <c r="J215" i="3" s="1"/>
  <c r="J216" i="3" a="1"/>
  <c r="J216" i="3" s="1"/>
  <c r="J217" i="3" a="1"/>
  <c r="J217" i="3" s="1"/>
  <c r="J218" i="3" a="1"/>
  <c r="J218" i="3" s="1"/>
  <c r="J219" i="3" a="1"/>
  <c r="J219" i="3" s="1"/>
  <c r="J220" i="3" a="1"/>
  <c r="J220" i="3" s="1"/>
  <c r="J221" i="3" a="1"/>
  <c r="J221" i="3" s="1"/>
  <c r="J222" i="3" a="1"/>
  <c r="J222" i="3" s="1"/>
  <c r="J223" i="3" a="1"/>
  <c r="J223" i="3" s="1"/>
  <c r="J224" i="3" a="1"/>
  <c r="J224" i="3" s="1"/>
  <c r="J225" i="3" a="1"/>
  <c r="J225" i="3" s="1"/>
  <c r="J226" i="3" a="1"/>
  <c r="J226" i="3" s="1"/>
  <c r="J227" i="3" a="1"/>
  <c r="J227" i="3" s="1"/>
  <c r="J228" i="3" a="1"/>
  <c r="J228" i="3" s="1"/>
  <c r="J229" i="3" a="1"/>
  <c r="J229" i="3" s="1"/>
  <c r="J230" i="3" a="1"/>
  <c r="J230" i="3" s="1"/>
  <c r="J231" i="3" a="1"/>
  <c r="J231" i="3" s="1"/>
  <c r="J232" i="3" a="1"/>
  <c r="J232" i="3" s="1"/>
  <c r="J233" i="3" a="1"/>
  <c r="J233" i="3" s="1"/>
  <c r="J235" i="3" a="1"/>
  <c r="J235" i="3" s="1"/>
  <c r="J236" i="3" a="1"/>
  <c r="J236" i="3" s="1"/>
  <c r="J237" i="3" a="1"/>
  <c r="J237" i="3" s="1"/>
  <c r="J238" i="3" a="1"/>
  <c r="J238" i="3" s="1"/>
  <c r="J239" i="3" a="1"/>
  <c r="J239" i="3" s="1"/>
  <c r="J240" i="3" a="1"/>
  <c r="J240" i="3" s="1"/>
  <c r="J241" i="3" a="1"/>
  <c r="J241" i="3" s="1"/>
  <c r="J246" i="3" a="1"/>
  <c r="J246" i="3" s="1"/>
  <c r="J247" i="3" a="1"/>
  <c r="J247" i="3" s="1"/>
  <c r="J248" i="3" a="1"/>
  <c r="J248" i="3" s="1"/>
  <c r="J249" i="3" a="1"/>
  <c r="J249" i="3" s="1"/>
  <c r="J250" i="3" a="1"/>
  <c r="J250" i="3" s="1"/>
  <c r="J251" i="3" a="1"/>
  <c r="J251" i="3" s="1"/>
  <c r="J252" i="3" a="1"/>
  <c r="J252" i="3" s="1"/>
  <c r="J253" i="3" a="1"/>
  <c r="J253" i="3" s="1"/>
  <c r="J254" i="3" a="1"/>
  <c r="J254" i="3" s="1"/>
  <c r="J255" i="3" a="1"/>
  <c r="J255" i="3" s="1"/>
  <c r="J256" i="3" a="1"/>
  <c r="J256" i="3" s="1"/>
  <c r="J257" i="3" a="1"/>
  <c r="J257" i="3" s="1"/>
  <c r="J258" i="3" a="1"/>
  <c r="J258" i="3" s="1"/>
  <c r="J259" i="3" a="1"/>
  <c r="J259" i="3" s="1"/>
  <c r="J260" i="3" a="1"/>
  <c r="J260" i="3" s="1"/>
  <c r="J261" i="3" a="1"/>
  <c r="J261" i="3" s="1"/>
  <c r="J262" i="3" a="1"/>
  <c r="J262" i="3" s="1"/>
  <c r="J263" i="3" a="1"/>
  <c r="J263" i="3" s="1"/>
  <c r="J264" i="3" a="1"/>
  <c r="J264" i="3" s="1"/>
  <c r="J265" i="3" a="1"/>
  <c r="J265" i="3" s="1"/>
  <c r="J266" i="3" a="1"/>
  <c r="J266" i="3" s="1"/>
  <c r="J268" i="3" a="1"/>
  <c r="J268" i="3" s="1"/>
  <c r="J269" i="3" a="1"/>
  <c r="J269" i="3" s="1"/>
  <c r="J270" i="3" a="1"/>
  <c r="J270" i="3" s="1"/>
  <c r="J271" i="3" a="1"/>
  <c r="J271" i="3" s="1"/>
  <c r="J272" i="3" a="1"/>
  <c r="J272" i="3" s="1"/>
  <c r="J273" i="3" a="1"/>
  <c r="J273" i="3" s="1"/>
  <c r="J274" i="3" a="1"/>
  <c r="J274" i="3" s="1"/>
  <c r="J275" i="3" a="1"/>
  <c r="J275" i="3" s="1"/>
  <c r="J276" i="3" a="1"/>
  <c r="J276" i="3" s="1"/>
  <c r="J277" i="3" a="1"/>
  <c r="J277" i="3" s="1"/>
  <c r="J278" i="3" a="1"/>
  <c r="J278" i="3" s="1"/>
  <c r="J279" i="3" a="1"/>
  <c r="J279" i="3" s="1"/>
  <c r="J280" i="3" a="1"/>
  <c r="J280" i="3" s="1"/>
  <c r="J281" i="3" a="1"/>
  <c r="J281" i="3" s="1"/>
  <c r="J282" i="3" a="1"/>
  <c r="J282" i="3" s="1"/>
  <c r="J283" i="3" a="1"/>
  <c r="J283" i="3" s="1"/>
  <c r="J284" i="3" a="1"/>
  <c r="J284" i="3" s="1"/>
  <c r="J285" i="3" a="1"/>
  <c r="J285" i="3" s="1"/>
  <c r="J286" i="3" a="1"/>
  <c r="J286" i="3" s="1"/>
  <c r="J287" i="3" a="1"/>
  <c r="J287" i="3" s="1"/>
  <c r="J288" i="3" a="1"/>
  <c r="J288" i="3" s="1"/>
  <c r="J289" i="3" a="1"/>
  <c r="J289" i="3" s="1"/>
  <c r="J290" i="3" a="1"/>
  <c r="J290" i="3" s="1"/>
  <c r="J291" i="3" a="1"/>
  <c r="J291" i="3" s="1"/>
  <c r="J292" i="3" a="1"/>
  <c r="J292" i="3" s="1"/>
  <c r="J293" i="3" a="1"/>
  <c r="J293" i="3" s="1"/>
  <c r="J294" i="3" a="1"/>
  <c r="J294" i="3" s="1"/>
  <c r="J295" i="3" a="1"/>
  <c r="J295" i="3" s="1"/>
  <c r="J296" i="3" a="1"/>
  <c r="J296" i="3" s="1"/>
  <c r="J297" i="3" a="1"/>
  <c r="J297" i="3" s="1"/>
  <c r="J298" i="3" a="1"/>
  <c r="J298" i="3" s="1"/>
  <c r="J299" i="3" a="1"/>
  <c r="J299" i="3" s="1"/>
  <c r="J300" i="3" a="1"/>
  <c r="J300" i="3" s="1"/>
  <c r="J301" i="3" a="1"/>
  <c r="J301" i="3" s="1"/>
  <c r="J302" i="3" a="1"/>
  <c r="J302" i="3" s="1"/>
  <c r="J303" i="3" a="1"/>
  <c r="J303" i="3" s="1"/>
  <c r="J304" i="3" a="1"/>
  <c r="J304" i="3" s="1"/>
  <c r="J305" i="3" a="1"/>
  <c r="J305" i="3" s="1"/>
  <c r="J307" i="3" a="1"/>
  <c r="J307" i="3" s="1"/>
  <c r="J308" i="3" a="1"/>
  <c r="J308" i="3" s="1"/>
  <c r="J309" i="3" a="1"/>
  <c r="J309" i="3" s="1"/>
  <c r="J310" i="3" a="1"/>
  <c r="J310" i="3" s="1"/>
  <c r="J311" i="3" a="1"/>
  <c r="J311" i="3" s="1"/>
  <c r="J313" i="3" a="1"/>
  <c r="J313" i="3" s="1"/>
  <c r="J314" i="3" a="1"/>
  <c r="J314" i="3" s="1"/>
  <c r="J317" i="3" a="1"/>
  <c r="J317" i="3" s="1"/>
  <c r="J327" i="3" a="1"/>
  <c r="J327" i="3" s="1"/>
  <c r="J332" i="3" a="1"/>
  <c r="J332" i="3" s="1"/>
  <c r="J337" i="3" a="1"/>
  <c r="J337" i="3" s="1"/>
  <c r="J349" i="3" a="1"/>
  <c r="J349" i="3" s="1"/>
  <c r="J358" i="3" a="1"/>
  <c r="J358" i="3" s="1"/>
  <c r="J362" i="3" a="1"/>
  <c r="J362" i="3" s="1"/>
  <c r="J367" i="3" a="1"/>
  <c r="J367" i="3" s="1"/>
  <c r="J371" i="3" a="1"/>
  <c r="J371" i="3" s="1"/>
  <c r="J372" i="3" a="1"/>
  <c r="J372" i="3" s="1"/>
  <c r="J376" i="3" a="1"/>
  <c r="J376" i="3" s="1"/>
  <c r="J383" i="3" a="1"/>
  <c r="J383" i="3" s="1"/>
  <c r="J392" i="3" a="1"/>
  <c r="J392" i="3" s="1"/>
  <c r="J393" i="3" a="1"/>
  <c r="J393" i="3" s="1"/>
  <c r="J395" i="3" a="1"/>
  <c r="J395" i="3" s="1"/>
  <c r="J402" i="3" a="1"/>
  <c r="J402" i="3" s="1"/>
  <c r="J408" i="3" a="1"/>
  <c r="J408" i="3" s="1"/>
  <c r="J410" i="3" a="1"/>
  <c r="J410" i="3" s="1"/>
  <c r="J413" i="3" a="1"/>
  <c r="J413" i="3" s="1"/>
  <c r="J415" i="3" a="1"/>
  <c r="J415" i="3" s="1"/>
  <c r="J419" i="3" a="1"/>
  <c r="J419" i="3" s="1"/>
  <c r="J420" i="3" a="1"/>
  <c r="J420" i="3" s="1"/>
  <c r="J422" i="3" a="1"/>
  <c r="J422" i="3" s="1"/>
  <c r="J423" i="3" a="1"/>
  <c r="J423" i="3" s="1"/>
  <c r="J424" i="3" a="1"/>
  <c r="J424" i="3" s="1"/>
  <c r="J425" i="3" a="1"/>
  <c r="J425" i="3" s="1"/>
  <c r="I4" i="3" a="1"/>
  <c r="I4" i="3" s="1"/>
  <c r="I5" i="3" a="1"/>
  <c r="I5" i="3" s="1"/>
  <c r="I6" i="3" a="1"/>
  <c r="I6" i="3" s="1"/>
  <c r="I7" i="3" a="1"/>
  <c r="I7" i="3" s="1"/>
  <c r="I8" i="3" a="1"/>
  <c r="I8" i="3" s="1"/>
  <c r="I9" i="3" a="1"/>
  <c r="I9" i="3" s="1"/>
  <c r="I10" i="3" a="1"/>
  <c r="I10" i="3" s="1"/>
  <c r="I11" i="3" a="1"/>
  <c r="I11" i="3" s="1"/>
  <c r="I12" i="3" a="1"/>
  <c r="I12" i="3" s="1"/>
  <c r="I13" i="3" a="1"/>
  <c r="I13" i="3" s="1"/>
  <c r="I14" i="3" a="1"/>
  <c r="I14" i="3" s="1"/>
  <c r="I15" i="3" a="1"/>
  <c r="I15" i="3" s="1"/>
  <c r="I16" i="3" a="1"/>
  <c r="I16" i="3" s="1"/>
  <c r="I17" i="3" a="1"/>
  <c r="I17" i="3" s="1"/>
  <c r="I18" i="3" a="1"/>
  <c r="I18" i="3" s="1"/>
  <c r="I19" i="3" a="1"/>
  <c r="I19" i="3" s="1"/>
  <c r="I20" i="3" a="1"/>
  <c r="I20" i="3" s="1"/>
  <c r="I21" i="3" a="1"/>
  <c r="I21" i="3" s="1"/>
  <c r="I22" i="3" a="1"/>
  <c r="I22" i="3" s="1"/>
  <c r="I23" i="3" a="1"/>
  <c r="I23" i="3" s="1"/>
  <c r="I24" i="3" a="1"/>
  <c r="I24" i="3" s="1"/>
  <c r="I25" i="3" a="1"/>
  <c r="I25" i="3" s="1"/>
  <c r="I26" i="3" a="1"/>
  <c r="I26" i="3" s="1"/>
  <c r="I27" i="3" a="1"/>
  <c r="I27" i="3" s="1"/>
  <c r="I28" i="3" a="1"/>
  <c r="I28" i="3" s="1"/>
  <c r="I29" i="3" a="1"/>
  <c r="I29" i="3" s="1"/>
  <c r="I30" i="3" a="1"/>
  <c r="I30" i="3" s="1"/>
  <c r="I31" i="3" a="1"/>
  <c r="I31" i="3" s="1"/>
  <c r="I32" i="3" a="1"/>
  <c r="I32" i="3" s="1"/>
  <c r="I33" i="3" a="1"/>
  <c r="I33" i="3" s="1"/>
  <c r="I34" i="3" a="1"/>
  <c r="I34" i="3" s="1"/>
  <c r="I35" i="3" a="1"/>
  <c r="I35" i="3" s="1"/>
  <c r="I36" i="3" a="1"/>
  <c r="I36" i="3" s="1"/>
  <c r="I37" i="3" a="1"/>
  <c r="I37" i="3" s="1"/>
  <c r="I38" i="3" a="1"/>
  <c r="I38" i="3" s="1"/>
  <c r="I39" i="3" a="1"/>
  <c r="I39" i="3" s="1"/>
  <c r="I40" i="3" a="1"/>
  <c r="I40" i="3" s="1"/>
  <c r="I41" i="3" a="1"/>
  <c r="I41" i="3" s="1"/>
  <c r="I42" i="3" a="1"/>
  <c r="I42" i="3" s="1"/>
  <c r="I43" i="3" a="1"/>
  <c r="I43" i="3" s="1"/>
  <c r="I44" i="3" a="1"/>
  <c r="I44" i="3" s="1"/>
  <c r="I45" i="3" a="1"/>
  <c r="I45" i="3" s="1"/>
  <c r="I46" i="3" a="1"/>
  <c r="I46" i="3" s="1"/>
  <c r="I47" i="3" a="1"/>
  <c r="I47" i="3" s="1"/>
  <c r="I48" i="3" a="1"/>
  <c r="I48" i="3" s="1"/>
  <c r="I49" i="3" a="1"/>
  <c r="I49" i="3" s="1"/>
  <c r="I50" i="3" a="1"/>
  <c r="I50" i="3" s="1"/>
  <c r="I51" i="3" a="1"/>
  <c r="I51" i="3" s="1"/>
  <c r="I52" i="3" a="1"/>
  <c r="I52" i="3" s="1"/>
  <c r="I53" i="3" a="1"/>
  <c r="I53" i="3" s="1"/>
  <c r="I54" i="3" a="1"/>
  <c r="I54" i="3" s="1"/>
  <c r="I55" i="3" a="1"/>
  <c r="I55" i="3" s="1"/>
  <c r="I56" i="3" a="1"/>
  <c r="I56" i="3" s="1"/>
  <c r="I57" i="3" a="1"/>
  <c r="I57" i="3" s="1"/>
  <c r="I58" i="3" a="1"/>
  <c r="I58" i="3" s="1"/>
  <c r="I59" i="3" a="1"/>
  <c r="I59" i="3" s="1"/>
  <c r="I60" i="3" a="1"/>
  <c r="I60" i="3" s="1"/>
  <c r="I61" i="3" a="1"/>
  <c r="I61" i="3" s="1"/>
  <c r="I62" i="3" a="1"/>
  <c r="I62" i="3" s="1"/>
  <c r="I63" i="3" a="1"/>
  <c r="I63" i="3" s="1"/>
  <c r="I64" i="3" a="1"/>
  <c r="I64" i="3" s="1"/>
  <c r="I65" i="3" a="1"/>
  <c r="I65" i="3" s="1"/>
  <c r="I66" i="3" a="1"/>
  <c r="I66" i="3" s="1"/>
  <c r="I67" i="3" a="1"/>
  <c r="I67" i="3" s="1"/>
  <c r="I68" i="3" a="1"/>
  <c r="I68" i="3" s="1"/>
  <c r="I69" i="3" a="1"/>
  <c r="I69" i="3" s="1"/>
  <c r="I70" i="3" a="1"/>
  <c r="I70" i="3" s="1"/>
  <c r="I71" i="3" a="1"/>
  <c r="I71" i="3" s="1"/>
  <c r="I72" i="3" a="1"/>
  <c r="I72" i="3" s="1"/>
  <c r="I73" i="3" a="1"/>
  <c r="I73" i="3" s="1"/>
  <c r="I74" i="3" a="1"/>
  <c r="I74" i="3" s="1"/>
  <c r="I75" i="3" a="1"/>
  <c r="I75" i="3" s="1"/>
  <c r="I76" i="3" a="1"/>
  <c r="I76" i="3" s="1"/>
  <c r="I77" i="3" a="1"/>
  <c r="I77" i="3" s="1"/>
  <c r="I78" i="3" a="1"/>
  <c r="I78" i="3" s="1"/>
  <c r="I79" i="3" a="1"/>
  <c r="I79" i="3" s="1"/>
  <c r="I80" i="3" a="1"/>
  <c r="I80" i="3" s="1"/>
  <c r="I81" i="3" a="1"/>
  <c r="I81" i="3" s="1"/>
  <c r="I82" i="3" a="1"/>
  <c r="I82" i="3" s="1"/>
  <c r="I83" i="3" a="1"/>
  <c r="I83" i="3" s="1"/>
  <c r="I84" i="3" a="1"/>
  <c r="I84" i="3" s="1"/>
  <c r="I85" i="3" a="1"/>
  <c r="I85" i="3" s="1"/>
  <c r="I86" i="3" a="1"/>
  <c r="I86" i="3" s="1"/>
  <c r="I87" i="3" a="1"/>
  <c r="I87" i="3" s="1"/>
  <c r="I88" i="3" a="1"/>
  <c r="I88" i="3" s="1"/>
  <c r="I89" i="3" a="1"/>
  <c r="I89" i="3" s="1"/>
  <c r="I90" i="3" a="1"/>
  <c r="I90" i="3" s="1"/>
  <c r="I91" i="3" a="1"/>
  <c r="I91" i="3" s="1"/>
  <c r="I92" i="3" a="1"/>
  <c r="I92" i="3" s="1"/>
  <c r="I93" i="3" a="1"/>
  <c r="I93" i="3" s="1"/>
  <c r="I94" i="3" a="1"/>
  <c r="I94" i="3" s="1"/>
  <c r="I95" i="3" a="1"/>
  <c r="I95" i="3" s="1"/>
  <c r="I96" i="3" a="1"/>
  <c r="I96" i="3" s="1"/>
  <c r="I97" i="3" a="1"/>
  <c r="I97" i="3" s="1"/>
  <c r="I98" i="3" a="1"/>
  <c r="I98" i="3" s="1"/>
  <c r="I99" i="3" a="1"/>
  <c r="I99" i="3" s="1"/>
  <c r="I100" i="3" a="1"/>
  <c r="I100" i="3" s="1"/>
  <c r="I101" i="3" a="1"/>
  <c r="I101" i="3" s="1"/>
  <c r="I102" i="3" a="1"/>
  <c r="I102" i="3" s="1"/>
  <c r="I103" i="3" a="1"/>
  <c r="I103" i="3" s="1"/>
  <c r="I104" i="3" a="1"/>
  <c r="I104" i="3" s="1"/>
  <c r="I105" i="3" a="1"/>
  <c r="I105" i="3" s="1"/>
  <c r="I106" i="3" a="1"/>
  <c r="I106" i="3" s="1"/>
  <c r="I107" i="3" a="1"/>
  <c r="I107" i="3" s="1"/>
  <c r="I108" i="3" a="1"/>
  <c r="I108" i="3" s="1"/>
  <c r="I109" i="3" a="1"/>
  <c r="I109" i="3" s="1"/>
  <c r="I110" i="3" a="1"/>
  <c r="I110" i="3" s="1"/>
  <c r="I111" i="3" a="1"/>
  <c r="I111" i="3" s="1"/>
  <c r="I112" i="3" a="1"/>
  <c r="I112" i="3" s="1"/>
  <c r="I113" i="3" a="1"/>
  <c r="I113" i="3" s="1"/>
  <c r="I114" i="3" a="1"/>
  <c r="I114" i="3" s="1"/>
  <c r="I115" i="3" a="1"/>
  <c r="I115" i="3" s="1"/>
  <c r="I116" i="3" a="1"/>
  <c r="I116" i="3" s="1"/>
  <c r="I117" i="3" a="1"/>
  <c r="I117" i="3" s="1"/>
  <c r="I118" i="3" a="1"/>
  <c r="I118" i="3" s="1"/>
  <c r="I119" i="3" a="1"/>
  <c r="I119" i="3" s="1"/>
  <c r="I120" i="3" a="1"/>
  <c r="I120" i="3" s="1"/>
  <c r="I121" i="3" a="1"/>
  <c r="I121" i="3" s="1"/>
  <c r="I122" i="3" a="1"/>
  <c r="I122" i="3" s="1"/>
  <c r="I123" i="3" a="1"/>
  <c r="I123" i="3" s="1"/>
  <c r="I124" i="3" a="1"/>
  <c r="I124" i="3" s="1"/>
  <c r="I125" i="3" a="1"/>
  <c r="I125" i="3" s="1"/>
  <c r="I126" i="3" a="1"/>
  <c r="I126" i="3" s="1"/>
  <c r="I127" i="3" a="1"/>
  <c r="I127" i="3" s="1"/>
  <c r="I128" i="3" a="1"/>
  <c r="I128" i="3" s="1"/>
  <c r="I129" i="3" a="1"/>
  <c r="I129" i="3" s="1"/>
  <c r="I130" i="3" a="1"/>
  <c r="I130" i="3" s="1"/>
  <c r="I131" i="3" a="1"/>
  <c r="I131" i="3" s="1"/>
  <c r="I132" i="3" a="1"/>
  <c r="I132" i="3" s="1"/>
  <c r="I133" i="3" a="1"/>
  <c r="I133" i="3" s="1"/>
  <c r="I134" i="3" a="1"/>
  <c r="I134" i="3" s="1"/>
  <c r="I135" i="3" a="1"/>
  <c r="I135" i="3" s="1"/>
  <c r="I136" i="3" a="1"/>
  <c r="I136" i="3" s="1"/>
  <c r="I137" i="3" a="1"/>
  <c r="I137" i="3" s="1"/>
  <c r="I138" i="3" a="1"/>
  <c r="I138" i="3" s="1"/>
  <c r="I139" i="3" a="1"/>
  <c r="I139" i="3" s="1"/>
  <c r="I140" i="3" a="1"/>
  <c r="I140" i="3" s="1"/>
  <c r="I141" i="3" a="1"/>
  <c r="I141" i="3" s="1"/>
  <c r="I142" i="3" a="1"/>
  <c r="I142" i="3" s="1"/>
  <c r="I143" i="3" a="1"/>
  <c r="I143" i="3" s="1"/>
  <c r="I144" i="3" a="1"/>
  <c r="I144" i="3" s="1"/>
  <c r="I145" i="3" a="1"/>
  <c r="I145" i="3" s="1"/>
  <c r="I146" i="3" a="1"/>
  <c r="I146" i="3" s="1"/>
  <c r="I147" i="3" a="1"/>
  <c r="I147" i="3" s="1"/>
  <c r="I148" i="3" a="1"/>
  <c r="I148" i="3" s="1"/>
  <c r="I149" i="3" a="1"/>
  <c r="I149" i="3" s="1"/>
  <c r="I150" i="3" a="1"/>
  <c r="I150" i="3" s="1"/>
  <c r="I151" i="3" a="1"/>
  <c r="I151" i="3" s="1"/>
  <c r="I152" i="3" a="1"/>
  <c r="I152" i="3" s="1"/>
  <c r="I153" i="3" a="1"/>
  <c r="I153" i="3" s="1"/>
  <c r="I154" i="3" a="1"/>
  <c r="I154" i="3" s="1"/>
  <c r="I155" i="3" a="1"/>
  <c r="I155" i="3" s="1"/>
  <c r="I156" i="3" a="1"/>
  <c r="I156" i="3" s="1"/>
  <c r="I157" i="3" a="1"/>
  <c r="I157" i="3" s="1"/>
  <c r="I158" i="3" a="1"/>
  <c r="I158" i="3" s="1"/>
  <c r="I159" i="3" a="1"/>
  <c r="I159" i="3" s="1"/>
  <c r="I160" i="3" a="1"/>
  <c r="I160" i="3" s="1"/>
  <c r="I161" i="3" a="1"/>
  <c r="I161" i="3" s="1"/>
  <c r="I162" i="3" a="1"/>
  <c r="I162" i="3" s="1"/>
  <c r="I163" i="3" a="1"/>
  <c r="I163" i="3" s="1"/>
  <c r="I164" i="3" a="1"/>
  <c r="I164" i="3" s="1"/>
  <c r="I165" i="3" a="1"/>
  <c r="I165" i="3" s="1"/>
  <c r="I166" i="3" a="1"/>
  <c r="I166" i="3" s="1"/>
  <c r="I167" i="3" a="1"/>
  <c r="I167" i="3" s="1"/>
  <c r="I168" i="3" a="1"/>
  <c r="I168" i="3" s="1"/>
  <c r="I169" i="3" a="1"/>
  <c r="I169" i="3" s="1"/>
  <c r="I170" i="3" a="1"/>
  <c r="I170" i="3" s="1"/>
  <c r="I171" i="3" a="1"/>
  <c r="I171" i="3" s="1"/>
  <c r="I172" i="3" a="1"/>
  <c r="I172" i="3" s="1"/>
  <c r="I173" i="3" a="1"/>
  <c r="I173" i="3" s="1"/>
  <c r="I174" i="3" a="1"/>
  <c r="I174" i="3" s="1"/>
  <c r="I175" i="3" a="1"/>
  <c r="I175" i="3" s="1"/>
  <c r="I176" i="3" a="1"/>
  <c r="I176" i="3" s="1"/>
  <c r="I177" i="3" a="1"/>
  <c r="I177" i="3" s="1"/>
  <c r="I178" i="3" a="1"/>
  <c r="I178" i="3" s="1"/>
  <c r="I179" i="3" a="1"/>
  <c r="I179" i="3" s="1"/>
  <c r="I180" i="3" a="1"/>
  <c r="I180" i="3" s="1"/>
  <c r="I181" i="3" a="1"/>
  <c r="I181" i="3" s="1"/>
  <c r="I182" i="3" a="1"/>
  <c r="I182" i="3" s="1"/>
  <c r="I183" i="3" a="1"/>
  <c r="I183" i="3" s="1"/>
  <c r="I184" i="3" a="1"/>
  <c r="I184" i="3" s="1"/>
  <c r="I185" i="3" a="1"/>
  <c r="I185" i="3" s="1"/>
  <c r="I186" i="3" a="1"/>
  <c r="I186" i="3" s="1"/>
  <c r="I187" i="3" a="1"/>
  <c r="I187" i="3" s="1"/>
  <c r="I188" i="3" a="1"/>
  <c r="I188" i="3" s="1"/>
  <c r="I189" i="3" a="1"/>
  <c r="I189" i="3" s="1"/>
  <c r="I190" i="3" a="1"/>
  <c r="I190" i="3" s="1"/>
  <c r="I191" i="3" a="1"/>
  <c r="I191" i="3" s="1"/>
  <c r="I192" i="3" a="1"/>
  <c r="I192" i="3" s="1"/>
  <c r="I193" i="3" a="1"/>
  <c r="I193" i="3" s="1"/>
  <c r="I194" i="3" a="1"/>
  <c r="I194" i="3" s="1"/>
  <c r="I195" i="3" a="1"/>
  <c r="I195" i="3" s="1"/>
  <c r="I196" i="3" a="1"/>
  <c r="I196" i="3" s="1"/>
  <c r="I197" i="3" a="1"/>
  <c r="I197" i="3" s="1"/>
  <c r="I198" i="3" a="1"/>
  <c r="I198" i="3" s="1"/>
  <c r="I199" i="3" a="1"/>
  <c r="I199" i="3" s="1"/>
  <c r="I200" i="3" a="1"/>
  <c r="I200" i="3" s="1"/>
  <c r="I201" i="3" a="1"/>
  <c r="I201" i="3" s="1"/>
  <c r="I202" i="3" a="1"/>
  <c r="I202" i="3" s="1"/>
  <c r="I203" i="3" a="1"/>
  <c r="I203" i="3" s="1"/>
  <c r="I204" i="3" a="1"/>
  <c r="I204" i="3" s="1"/>
  <c r="I205" i="3" a="1"/>
  <c r="I205" i="3" s="1"/>
  <c r="I206" i="3" a="1"/>
  <c r="I206" i="3" s="1"/>
  <c r="I207" i="3" a="1"/>
  <c r="I207" i="3" s="1"/>
  <c r="I208" i="3" a="1"/>
  <c r="I208" i="3" s="1"/>
  <c r="I209" i="3" a="1"/>
  <c r="I209" i="3" s="1"/>
  <c r="I210" i="3" a="1"/>
  <c r="I210" i="3" s="1"/>
  <c r="I211" i="3" a="1"/>
  <c r="I211" i="3" s="1"/>
  <c r="I212" i="3" a="1"/>
  <c r="I212" i="3" s="1"/>
  <c r="I213" i="3" a="1"/>
  <c r="I213" i="3" s="1"/>
  <c r="I214" i="3" a="1"/>
  <c r="I214" i="3" s="1"/>
  <c r="I215" i="3" a="1"/>
  <c r="I215" i="3" s="1"/>
  <c r="I216" i="3" a="1"/>
  <c r="I216" i="3" s="1"/>
  <c r="I217" i="3" a="1"/>
  <c r="I217" i="3" s="1"/>
  <c r="I218" i="3" a="1"/>
  <c r="I218" i="3" s="1"/>
  <c r="I219" i="3" a="1"/>
  <c r="I219" i="3" s="1"/>
  <c r="I220" i="3" a="1"/>
  <c r="I220" i="3" s="1"/>
  <c r="I221" i="3" a="1"/>
  <c r="I221" i="3" s="1"/>
  <c r="I222" i="3" a="1"/>
  <c r="I222" i="3" s="1"/>
  <c r="I223" i="3" a="1"/>
  <c r="I223" i="3" s="1"/>
  <c r="I224" i="3" a="1"/>
  <c r="I224" i="3" s="1"/>
  <c r="I225" i="3" a="1"/>
  <c r="I225" i="3" s="1"/>
  <c r="I226" i="3" a="1"/>
  <c r="I226" i="3" s="1"/>
  <c r="I227" i="3" a="1"/>
  <c r="I227" i="3" s="1"/>
  <c r="I228" i="3" a="1"/>
  <c r="I228" i="3" s="1"/>
  <c r="I229" i="3" a="1"/>
  <c r="I229" i="3" s="1"/>
  <c r="I230" i="3" a="1"/>
  <c r="I230" i="3" s="1"/>
  <c r="I231" i="3" a="1"/>
  <c r="I231" i="3" s="1"/>
  <c r="I232" i="3" a="1"/>
  <c r="I232" i="3" s="1"/>
  <c r="I233" i="3" a="1"/>
  <c r="I233" i="3" s="1"/>
  <c r="I235" i="3" a="1"/>
  <c r="I235" i="3" s="1"/>
  <c r="I236" i="3" a="1"/>
  <c r="I236" i="3" s="1"/>
  <c r="I237" i="3" a="1"/>
  <c r="I237" i="3" s="1"/>
  <c r="I238" i="3" a="1"/>
  <c r="I238" i="3" s="1"/>
  <c r="I239" i="3" a="1"/>
  <c r="I239" i="3" s="1"/>
  <c r="I240" i="3" a="1"/>
  <c r="I240" i="3" s="1"/>
  <c r="I241" i="3" a="1"/>
  <c r="I241" i="3" s="1"/>
  <c r="I246" i="3" a="1"/>
  <c r="I246" i="3" s="1"/>
  <c r="I247" i="3" a="1"/>
  <c r="I247" i="3" s="1"/>
  <c r="I248" i="3" a="1"/>
  <c r="I248" i="3" s="1"/>
  <c r="I249" i="3" a="1"/>
  <c r="I249" i="3" s="1"/>
  <c r="I250" i="3" a="1"/>
  <c r="I250" i="3" s="1"/>
  <c r="I251" i="3" a="1"/>
  <c r="I251" i="3" s="1"/>
  <c r="I252" i="3" a="1"/>
  <c r="I252" i="3" s="1"/>
  <c r="I253" i="3" a="1"/>
  <c r="I253" i="3" s="1"/>
  <c r="I254" i="3" a="1"/>
  <c r="I254" i="3" s="1"/>
  <c r="I255" i="3" a="1"/>
  <c r="I255" i="3" s="1"/>
  <c r="I256" i="3" a="1"/>
  <c r="I256" i="3" s="1"/>
  <c r="I257" i="3" a="1"/>
  <c r="I257" i="3" s="1"/>
  <c r="I258" i="3" a="1"/>
  <c r="I258" i="3" s="1"/>
  <c r="I259" i="3" a="1"/>
  <c r="I259" i="3" s="1"/>
  <c r="I260" i="3" a="1"/>
  <c r="I260" i="3" s="1"/>
  <c r="I261" i="3" a="1"/>
  <c r="I261" i="3" s="1"/>
  <c r="I262" i="3" a="1"/>
  <c r="I262" i="3" s="1"/>
  <c r="I263" i="3" a="1"/>
  <c r="I263" i="3" s="1"/>
  <c r="I264" i="3" a="1"/>
  <c r="I264" i="3" s="1"/>
  <c r="I265" i="3" a="1"/>
  <c r="I265" i="3" s="1"/>
  <c r="I266" i="3" a="1"/>
  <c r="I266" i="3" s="1"/>
  <c r="I268" i="3" a="1"/>
  <c r="I268" i="3" s="1"/>
  <c r="I269" i="3" a="1"/>
  <c r="I269" i="3" s="1"/>
  <c r="I270" i="3" a="1"/>
  <c r="I270" i="3" s="1"/>
  <c r="I271" i="3" a="1"/>
  <c r="I271" i="3" s="1"/>
  <c r="I272" i="3" a="1"/>
  <c r="I272" i="3" s="1"/>
  <c r="I273" i="3" a="1"/>
  <c r="I273" i="3" s="1"/>
  <c r="I274" i="3" a="1"/>
  <c r="I274" i="3" s="1"/>
  <c r="I275" i="3" a="1"/>
  <c r="I275" i="3" s="1"/>
  <c r="I276" i="3" a="1"/>
  <c r="I276" i="3" s="1"/>
  <c r="I277" i="3" a="1"/>
  <c r="I277" i="3" s="1"/>
  <c r="I278" i="3" a="1"/>
  <c r="I278" i="3" s="1"/>
  <c r="I279" i="3" a="1"/>
  <c r="I279" i="3" s="1"/>
  <c r="I280" i="3" a="1"/>
  <c r="I280" i="3" s="1"/>
  <c r="I281" i="3" a="1"/>
  <c r="I281" i="3" s="1"/>
  <c r="I282" i="3" a="1"/>
  <c r="I282" i="3" s="1"/>
  <c r="I283" i="3" a="1"/>
  <c r="I283" i="3" s="1"/>
  <c r="I284" i="3" a="1"/>
  <c r="I284" i="3" s="1"/>
  <c r="I285" i="3" a="1"/>
  <c r="I285" i="3" s="1"/>
  <c r="I286" i="3" a="1"/>
  <c r="I286" i="3" s="1"/>
  <c r="I287" i="3" a="1"/>
  <c r="I287" i="3" s="1"/>
  <c r="I288" i="3" a="1"/>
  <c r="I288" i="3" s="1"/>
  <c r="I289" i="3" a="1"/>
  <c r="I289" i="3" s="1"/>
  <c r="I290" i="3" a="1"/>
  <c r="I290" i="3" s="1"/>
  <c r="I291" i="3" a="1"/>
  <c r="I291" i="3" s="1"/>
  <c r="I292" i="3" a="1"/>
  <c r="I292" i="3" s="1"/>
  <c r="I293" i="3" a="1"/>
  <c r="I293" i="3" s="1"/>
  <c r="I294" i="3" a="1"/>
  <c r="I294" i="3" s="1"/>
  <c r="I295" i="3" a="1"/>
  <c r="I295" i="3" s="1"/>
  <c r="I296" i="3" a="1"/>
  <c r="I296" i="3" s="1"/>
  <c r="I297" i="3" a="1"/>
  <c r="I297" i="3" s="1"/>
  <c r="I298" i="3" a="1"/>
  <c r="I298" i="3" s="1"/>
  <c r="I299" i="3" a="1"/>
  <c r="I299" i="3" s="1"/>
  <c r="I300" i="3" a="1"/>
  <c r="I300" i="3" s="1"/>
  <c r="I301" i="3" a="1"/>
  <c r="I301" i="3" s="1"/>
  <c r="I302" i="3" a="1"/>
  <c r="I302" i="3" s="1"/>
  <c r="I303" i="3" a="1"/>
  <c r="I303" i="3" s="1"/>
  <c r="I304" i="3" a="1"/>
  <c r="I304" i="3" s="1"/>
  <c r="I305" i="3" a="1"/>
  <c r="I305" i="3" s="1"/>
  <c r="I307" i="3" a="1"/>
  <c r="I307" i="3" s="1"/>
  <c r="I308" i="3" a="1"/>
  <c r="I308" i="3" s="1"/>
  <c r="I309" i="3" a="1"/>
  <c r="I309" i="3" s="1"/>
  <c r="I310" i="3" a="1"/>
  <c r="I310" i="3" s="1"/>
  <c r="I311" i="3" a="1"/>
  <c r="I311" i="3" s="1"/>
  <c r="I313" i="3" a="1"/>
  <c r="I313" i="3" s="1"/>
  <c r="I314" i="3" a="1"/>
  <c r="I314" i="3" s="1"/>
  <c r="I317" i="3" a="1"/>
  <c r="I317" i="3" s="1"/>
  <c r="I327" i="3" a="1"/>
  <c r="I327" i="3" s="1"/>
  <c r="I332" i="3" a="1"/>
  <c r="I332" i="3" s="1"/>
  <c r="I337" i="3" a="1"/>
  <c r="I337" i="3" s="1"/>
  <c r="I349" i="3" a="1"/>
  <c r="I349" i="3" s="1"/>
  <c r="I358" i="3" a="1"/>
  <c r="I358" i="3" s="1"/>
  <c r="I362" i="3" a="1"/>
  <c r="I362" i="3" s="1"/>
  <c r="I367" i="3" a="1"/>
  <c r="I367" i="3" s="1"/>
  <c r="I371" i="3" a="1"/>
  <c r="I371" i="3" s="1"/>
  <c r="I372" i="3" a="1"/>
  <c r="I372" i="3" s="1"/>
  <c r="I376" i="3" a="1"/>
  <c r="I376" i="3" s="1"/>
  <c r="I383" i="3" a="1"/>
  <c r="I383" i="3" s="1"/>
  <c r="I392" i="3" a="1"/>
  <c r="I392" i="3" s="1"/>
  <c r="I393" i="3" a="1"/>
  <c r="I393" i="3" s="1"/>
  <c r="I395" i="3" a="1"/>
  <c r="I395" i="3" s="1"/>
  <c r="I402" i="3" a="1"/>
  <c r="I402" i="3" s="1"/>
  <c r="I408" i="3" a="1"/>
  <c r="I408" i="3" s="1"/>
  <c r="I410" i="3" a="1"/>
  <c r="I410" i="3" s="1"/>
  <c r="I413" i="3" a="1"/>
  <c r="I413" i="3" s="1"/>
  <c r="I415" i="3" a="1"/>
  <c r="I415" i="3" s="1"/>
  <c r="I419" i="3" a="1"/>
  <c r="I419" i="3" s="1"/>
  <c r="I420" i="3" a="1"/>
  <c r="I420" i="3" s="1"/>
  <c r="I422" i="3" a="1"/>
  <c r="I422" i="3" s="1"/>
  <c r="I423" i="3" a="1"/>
  <c r="I423" i="3" s="1"/>
  <c r="I424" i="3" a="1"/>
  <c r="I424" i="3" s="1"/>
  <c r="I425" i="3" a="1"/>
  <c r="I425" i="3" s="1"/>
  <c r="H4" i="3" a="1"/>
  <c r="H4" i="3" s="1"/>
  <c r="H5" i="3" a="1"/>
  <c r="H5" i="3" s="1"/>
  <c r="H6" i="3" a="1"/>
  <c r="H6" i="3" s="1"/>
  <c r="H7" i="3" a="1"/>
  <c r="H7" i="3" s="1"/>
  <c r="H8" i="3" a="1"/>
  <c r="H8" i="3" s="1"/>
  <c r="H9" i="3" a="1"/>
  <c r="H9" i="3" s="1"/>
  <c r="H10" i="3" a="1"/>
  <c r="H10" i="3" s="1"/>
  <c r="H11" i="3" a="1"/>
  <c r="H11" i="3" s="1"/>
  <c r="H12" i="3" a="1"/>
  <c r="H12" i="3" s="1"/>
  <c r="H13" i="3" a="1"/>
  <c r="H13" i="3" s="1"/>
  <c r="H14" i="3" a="1"/>
  <c r="H14" i="3" s="1"/>
  <c r="H15" i="3" a="1"/>
  <c r="H15" i="3" s="1"/>
  <c r="H16" i="3" a="1"/>
  <c r="H16" i="3" s="1"/>
  <c r="H17" i="3" a="1"/>
  <c r="H17" i="3" s="1"/>
  <c r="H18" i="3" a="1"/>
  <c r="H18" i="3" s="1"/>
  <c r="H19" i="3" a="1"/>
  <c r="H19" i="3" s="1"/>
  <c r="H20" i="3" a="1"/>
  <c r="H20" i="3" s="1"/>
  <c r="H21" i="3" a="1"/>
  <c r="H21" i="3" s="1"/>
  <c r="H22" i="3" a="1"/>
  <c r="H22" i="3" s="1"/>
  <c r="H23" i="3" a="1"/>
  <c r="H23" i="3" s="1"/>
  <c r="H24" i="3" a="1"/>
  <c r="H24" i="3" s="1"/>
  <c r="H25" i="3" a="1"/>
  <c r="H25" i="3" s="1"/>
  <c r="H26" i="3" a="1"/>
  <c r="H26" i="3" s="1"/>
  <c r="H27" i="3" a="1"/>
  <c r="H27" i="3" s="1"/>
  <c r="H28" i="3" a="1"/>
  <c r="H28" i="3" s="1"/>
  <c r="H29" i="3" a="1"/>
  <c r="H29" i="3" s="1"/>
  <c r="H30" i="3" a="1"/>
  <c r="H30" i="3" s="1"/>
  <c r="H31" i="3" a="1"/>
  <c r="H31" i="3" s="1"/>
  <c r="H32" i="3" a="1"/>
  <c r="H32" i="3" s="1"/>
  <c r="H33" i="3" a="1"/>
  <c r="H33" i="3" s="1"/>
  <c r="H34" i="3" a="1"/>
  <c r="H34" i="3" s="1"/>
  <c r="H35" i="3" a="1"/>
  <c r="H35" i="3" s="1"/>
  <c r="H36" i="3" a="1"/>
  <c r="H36" i="3" s="1"/>
  <c r="H37" i="3" a="1"/>
  <c r="H37" i="3" s="1"/>
  <c r="H38" i="3" a="1"/>
  <c r="H38" i="3" s="1"/>
  <c r="H39" i="3" a="1"/>
  <c r="H39" i="3" s="1"/>
  <c r="H40" i="3" a="1"/>
  <c r="H40" i="3" s="1"/>
  <c r="H41" i="3" a="1"/>
  <c r="H41" i="3" s="1"/>
  <c r="H42" i="3" a="1"/>
  <c r="H42" i="3" s="1"/>
  <c r="H43" i="3" a="1"/>
  <c r="H43" i="3" s="1"/>
  <c r="H44" i="3" a="1"/>
  <c r="H44" i="3" s="1"/>
  <c r="H45" i="3" a="1"/>
  <c r="H45" i="3" s="1"/>
  <c r="H46" i="3" a="1"/>
  <c r="H46" i="3" s="1"/>
  <c r="H47" i="3" a="1"/>
  <c r="H47" i="3" s="1"/>
  <c r="H48" i="3" a="1"/>
  <c r="H48" i="3" s="1"/>
  <c r="H49" i="3" a="1"/>
  <c r="H49" i="3" s="1"/>
  <c r="H50" i="3" a="1"/>
  <c r="H50" i="3" s="1"/>
  <c r="H51" i="3" a="1"/>
  <c r="H51" i="3" s="1"/>
  <c r="H52" i="3" a="1"/>
  <c r="H52" i="3" s="1"/>
  <c r="H53" i="3" a="1"/>
  <c r="H53" i="3" s="1"/>
  <c r="H54" i="3" a="1"/>
  <c r="H54" i="3" s="1"/>
  <c r="H55" i="3" a="1"/>
  <c r="H55" i="3" s="1"/>
  <c r="H56" i="3" a="1"/>
  <c r="H56" i="3" s="1"/>
  <c r="H57" i="3" a="1"/>
  <c r="H57" i="3" s="1"/>
  <c r="H58" i="3" a="1"/>
  <c r="H58" i="3" s="1"/>
  <c r="H59" i="3" a="1"/>
  <c r="H59" i="3" s="1"/>
  <c r="H60" i="3" a="1"/>
  <c r="H60" i="3" s="1"/>
  <c r="H61" i="3" a="1"/>
  <c r="H61" i="3" s="1"/>
  <c r="H62" i="3" a="1"/>
  <c r="H62" i="3" s="1"/>
  <c r="H63" i="3" a="1"/>
  <c r="H63" i="3" s="1"/>
  <c r="H64" i="3" a="1"/>
  <c r="H64" i="3" s="1"/>
  <c r="H65" i="3" a="1"/>
  <c r="H65" i="3" s="1"/>
  <c r="H66" i="3" a="1"/>
  <c r="H66" i="3" s="1"/>
  <c r="H67" i="3" a="1"/>
  <c r="H67" i="3" s="1"/>
  <c r="H68" i="3" a="1"/>
  <c r="H68" i="3" s="1"/>
  <c r="H69" i="3" a="1"/>
  <c r="H69" i="3" s="1"/>
  <c r="H70" i="3" a="1"/>
  <c r="H70" i="3" s="1"/>
  <c r="H71" i="3" a="1"/>
  <c r="H71" i="3" s="1"/>
  <c r="H72" i="3" a="1"/>
  <c r="H72" i="3" s="1"/>
  <c r="H73" i="3" a="1"/>
  <c r="H73" i="3" s="1"/>
  <c r="H74" i="3" a="1"/>
  <c r="H74" i="3" s="1"/>
  <c r="H75" i="3" a="1"/>
  <c r="H75" i="3" s="1"/>
  <c r="H76" i="3" a="1"/>
  <c r="H76" i="3" s="1"/>
  <c r="H77" i="3" a="1"/>
  <c r="H77" i="3" s="1"/>
  <c r="H78" i="3" a="1"/>
  <c r="H78" i="3" s="1"/>
  <c r="H79" i="3" a="1"/>
  <c r="H79" i="3" s="1"/>
  <c r="H80" i="3" a="1"/>
  <c r="H80" i="3" s="1"/>
  <c r="H81" i="3" a="1"/>
  <c r="H81" i="3" s="1"/>
  <c r="H82" i="3" a="1"/>
  <c r="H82" i="3" s="1"/>
  <c r="H83" i="3" a="1"/>
  <c r="H83" i="3" s="1"/>
  <c r="H84" i="3" a="1"/>
  <c r="H84" i="3" s="1"/>
  <c r="H85" i="3" a="1"/>
  <c r="H85" i="3" s="1"/>
  <c r="H86" i="3" a="1"/>
  <c r="H86" i="3" s="1"/>
  <c r="H87" i="3" a="1"/>
  <c r="H87" i="3" s="1"/>
  <c r="H88" i="3" a="1"/>
  <c r="H88" i="3" s="1"/>
  <c r="H89" i="3" a="1"/>
  <c r="H89" i="3" s="1"/>
  <c r="H90" i="3" a="1"/>
  <c r="H90" i="3" s="1"/>
  <c r="H91" i="3" a="1"/>
  <c r="H91" i="3" s="1"/>
  <c r="H92" i="3" a="1"/>
  <c r="H92" i="3" s="1"/>
  <c r="H93" i="3" a="1"/>
  <c r="H93" i="3" s="1"/>
  <c r="H94" i="3" a="1"/>
  <c r="H94" i="3" s="1"/>
  <c r="H95" i="3" a="1"/>
  <c r="H95" i="3" s="1"/>
  <c r="H96" i="3" a="1"/>
  <c r="H96" i="3" s="1"/>
  <c r="H97" i="3" a="1"/>
  <c r="H97" i="3" s="1"/>
  <c r="H98" i="3" a="1"/>
  <c r="H98" i="3" s="1"/>
  <c r="H99" i="3" a="1"/>
  <c r="H99" i="3" s="1"/>
  <c r="H100" i="3" a="1"/>
  <c r="H100" i="3" s="1"/>
  <c r="H101" i="3" a="1"/>
  <c r="H101" i="3" s="1"/>
  <c r="H102" i="3" a="1"/>
  <c r="H102" i="3" s="1"/>
  <c r="H103" i="3" a="1"/>
  <c r="H103" i="3" s="1"/>
  <c r="H104" i="3" a="1"/>
  <c r="H104" i="3" s="1"/>
  <c r="H105" i="3" a="1"/>
  <c r="H105" i="3" s="1"/>
  <c r="H106" i="3" a="1"/>
  <c r="H106" i="3" s="1"/>
  <c r="H107" i="3" a="1"/>
  <c r="H107" i="3" s="1"/>
  <c r="H108" i="3" a="1"/>
  <c r="H108" i="3" s="1"/>
  <c r="H109" i="3" a="1"/>
  <c r="H109" i="3" s="1"/>
  <c r="H110" i="3" a="1"/>
  <c r="H110" i="3" s="1"/>
  <c r="H111" i="3" a="1"/>
  <c r="H111" i="3" s="1"/>
  <c r="H112" i="3" a="1"/>
  <c r="H112" i="3" s="1"/>
  <c r="H113" i="3" a="1"/>
  <c r="H113" i="3" s="1"/>
  <c r="H114" i="3" a="1"/>
  <c r="H114" i="3" s="1"/>
  <c r="H115" i="3" a="1"/>
  <c r="H115" i="3" s="1"/>
  <c r="H116" i="3" a="1"/>
  <c r="H116" i="3" s="1"/>
  <c r="H117" i="3" a="1"/>
  <c r="H117" i="3" s="1"/>
  <c r="H118" i="3" a="1"/>
  <c r="H118" i="3" s="1"/>
  <c r="H119" i="3" a="1"/>
  <c r="H119" i="3" s="1"/>
  <c r="H120" i="3" a="1"/>
  <c r="H120" i="3" s="1"/>
  <c r="H121" i="3" a="1"/>
  <c r="H121" i="3" s="1"/>
  <c r="H122" i="3" a="1"/>
  <c r="H122" i="3" s="1"/>
  <c r="H123" i="3" a="1"/>
  <c r="H123" i="3" s="1"/>
  <c r="H124" i="3" a="1"/>
  <c r="H124" i="3" s="1"/>
  <c r="H125" i="3" a="1"/>
  <c r="H125" i="3" s="1"/>
  <c r="H126" i="3" a="1"/>
  <c r="H126" i="3" s="1"/>
  <c r="H127" i="3" a="1"/>
  <c r="H127" i="3" s="1"/>
  <c r="H128" i="3" a="1"/>
  <c r="H128" i="3" s="1"/>
  <c r="H129" i="3" a="1"/>
  <c r="H129" i="3" s="1"/>
  <c r="H130" i="3" a="1"/>
  <c r="H130" i="3" s="1"/>
  <c r="H131" i="3" a="1"/>
  <c r="H131" i="3" s="1"/>
  <c r="H132" i="3" a="1"/>
  <c r="H132" i="3" s="1"/>
  <c r="H133" i="3" a="1"/>
  <c r="H133" i="3" s="1"/>
  <c r="H134" i="3" a="1"/>
  <c r="H134" i="3" s="1"/>
  <c r="H135" i="3" a="1"/>
  <c r="H135" i="3" s="1"/>
  <c r="H136" i="3" a="1"/>
  <c r="H136" i="3" s="1"/>
  <c r="H137" i="3" a="1"/>
  <c r="H137" i="3" s="1"/>
  <c r="H138" i="3" a="1"/>
  <c r="H138" i="3" s="1"/>
  <c r="H139" i="3" a="1"/>
  <c r="H139" i="3" s="1"/>
  <c r="H140" i="3" a="1"/>
  <c r="H140" i="3" s="1"/>
  <c r="H141" i="3" a="1"/>
  <c r="H141" i="3" s="1"/>
  <c r="H142" i="3" a="1"/>
  <c r="H142" i="3" s="1"/>
  <c r="H143" i="3" a="1"/>
  <c r="H143" i="3" s="1"/>
  <c r="H144" i="3" a="1"/>
  <c r="H144" i="3" s="1"/>
  <c r="H145" i="3" a="1"/>
  <c r="H145" i="3" s="1"/>
  <c r="H146" i="3" a="1"/>
  <c r="H146" i="3" s="1"/>
  <c r="H147" i="3" a="1"/>
  <c r="H147" i="3" s="1"/>
  <c r="H148" i="3" a="1"/>
  <c r="H148" i="3" s="1"/>
  <c r="H149" i="3" a="1"/>
  <c r="H149" i="3" s="1"/>
  <c r="H150" i="3" a="1"/>
  <c r="H150" i="3" s="1"/>
  <c r="H151" i="3" a="1"/>
  <c r="H151" i="3" s="1"/>
  <c r="H152" i="3" a="1"/>
  <c r="H152" i="3" s="1"/>
  <c r="H153" i="3" a="1"/>
  <c r="H153" i="3" s="1"/>
  <c r="H154" i="3" a="1"/>
  <c r="H154" i="3" s="1"/>
  <c r="H155" i="3" a="1"/>
  <c r="H155" i="3" s="1"/>
  <c r="H156" i="3" a="1"/>
  <c r="H156" i="3" s="1"/>
  <c r="H157" i="3" a="1"/>
  <c r="H157" i="3" s="1"/>
  <c r="H158" i="3" a="1"/>
  <c r="H158" i="3" s="1"/>
  <c r="H159" i="3" a="1"/>
  <c r="H159" i="3" s="1"/>
  <c r="H160" i="3" a="1"/>
  <c r="H160" i="3" s="1"/>
  <c r="H161" i="3" a="1"/>
  <c r="H161" i="3" s="1"/>
  <c r="H162" i="3" a="1"/>
  <c r="H162" i="3" s="1"/>
  <c r="H163" i="3" a="1"/>
  <c r="H163" i="3" s="1"/>
  <c r="H164" i="3" a="1"/>
  <c r="H164" i="3" s="1"/>
  <c r="H165" i="3" a="1"/>
  <c r="H165" i="3" s="1"/>
  <c r="H166" i="3" a="1"/>
  <c r="H166" i="3" s="1"/>
  <c r="H167" i="3" a="1"/>
  <c r="H167" i="3" s="1"/>
  <c r="H168" i="3" a="1"/>
  <c r="H168" i="3" s="1"/>
  <c r="H169" i="3" a="1"/>
  <c r="H169" i="3" s="1"/>
  <c r="H170" i="3" a="1"/>
  <c r="H170" i="3" s="1"/>
  <c r="H171" i="3" a="1"/>
  <c r="H171" i="3" s="1"/>
  <c r="H172" i="3" a="1"/>
  <c r="H172" i="3" s="1"/>
  <c r="H173" i="3" a="1"/>
  <c r="H173" i="3" s="1"/>
  <c r="H174" i="3" a="1"/>
  <c r="H174" i="3" s="1"/>
  <c r="H175" i="3" a="1"/>
  <c r="H175" i="3" s="1"/>
  <c r="H176" i="3" a="1"/>
  <c r="H176" i="3" s="1"/>
  <c r="H177" i="3" a="1"/>
  <c r="H177" i="3" s="1"/>
  <c r="H178" i="3" a="1"/>
  <c r="H178" i="3" s="1"/>
  <c r="H179" i="3" a="1"/>
  <c r="H179" i="3" s="1"/>
  <c r="H180" i="3" a="1"/>
  <c r="H180" i="3" s="1"/>
  <c r="H181" i="3" a="1"/>
  <c r="H181" i="3" s="1"/>
  <c r="H182" i="3" a="1"/>
  <c r="H182" i="3" s="1"/>
  <c r="H183" i="3" a="1"/>
  <c r="H183" i="3" s="1"/>
  <c r="H184" i="3" a="1"/>
  <c r="H184" i="3" s="1"/>
  <c r="H185" i="3" a="1"/>
  <c r="H185" i="3" s="1"/>
  <c r="H186" i="3" a="1"/>
  <c r="H186" i="3" s="1"/>
  <c r="H187" i="3" a="1"/>
  <c r="H187" i="3" s="1"/>
  <c r="H188" i="3" a="1"/>
  <c r="H188" i="3" s="1"/>
  <c r="H189" i="3" a="1"/>
  <c r="H189" i="3" s="1"/>
  <c r="H190" i="3" a="1"/>
  <c r="H190" i="3" s="1"/>
  <c r="H191" i="3" a="1"/>
  <c r="H191" i="3" s="1"/>
  <c r="H192" i="3" a="1"/>
  <c r="H192" i="3" s="1"/>
  <c r="H193" i="3" a="1"/>
  <c r="H193" i="3" s="1"/>
  <c r="H194" i="3" a="1"/>
  <c r="H194" i="3" s="1"/>
  <c r="H195" i="3" a="1"/>
  <c r="H195" i="3" s="1"/>
  <c r="H196" i="3" a="1"/>
  <c r="H196" i="3" s="1"/>
  <c r="H197" i="3" a="1"/>
  <c r="H197" i="3" s="1"/>
  <c r="H198" i="3" a="1"/>
  <c r="H198" i="3" s="1"/>
  <c r="H199" i="3" a="1"/>
  <c r="H199" i="3" s="1"/>
  <c r="H200" i="3" a="1"/>
  <c r="H200" i="3" s="1"/>
  <c r="H201" i="3" a="1"/>
  <c r="H201" i="3" s="1"/>
  <c r="H202" i="3" a="1"/>
  <c r="H202" i="3" s="1"/>
  <c r="H203" i="3" a="1"/>
  <c r="H203" i="3" s="1"/>
  <c r="H204" i="3" a="1"/>
  <c r="H204" i="3" s="1"/>
  <c r="H205" i="3" a="1"/>
  <c r="H205" i="3" s="1"/>
  <c r="H206" i="3" a="1"/>
  <c r="H206" i="3" s="1"/>
  <c r="H207" i="3" a="1"/>
  <c r="H207" i="3" s="1"/>
  <c r="H208" i="3" a="1"/>
  <c r="H208" i="3" s="1"/>
  <c r="H209" i="3" a="1"/>
  <c r="H209" i="3" s="1"/>
  <c r="H210" i="3" a="1"/>
  <c r="H210" i="3" s="1"/>
  <c r="H211" i="3" a="1"/>
  <c r="H211" i="3" s="1"/>
  <c r="H212" i="3" a="1"/>
  <c r="H212" i="3" s="1"/>
  <c r="H213" i="3" a="1"/>
  <c r="H213" i="3" s="1"/>
  <c r="H214" i="3" a="1"/>
  <c r="H214" i="3" s="1"/>
  <c r="H215" i="3" a="1"/>
  <c r="H215" i="3" s="1"/>
  <c r="H216" i="3" a="1"/>
  <c r="H216" i="3" s="1"/>
  <c r="H217" i="3" a="1"/>
  <c r="H217" i="3" s="1"/>
  <c r="H218" i="3" a="1"/>
  <c r="H218" i="3" s="1"/>
  <c r="H219" i="3" a="1"/>
  <c r="H219" i="3" s="1"/>
  <c r="H220" i="3" a="1"/>
  <c r="H220" i="3" s="1"/>
  <c r="H221" i="3" a="1"/>
  <c r="H221" i="3" s="1"/>
  <c r="H222" i="3" a="1"/>
  <c r="H222" i="3" s="1"/>
  <c r="H223" i="3" a="1"/>
  <c r="H223" i="3" s="1"/>
  <c r="H224" i="3" a="1"/>
  <c r="H224" i="3" s="1"/>
  <c r="H225" i="3" a="1"/>
  <c r="H225" i="3" s="1"/>
  <c r="H226" i="3" a="1"/>
  <c r="H226" i="3" s="1"/>
  <c r="H227" i="3" a="1"/>
  <c r="H227" i="3" s="1"/>
  <c r="H228" i="3" a="1"/>
  <c r="H228" i="3" s="1"/>
  <c r="H229" i="3" a="1"/>
  <c r="H229" i="3" s="1"/>
  <c r="H230" i="3" a="1"/>
  <c r="H230" i="3" s="1"/>
  <c r="H231" i="3" a="1"/>
  <c r="H231" i="3" s="1"/>
  <c r="H232" i="3" a="1"/>
  <c r="H232" i="3" s="1"/>
  <c r="H233" i="3" a="1"/>
  <c r="H233" i="3" s="1"/>
  <c r="H235" i="3" a="1"/>
  <c r="H235" i="3" s="1"/>
  <c r="H236" i="3" a="1"/>
  <c r="H236" i="3" s="1"/>
  <c r="H237" i="3" a="1"/>
  <c r="H237" i="3" s="1"/>
  <c r="H238" i="3" a="1"/>
  <c r="H238" i="3" s="1"/>
  <c r="H239" i="3" a="1"/>
  <c r="H239" i="3" s="1"/>
  <c r="H240" i="3" a="1"/>
  <c r="H240" i="3" s="1"/>
  <c r="H241" i="3" a="1"/>
  <c r="H241" i="3" s="1"/>
  <c r="H246" i="3" a="1"/>
  <c r="H246" i="3" s="1"/>
  <c r="H247" i="3" a="1"/>
  <c r="H247" i="3" s="1"/>
  <c r="H248" i="3" a="1"/>
  <c r="H248" i="3" s="1"/>
  <c r="H249" i="3" a="1"/>
  <c r="H249" i="3" s="1"/>
  <c r="H250" i="3" a="1"/>
  <c r="H250" i="3" s="1"/>
  <c r="H251" i="3" a="1"/>
  <c r="H251" i="3" s="1"/>
  <c r="H252" i="3" a="1"/>
  <c r="H252" i="3" s="1"/>
  <c r="H253" i="3" a="1"/>
  <c r="H253" i="3" s="1"/>
  <c r="H254" i="3" a="1"/>
  <c r="H254" i="3" s="1"/>
  <c r="H255" i="3" a="1"/>
  <c r="H255" i="3" s="1"/>
  <c r="H256" i="3" a="1"/>
  <c r="H256" i="3" s="1"/>
  <c r="H257" i="3" a="1"/>
  <c r="H257" i="3" s="1"/>
  <c r="H258" i="3" a="1"/>
  <c r="H258" i="3" s="1"/>
  <c r="H259" i="3" a="1"/>
  <c r="H259" i="3" s="1"/>
  <c r="H260" i="3" a="1"/>
  <c r="H260" i="3" s="1"/>
  <c r="H261" i="3" a="1"/>
  <c r="H261" i="3" s="1"/>
  <c r="H262" i="3" a="1"/>
  <c r="H262" i="3" s="1"/>
  <c r="H263" i="3" a="1"/>
  <c r="H263" i="3" s="1"/>
  <c r="H264" i="3" a="1"/>
  <c r="H264" i="3" s="1"/>
  <c r="H265" i="3" a="1"/>
  <c r="H265" i="3" s="1"/>
  <c r="H266" i="3" a="1"/>
  <c r="H266" i="3" s="1"/>
  <c r="H268" i="3" a="1"/>
  <c r="H268" i="3" s="1"/>
  <c r="H269" i="3" a="1"/>
  <c r="H269" i="3" s="1"/>
  <c r="H270" i="3" a="1"/>
  <c r="H270" i="3" s="1"/>
  <c r="H271" i="3" a="1"/>
  <c r="H271" i="3" s="1"/>
  <c r="H272" i="3" a="1"/>
  <c r="H272" i="3" s="1"/>
  <c r="H273" i="3" a="1"/>
  <c r="H273" i="3" s="1"/>
  <c r="H274" i="3" a="1"/>
  <c r="H274" i="3" s="1"/>
  <c r="H275" i="3" a="1"/>
  <c r="H275" i="3" s="1"/>
  <c r="H276" i="3" a="1"/>
  <c r="H276" i="3" s="1"/>
  <c r="H277" i="3" a="1"/>
  <c r="H277" i="3" s="1"/>
  <c r="H278" i="3" a="1"/>
  <c r="H278" i="3" s="1"/>
  <c r="H279" i="3" a="1"/>
  <c r="H279" i="3" s="1"/>
  <c r="H280" i="3" a="1"/>
  <c r="H280" i="3" s="1"/>
  <c r="H281" i="3" a="1"/>
  <c r="H281" i="3" s="1"/>
  <c r="H282" i="3" a="1"/>
  <c r="H282" i="3" s="1"/>
  <c r="H283" i="3" a="1"/>
  <c r="H283" i="3" s="1"/>
  <c r="H284" i="3" a="1"/>
  <c r="H284" i="3" s="1"/>
  <c r="H285" i="3" a="1"/>
  <c r="H285" i="3" s="1"/>
  <c r="H286" i="3" a="1"/>
  <c r="H286" i="3" s="1"/>
  <c r="H287" i="3" a="1"/>
  <c r="H287" i="3" s="1"/>
  <c r="H288" i="3" a="1"/>
  <c r="H288" i="3" s="1"/>
  <c r="H289" i="3" a="1"/>
  <c r="H289" i="3" s="1"/>
  <c r="H290" i="3" a="1"/>
  <c r="H290" i="3" s="1"/>
  <c r="H291" i="3" a="1"/>
  <c r="H291" i="3" s="1"/>
  <c r="H292" i="3" a="1"/>
  <c r="H292" i="3" s="1"/>
  <c r="H293" i="3" a="1"/>
  <c r="H293" i="3" s="1"/>
  <c r="H294" i="3" a="1"/>
  <c r="H294" i="3" s="1"/>
  <c r="H295" i="3" a="1"/>
  <c r="H295" i="3" s="1"/>
  <c r="H296" i="3" a="1"/>
  <c r="H296" i="3" s="1"/>
  <c r="H297" i="3" a="1"/>
  <c r="H297" i="3" s="1"/>
  <c r="H298" i="3" a="1"/>
  <c r="H298" i="3" s="1"/>
  <c r="H299" i="3" a="1"/>
  <c r="H299" i="3" s="1"/>
  <c r="H300" i="3" a="1"/>
  <c r="H300" i="3" s="1"/>
  <c r="H301" i="3" a="1"/>
  <c r="H301" i="3" s="1"/>
  <c r="H302" i="3" a="1"/>
  <c r="H302" i="3" s="1"/>
  <c r="H303" i="3" a="1"/>
  <c r="H303" i="3" s="1"/>
  <c r="H304" i="3" a="1"/>
  <c r="H304" i="3" s="1"/>
  <c r="H305" i="3" a="1"/>
  <c r="H305" i="3" s="1"/>
  <c r="H307" i="3" a="1"/>
  <c r="H307" i="3" s="1"/>
  <c r="H308" i="3" a="1"/>
  <c r="H308" i="3" s="1"/>
  <c r="H309" i="3" a="1"/>
  <c r="H309" i="3" s="1"/>
  <c r="H310" i="3" a="1"/>
  <c r="H310" i="3" s="1"/>
  <c r="H311" i="3" a="1"/>
  <c r="H311" i="3" s="1"/>
  <c r="H313" i="3" a="1"/>
  <c r="H313" i="3" s="1"/>
  <c r="H314" i="3" a="1"/>
  <c r="H314" i="3" s="1"/>
  <c r="H317" i="3" a="1"/>
  <c r="H317" i="3" s="1"/>
  <c r="H327" i="3" a="1"/>
  <c r="H327" i="3" s="1"/>
  <c r="H332" i="3" a="1"/>
  <c r="H332" i="3" s="1"/>
  <c r="H337" i="3" a="1"/>
  <c r="H337" i="3" s="1"/>
  <c r="H349" i="3" a="1"/>
  <c r="H349" i="3" s="1"/>
  <c r="H358" i="3" a="1"/>
  <c r="H358" i="3" s="1"/>
  <c r="H362" i="3" a="1"/>
  <c r="H362" i="3" s="1"/>
  <c r="H367" i="3" a="1"/>
  <c r="H367" i="3" s="1"/>
  <c r="H371" i="3" a="1"/>
  <c r="H371" i="3" s="1"/>
  <c r="H372" i="3" a="1"/>
  <c r="H372" i="3" s="1"/>
  <c r="H376" i="3" a="1"/>
  <c r="H376" i="3" s="1"/>
  <c r="H383" i="3" a="1"/>
  <c r="H383" i="3" s="1"/>
  <c r="H392" i="3" a="1"/>
  <c r="H392" i="3" s="1"/>
  <c r="H393" i="3" a="1"/>
  <c r="H393" i="3" s="1"/>
  <c r="H395" i="3" a="1"/>
  <c r="H395" i="3" s="1"/>
  <c r="H402" i="3" a="1"/>
  <c r="H402" i="3" s="1"/>
  <c r="H408" i="3" a="1"/>
  <c r="H408" i="3" s="1"/>
  <c r="H410" i="3" a="1"/>
  <c r="H410" i="3" s="1"/>
  <c r="H413" i="3" a="1"/>
  <c r="H413" i="3" s="1"/>
  <c r="H415" i="3" a="1"/>
  <c r="H415" i="3" s="1"/>
  <c r="H419" i="3" a="1"/>
  <c r="H419" i="3" s="1"/>
  <c r="H420" i="3" a="1"/>
  <c r="H420" i="3" s="1"/>
  <c r="H422" i="3" a="1"/>
  <c r="H422" i="3" s="1"/>
  <c r="H423" i="3" a="1"/>
  <c r="H423" i="3" s="1"/>
  <c r="H424" i="3" a="1"/>
  <c r="H424" i="3" s="1"/>
  <c r="H425" i="3" a="1"/>
  <c r="H425" i="3" s="1"/>
  <c r="G424" i="3"/>
  <c r="G425"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5" i="3"/>
  <c r="G236" i="3"/>
  <c r="G237" i="3"/>
  <c r="G238" i="3"/>
  <c r="G239" i="3"/>
  <c r="G240" i="3"/>
  <c r="G241" i="3"/>
  <c r="G246" i="3"/>
  <c r="G247" i="3"/>
  <c r="G248" i="3"/>
  <c r="G249" i="3"/>
  <c r="G250" i="3"/>
  <c r="G251" i="3"/>
  <c r="G252" i="3"/>
  <c r="G253" i="3"/>
  <c r="G254" i="3"/>
  <c r="G255" i="3"/>
  <c r="G256" i="3"/>
  <c r="G257" i="3"/>
  <c r="G258" i="3"/>
  <c r="G259" i="3"/>
  <c r="G260" i="3"/>
  <c r="G261" i="3"/>
  <c r="G262" i="3"/>
  <c r="G263" i="3"/>
  <c r="G264" i="3"/>
  <c r="G265" i="3"/>
  <c r="G266"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7" i="3"/>
  <c r="G308" i="3"/>
  <c r="G309" i="3"/>
  <c r="G310" i="3"/>
  <c r="G311" i="3"/>
  <c r="G313" i="3"/>
  <c r="G314" i="3"/>
  <c r="G317" i="3"/>
  <c r="G327" i="3"/>
  <c r="G332" i="3"/>
  <c r="G337" i="3"/>
  <c r="G349" i="3"/>
  <c r="G358" i="3"/>
  <c r="G362" i="3"/>
  <c r="G367" i="3"/>
  <c r="G371" i="3"/>
  <c r="G372" i="3"/>
  <c r="G376" i="3"/>
  <c r="G383" i="3"/>
  <c r="G392" i="3"/>
  <c r="G393" i="3"/>
  <c r="G395" i="3"/>
  <c r="G402" i="3"/>
  <c r="G408" i="3"/>
  <c r="G410" i="3"/>
  <c r="G413" i="3"/>
  <c r="G415" i="3"/>
  <c r="G419" i="3"/>
  <c r="G420" i="3"/>
  <c r="G422" i="3"/>
  <c r="G423" i="3"/>
  <c r="E8" i="2"/>
  <c r="E9" i="2"/>
  <c r="E10" i="2"/>
  <c r="D11" i="2"/>
  <c r="U1" i="1"/>
  <c r="C4" i="2" l="1"/>
  <c r="C5" i="2" s="1"/>
  <c r="I8" i="2" s="1"/>
  <c r="I10" i="2" l="1"/>
  <c r="F9" i="2"/>
  <c r="H9" i="2" s="1"/>
  <c r="I9" i="2"/>
  <c r="F4" i="2" s="1"/>
  <c r="F10" i="2"/>
  <c r="G10" i="2" s="1"/>
  <c r="F8" i="2"/>
  <c r="I11" i="2" l="1"/>
  <c r="G9" i="2"/>
  <c r="F11" i="2"/>
  <c r="H11" i="2" s="1"/>
  <c r="F3" i="2" s="1"/>
  <c r="G3" i="2" s="1"/>
  <c r="H8" i="2"/>
  <c r="G8" i="2"/>
  <c r="H10" i="2"/>
  <c r="G1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<sst xmlns="http://schemas.openxmlformats.org/spreadsheetml/2006/main" count="1634" uniqueCount="289">
  <si>
    <t>Income and Expense Dashboard</t>
  </si>
  <si>
    <t>Savings Tracker</t>
  </si>
  <si>
    <t>Bank Transactions</t>
  </si>
  <si>
    <t>Category Classifications</t>
  </si>
  <si>
    <t>Account</t>
  </si>
  <si>
    <t>Date</t>
  </si>
  <si>
    <t>Description</t>
  </si>
  <si>
    <t>Debit(Spend)</t>
  </si>
  <si>
    <t>Income/(Expense)</t>
  </si>
  <si>
    <t>Subcategory</t>
  </si>
  <si>
    <t>Category</t>
  </si>
  <si>
    <t>Category Type</t>
  </si>
  <si>
    <t>Checking</t>
  </si>
  <si>
    <t>Balance Forward - Wells Fargo Checking</t>
  </si>
  <si>
    <t>Savings</t>
  </si>
  <si>
    <t>Balance Forward - Wells Fargo Savings</t>
  </si>
  <si>
    <t>Balance Forward - Lending Club</t>
  </si>
  <si>
    <t>Balance Forward - Ally Checking</t>
  </si>
  <si>
    <t>Balance Forward - Ally Savings</t>
  </si>
  <si>
    <t>Progressive Car</t>
  </si>
  <si>
    <t>Restaurant - Sabroso - Dinner With Natalie</t>
  </si>
  <si>
    <t>US Service Animals</t>
  </si>
  <si>
    <t>In From Savings - For Car Insurance</t>
  </si>
  <si>
    <t>Parking</t>
  </si>
  <si>
    <t>Amazon - Electric Blanket</t>
  </si>
  <si>
    <t>Groceries - King Soopers</t>
  </si>
  <si>
    <t>Other Income - Plasma Money - In from Cash App</t>
  </si>
  <si>
    <t>Other Income - Check from Anthem</t>
  </si>
  <si>
    <t>Amazon - Wax Sticks</t>
  </si>
  <si>
    <t>ATM Cash In</t>
  </si>
  <si>
    <t>Out To Business - Cash from Jessie Bart Massage</t>
  </si>
  <si>
    <t>Out To Savings - December Plasma Money</t>
  </si>
  <si>
    <t>In From Checking - December Plasma Money</t>
  </si>
  <si>
    <t>Out To Savings - Transfer To Ally</t>
  </si>
  <si>
    <t>In From Checking - Transfer From Wells Fargo</t>
  </si>
  <si>
    <t>Gas - Circle K</t>
  </si>
  <si>
    <t>Amazon - Pill Pockets</t>
  </si>
  <si>
    <t>Vet - Trazodone</t>
  </si>
  <si>
    <t>In From Checking - Wells Fargo</t>
  </si>
  <si>
    <t>Out To Savings - Lending Club</t>
  </si>
  <si>
    <t>In From Checking - (Now Closed) Zing</t>
  </si>
  <si>
    <t>Payroll - Before Robert Sent Payroll Back (Estimate)</t>
  </si>
  <si>
    <t>Payroll - Edit After Robert Sent Payroll Back (Correction)</t>
  </si>
  <si>
    <t>Out To Business - Forgot To Leave 10% In Business</t>
  </si>
  <si>
    <t>Out To Savings - Balance Before Jan 9 Pay</t>
  </si>
  <si>
    <t>In From Checking - Balance Before Jan 9 Pay</t>
  </si>
  <si>
    <t>Spot Pet Insurance</t>
  </si>
  <si>
    <t>Anthem</t>
  </si>
  <si>
    <t>In From Business - Verizon Bill</t>
  </si>
  <si>
    <t>Verizon</t>
  </si>
  <si>
    <t>Vet - Annabelle</t>
  </si>
  <si>
    <t>Subscriptions - Apple</t>
  </si>
  <si>
    <t>Home Depot</t>
  </si>
  <si>
    <t>Electric</t>
  </si>
  <si>
    <t>Mohela</t>
  </si>
  <si>
    <t>Aidvantage</t>
  </si>
  <si>
    <t>Coffee - Pablo's</t>
  </si>
  <si>
    <t>Apple - Apple Care</t>
  </si>
  <si>
    <t>Interest - Ally</t>
  </si>
  <si>
    <t>Out To Savings - Recurring Transfer</t>
  </si>
  <si>
    <t>In From Checking - Recurring Transfer</t>
  </si>
  <si>
    <t>Subscriptions - Amazon Prime</t>
  </si>
  <si>
    <t>Misc. Expenses - Jessica's Laundromat</t>
  </si>
  <si>
    <t>In From Business - Laundromat</t>
  </si>
  <si>
    <t>Subscriptions - Kindle Unlimited</t>
  </si>
  <si>
    <t>Subscriptions - ChatGPT</t>
  </si>
  <si>
    <t>Payroll</t>
  </si>
  <si>
    <t>PetSmart</t>
  </si>
  <si>
    <t>Out To Savings - Balance Before Jan 23 Pay</t>
  </si>
  <si>
    <t>In From Checking - Balance Before Jan 23 Pay</t>
  </si>
  <si>
    <t>Balance Forward - Zing Checking (Opened Account)</t>
  </si>
  <si>
    <t>Balance Forward - Zing Savings (Opened Account)</t>
  </si>
  <si>
    <t>Ring</t>
  </si>
  <si>
    <t>Prescriptions</t>
  </si>
  <si>
    <t>Fidelity</t>
  </si>
  <si>
    <t>Rent</t>
  </si>
  <si>
    <t>Dental</t>
  </si>
  <si>
    <t>Interest - Lending Club</t>
  </si>
  <si>
    <t>Out To Checking</t>
  </si>
  <si>
    <t>In From Savings - Pay Off Student Loan</t>
  </si>
  <si>
    <t>ATM Withdrawal</t>
  </si>
  <si>
    <t>Bank Fees - Zing - Paper Statement Fee</t>
  </si>
  <si>
    <t>Storage Unit</t>
  </si>
  <si>
    <t>Maintenance - Air In Tires</t>
  </si>
  <si>
    <t>ATM Cash In - Zing</t>
  </si>
  <si>
    <t>In From Checking - Lending Club</t>
  </si>
  <si>
    <t>Other Income - Happy Birthday From Nina</t>
  </si>
  <si>
    <t>Spot - Pet Insurance</t>
  </si>
  <si>
    <t>Out To Savings - Happy Birthday From Nina</t>
  </si>
  <si>
    <t>In From Checking - Wells Fargo - Happy Birthday From Nina</t>
  </si>
  <si>
    <t>Progressive Renters</t>
  </si>
  <si>
    <t>Misc. Expense - No Idea What I Bought</t>
  </si>
  <si>
    <t>Gas - 7-Eleven</t>
  </si>
  <si>
    <t>Out To Checking - From Ally Savings</t>
  </si>
  <si>
    <t>In From Savings - From Ally Checking</t>
  </si>
  <si>
    <t>Out To Savings - Balance Before Feb 10 Pay</t>
  </si>
  <si>
    <t>In From Checking - Balance Before Feb 10 Pay</t>
  </si>
  <si>
    <t>In From Venmo</t>
  </si>
  <si>
    <t>Repairs - GoodYear</t>
  </si>
  <si>
    <t>Dogs - Denver Animal Shelter - Adopted Tina</t>
  </si>
  <si>
    <t>Dogs - Denver Animal Shelter - Servic Charge - Adopted Tina</t>
  </si>
  <si>
    <t>Spot Pet Insurance - For Tina</t>
  </si>
  <si>
    <t>Amazon - Security Screw Bits</t>
  </si>
  <si>
    <t>In From Savings</t>
  </si>
  <si>
    <t>Laundry</t>
  </si>
  <si>
    <t>Amazon - Choke Collar for Tina</t>
  </si>
  <si>
    <t>Amazon - Bit Screwdriver</t>
  </si>
  <si>
    <t>Misc. Expense - Tea for Aunt Pat &amp; Rachel</t>
  </si>
  <si>
    <t>Gas - Maverik</t>
  </si>
  <si>
    <t>Misc. Expense - Maverik - Toothbrush</t>
  </si>
  <si>
    <t>Gas - Amarillo</t>
  </si>
  <si>
    <t>Bank Fees- Monthly Service Fee</t>
  </si>
  <si>
    <t>Interest - Wells Fargo</t>
  </si>
  <si>
    <t>Out To Business - Dan Nesson Paid Via Venmo</t>
  </si>
  <si>
    <t>Payroll - February 25</t>
  </si>
  <si>
    <t>Out To Business - Overpaid Myself on February 25 Payroll</t>
  </si>
  <si>
    <t>In From Checking</t>
  </si>
  <si>
    <t>Subscriptions - Ring</t>
  </si>
  <si>
    <t>Out To Checking - Wells Fargo Account Close - Cashiers Check</t>
  </si>
  <si>
    <t>In From Checking - Wells Fargo Account Close - Cashiers Check</t>
  </si>
  <si>
    <t>Other Income - Check - IDK Where From</t>
  </si>
  <si>
    <t>Out To Business - Jessie Bart Paid Cash</t>
  </si>
  <si>
    <t>Out to Savings - February Plasma Money</t>
  </si>
  <si>
    <t>In from Checking - February Plasma Money</t>
  </si>
  <si>
    <t>Misc. Expense - EZ Pawn - Angle Grinder</t>
  </si>
  <si>
    <t>Amazon - Angle Grinder Wrench</t>
  </si>
  <si>
    <t>Vet - Animal Health Care Denver - Tina</t>
  </si>
  <si>
    <t>Amazon - Shower Head</t>
  </si>
  <si>
    <t>Sally's</t>
  </si>
  <si>
    <t>Out To Checking - February Plasma Money</t>
  </si>
  <si>
    <t>In From Savings - February Plasma Money</t>
  </si>
  <si>
    <t>Out To Savings - Mile High APY</t>
  </si>
  <si>
    <t>Mile High APY</t>
  </si>
  <si>
    <t>Other Income - Someone Tipped Via Venmo</t>
  </si>
  <si>
    <t>Bank Fees - Temporary Checks Fee</t>
  </si>
  <si>
    <t>In From Checking - Zing - February Plasma Money</t>
  </si>
  <si>
    <t>In From Checking - Balance Before March 10 Paycheck</t>
  </si>
  <si>
    <t>Out To Savings - Canceled Kindle Unlimited</t>
  </si>
  <si>
    <t>In From Checking - Canceled Kindle Unlimited</t>
  </si>
  <si>
    <t>Payroll - March 10</t>
  </si>
  <si>
    <t xml:space="preserve">Out To Business - Completely Screwed March 10 Payroll Up </t>
  </si>
  <si>
    <t>Out To Savings - Make It Work</t>
  </si>
  <si>
    <t>In From Checking - Make It Work</t>
  </si>
  <si>
    <t>Out To Savings - Balance Before March 10 Pay</t>
  </si>
  <si>
    <t>Out To Checking - Making Sure I Don't Overdraft</t>
  </si>
  <si>
    <t>In From Checking - Balance Before March 25 Paycheck</t>
  </si>
  <si>
    <t>In From Checking - Plasma Money</t>
  </si>
  <si>
    <t>In From Checking - Something to do with Home Depot and Scrapping</t>
  </si>
  <si>
    <t>In From Checking - Scrapping Money</t>
  </si>
  <si>
    <t>Interest - Zing</t>
  </si>
  <si>
    <t>Interest - Mile High APY</t>
  </si>
  <si>
    <t>Balance Forward</t>
  </si>
  <si>
    <t>Opening Balance</t>
  </si>
  <si>
    <t>Transfer</t>
  </si>
  <si>
    <t>Car Insurance</t>
  </si>
  <si>
    <t>Insurance</t>
  </si>
  <si>
    <t>Expense</t>
  </si>
  <si>
    <t>Renters Insurance</t>
  </si>
  <si>
    <t>Restaurant</t>
  </si>
  <si>
    <t>Dining Out</t>
  </si>
  <si>
    <t>Entertainment</t>
  </si>
  <si>
    <t>Coffee</t>
  </si>
  <si>
    <t>Dogs</t>
  </si>
  <si>
    <t>Funds Transfer</t>
  </si>
  <si>
    <t>Bank Transfer</t>
  </si>
  <si>
    <t>In From CashApp</t>
  </si>
  <si>
    <t>Out To Savings</t>
  </si>
  <si>
    <t>Out To Business</t>
  </si>
  <si>
    <t>In From Business</t>
  </si>
  <si>
    <t>Net Pay</t>
  </si>
  <si>
    <t>Pay</t>
  </si>
  <si>
    <t>Income</t>
  </si>
  <si>
    <t>Interest</t>
  </si>
  <si>
    <t>Bank Fees</t>
  </si>
  <si>
    <t>Fees</t>
  </si>
  <si>
    <t>Other Income</t>
  </si>
  <si>
    <t>Misc Income</t>
  </si>
  <si>
    <t>ATM Trnasaction</t>
  </si>
  <si>
    <t>Bank Transaction</t>
  </si>
  <si>
    <t>Car</t>
  </si>
  <si>
    <t>Parking Expense</t>
  </si>
  <si>
    <t>Gas</t>
  </si>
  <si>
    <t>Fuel</t>
  </si>
  <si>
    <t>Repairs</t>
  </si>
  <si>
    <t>Car Upkeep</t>
  </si>
  <si>
    <t>Maintenance</t>
  </si>
  <si>
    <t>Amazon</t>
  </si>
  <si>
    <t>Purchases</t>
  </si>
  <si>
    <t>Home</t>
  </si>
  <si>
    <t>Vet</t>
  </si>
  <si>
    <t>Spot</t>
  </si>
  <si>
    <t>Other</t>
  </si>
  <si>
    <t>Groceries</t>
  </si>
  <si>
    <t>Food</t>
  </si>
  <si>
    <t>Health</t>
  </si>
  <si>
    <t>Health Insurance</t>
  </si>
  <si>
    <t>Dental Insurance</t>
  </si>
  <si>
    <t>Utilities</t>
  </si>
  <si>
    <t>Phone</t>
  </si>
  <si>
    <t>Student Loans</t>
  </si>
  <si>
    <t>Debt</t>
  </si>
  <si>
    <t>Subscriptions</t>
  </si>
  <si>
    <t>Apple Care</t>
  </si>
  <si>
    <t>Device Protection</t>
  </si>
  <si>
    <t>Walmart</t>
  </si>
  <si>
    <t>Target</t>
  </si>
  <si>
    <t>Investments</t>
  </si>
  <si>
    <t>Schwab</t>
  </si>
  <si>
    <t>Misc. Expense</t>
  </si>
  <si>
    <t>(Multiple Items)</t>
  </si>
  <si>
    <t>Grand Total</t>
  </si>
  <si>
    <t>Sum of Debit(Spend)</t>
  </si>
  <si>
    <t>Income Total</t>
  </si>
  <si>
    <t>Expense Total</t>
  </si>
  <si>
    <t>Net Position YTD</t>
  </si>
  <si>
    <t>Transfers In/Out Savings</t>
  </si>
  <si>
    <t>Total Savings</t>
  </si>
  <si>
    <t>Goal</t>
  </si>
  <si>
    <t>Priority</t>
  </si>
  <si>
    <t>Cumulative Target</t>
  </si>
  <si>
    <t>Allocated</t>
  </si>
  <si>
    <t>Remaining</t>
  </si>
  <si>
    <t>% Funded</t>
  </si>
  <si>
    <t>Months to Goal</t>
  </si>
  <si>
    <t>Pay off Student Loans</t>
  </si>
  <si>
    <t>Emergency Fund</t>
  </si>
  <si>
    <t>House Down Payment</t>
  </si>
  <si>
    <t>Total</t>
  </si>
  <si>
    <t>Target Saved/Month</t>
  </si>
  <si>
    <t>Overall Progress</t>
  </si>
  <si>
    <t>Months to All Goals</t>
  </si>
  <si>
    <t>Credit(Income</t>
  </si>
  <si>
    <t>Sum of Income/(Expense)</t>
  </si>
  <si>
    <t>Analysis and Workings Sheet</t>
  </si>
  <si>
    <t>Row Labels</t>
  </si>
  <si>
    <t>Jan</t>
  </si>
  <si>
    <t>Feb</t>
  </si>
  <si>
    <t>Mar</t>
  </si>
  <si>
    <t>2026</t>
  </si>
  <si>
    <t>Sum of Credit(Income</t>
  </si>
  <si>
    <t>Apr</t>
  </si>
  <si>
    <t>May</t>
  </si>
  <si>
    <t>Jun</t>
  </si>
  <si>
    <t>Jul</t>
  </si>
  <si>
    <t>Aug</t>
  </si>
  <si>
    <t>Sep</t>
  </si>
  <si>
    <t>Oct</t>
  </si>
  <si>
    <t>Nov</t>
  </si>
  <si>
    <t>Dec</t>
  </si>
  <si>
    <t>Interest - Ally Savings</t>
  </si>
  <si>
    <t>Balance Forward - Zing Checking</t>
  </si>
  <si>
    <t>Balance Forward - Zing Savings</t>
  </si>
  <si>
    <t>Out To Schwab</t>
  </si>
  <si>
    <t>Out To Fidelity</t>
  </si>
  <si>
    <t>ATM Transaction</t>
  </si>
  <si>
    <t>Union County Property Taxes</t>
  </si>
  <si>
    <t>Property Tax</t>
  </si>
  <si>
    <t>Taxes</t>
  </si>
  <si>
    <t>Bank Fees - Excessive PIN Fee</t>
  </si>
  <si>
    <t>Bank Fees - (Not Relly - Ordered Checks)</t>
  </si>
  <si>
    <t>In From Savings - Making Sure I Don't Overdraft</t>
  </si>
  <si>
    <t>Amazon - Wire Stripper</t>
  </si>
  <si>
    <t>Other Income - Federal Tas Return</t>
  </si>
  <si>
    <t>Payroll - March 25 (Before I Got Check Stub From Robert)</t>
  </si>
  <si>
    <t>Out To Savings - Balance Before March 25 Pay</t>
  </si>
  <si>
    <t>In From Savings - Rio For Apartment Mishap</t>
  </si>
  <si>
    <t>Out To Business - Overpaid Myself on March 25 Payroll</t>
  </si>
  <si>
    <t>Aidvantage - Paid One Off</t>
  </si>
  <si>
    <t>Misc.Expense - Rio For Apartment Mishap</t>
  </si>
  <si>
    <t>Misc. Expense - Something Via Venmo</t>
  </si>
  <si>
    <t>Out To Savings - Plasma Money</t>
  </si>
  <si>
    <t>Out To Savings - Something to do with Home Depot and Scrapping</t>
  </si>
  <si>
    <t>In-Branch Deposit</t>
  </si>
  <si>
    <t>Deposit</t>
  </si>
  <si>
    <t>Bank Fees - Excessive PIN Fee Reversed</t>
  </si>
  <si>
    <t>In From Checking - Zing</t>
  </si>
  <si>
    <t>In From Savings - To Ally Checking</t>
  </si>
  <si>
    <t>In From CashApp - Ally</t>
  </si>
  <si>
    <t>Out To Savings - Ally</t>
  </si>
  <si>
    <t>In From Checking - Ally</t>
  </si>
  <si>
    <t>In From Checking - Zing - Scrapping Money</t>
  </si>
  <si>
    <t>In From Checking - Zing - Balance Before April 10 Pay</t>
  </si>
  <si>
    <t>Out To Checking - For Apartment Mishap</t>
  </si>
  <si>
    <t>In From Savings - Zing - For Apartment Mishap</t>
  </si>
  <si>
    <t>In From Checking - Zing - Make it Work</t>
  </si>
  <si>
    <t>In From Checking - Zing - Balance Before April 24 Pay</t>
  </si>
  <si>
    <t>In From Checking - Zing - Found on the Ground</t>
  </si>
  <si>
    <t>Out To Checking - Zing - Pay Off a Student Loan</t>
  </si>
  <si>
    <t>Interest - Zing Savings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</si>
</sst>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d/yyyy;@"/>
  </numFmts>
  <fonts count="4" x14ac:knownFonts="1">
    <font>
      <sz val="12"/>
      <color theme="1"/>
      <name val="Aptos Narrow"/>
      <family val="2"/>
      <scheme val="minor"/>
    </font>
    <font>
      <sz val="12"/>
      <color theme="1"/>
      <name val="Aptos Narrow"/>
      <family val="2"/>
      <scheme val="minor"/>
    </font>
    <font>
      <b/>
      <sz val="20"/>
      <color theme="0"/>
      <name val="Aptos Narrow"/>
      <scheme val="minor"/>
    </font>
    <font>
      <b/>
      <sz val="12"/>
      <color theme="1"/>
      <name val="Aptos Narrow"/>
      <scheme val="minor"/>
    </font>
  </fonts>
  <fills count="7">
    <fill>
      <patternFill patternType="none"/>
    </fill>
    <fill>
      <patternFill patternType="gray125"/>
    </fill>
    <fill>
      <patternFill patternType="solid">
        <fgColor theme="3" tint="9.9978637043366805E-2"/>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theme="0" tint="-0.249977111117893"/>
        <bgColor indexed="64"/>
      </patternFill>
    </fill>
  </fills>
  <borders count="2">
    <border>
      <left/>
      <right/>
      <top/>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7">
    <xf numFmtId="0" fontId="0" fillId="0" borderId="0" xfId="0"/>
    <xf numFmtId="0" fontId="2" fillId="2" borderId="0" xfId="0" applyFont="1" applyFill="1" applyAlignment="1">
      <alignment vertical="center"/>
    </xf>
    <xf numFmtId="0" fontId="2" fillId="3" borderId="0" xfId="0" applyFont="1" applyFill="1" applyAlignment="1">
      <alignment vertical="center"/>
    </xf>
    <xf numFmtId="0" fontId="2" fillId="4" borderId="0" xfId="0" applyFont="1" applyFill="1" applyAlignment="1">
      <alignment vertical="center"/>
    </xf>
    <xf numFmtId="164" fontId="0" fillId="0" borderId="0" xfId="0" applyNumberFormat="1"/>
    <xf numFmtId="43" fontId="0" fillId="0" borderId="0" xfId="1" applyFont="1"/>
    <xf numFmtId="43" fontId="0" fillId="0" borderId="0" xfId="0" applyNumberFormat="1"/>
    <xf numFmtId="43" fontId="2" fillId="3" borderId="0" xfId="1" applyFont="1" applyFill="1" applyAlignment="1">
      <alignment vertical="center"/>
    </xf>
    <xf numFmtId="0" fontId="0" fillId="0" borderId="0" xfId="0" pivotButton="1"/>
    <xf numFmtId="0" fontId="0" fillId="0" borderId="0" xfId="0" applyAlignment="1">
      <alignment horizontal="left"/>
    </xf>
    <xf numFmtId="0" fontId="0" fillId="0" borderId="0" xfId="0" applyAlignment="1">
      <alignment horizontal="left" indent="1"/>
    </xf>
    <xf numFmtId="43" fontId="2" fillId="2" borderId="0" xfId="0" applyNumberFormat="1" applyFont="1" applyFill="1" applyAlignment="1">
      <alignment vertical="center"/>
    </xf>
    <xf numFmtId="9" fontId="0" fillId="0" borderId="0" xfId="2" applyFont="1"/>
    <xf numFmtId="43" fontId="1" fillId="0" borderId="0" xfId="1" applyFont="1"/>
    <xf numFmtId="9" fontId="0" fillId="0" borderId="0" xfId="0" applyNumberFormat="1"/>
    <xf numFmtId="0" fontId="0" fillId="5" borderId="0" xfId="0" applyFill="1" applyAlignment="1">
      <alignment horizontal="left" indent="1"/>
    </xf>
    <xf numFmtId="0" fontId="0" fillId="5" borderId="0" xfId="0" applyFill="1"/>
    <xf numFmtId="9" fontId="0" fillId="5" borderId="0" xfId="0" applyNumberFormat="1" applyFill="1" applyAlignment="1">
      <alignment horizontal="center"/>
    </xf>
    <xf numFmtId="43" fontId="0" fillId="5" borderId="0" xfId="1" applyFont="1" applyFill="1"/>
    <xf numFmtId="0" fontId="0" fillId="5" borderId="0" xfId="0" applyFill="1" applyAlignment="1">
      <alignment horizontal="center"/>
    </xf>
    <xf numFmtId="0" fontId="3" fillId="5" borderId="0" xfId="0" applyFont="1" applyFill="1" applyAlignment="1">
      <alignment horizontal="left" indent="1"/>
    </xf>
    <xf numFmtId="43" fontId="0" fillId="5" borderId="0" xfId="1" applyFont="1" applyFill="1" applyAlignment="1">
      <alignment horizontal="center"/>
    </xf>
    <xf numFmtId="0" fontId="2" fillId="6" borderId="0" xfId="0" applyFont="1" applyFill="1" applyAlignment="1">
      <alignment horizontal="left" vertical="center"/>
    </xf>
    <xf numFmtId="43" fontId="2" fillId="2" borderId="0" xfId="1" applyFont="1" applyFill="1" applyAlignment="1">
      <alignment vertical="center"/>
    </xf>
    <xf numFmtId="43" fontId="3" fillId="5" borderId="1" xfId="1" applyFont="1" applyFill="1" applyBorder="1"/>
    <xf numFmtId="43" fontId="0" fillId="0" borderId="0" xfId="1" applyNumberFormat="1" applyFont="1"/>
    <xf numFmtId="0" fontId="0" fillId="0" borderId="0" xfId="0" applyNumberFormat="1"/>
  </cellXfs>
  <cellStyles count="3">
    <cellStyle name="Comma" xfId="1" builtinId="3"/>
    <cellStyle name="Normal" xfId="0" builtinId="0"/>
    <cellStyle name="Percent" xfId="2" builtinId="5"/>
  </cellStyles>
  <dxfs count="15">
    <dxf>
      <numFmt numFmtId="0" formatCode="General"/>
    </dxf>
    <dxf>
      <font>
        <b val="0"/>
        <i val="0"/>
        <strike val="0"/>
        <condense val="0"/>
        <extend val="0"/>
        <outline val="0"/>
        <shadow val="0"/>
        <u val="none"/>
        <vertAlign val="baseline"/>
        <sz val="12"/>
        <color theme="1"/>
        <name val="Aptos Narrow"/>
        <family val="2"/>
        <scheme val="minor"/>
      </font>
    </dxf>
    <dxf>
      <numFmt numFmtId="13" formatCode="0%"/>
    </dxf>
    <dxf>
      <font>
        <b val="0"/>
        <i val="0"/>
        <strike val="0"/>
        <condense val="0"/>
        <extend val="0"/>
        <outline val="0"/>
        <shadow val="0"/>
        <u val="none"/>
        <vertAlign val="baseline"/>
        <sz val="12"/>
        <color theme="1"/>
        <name val="Aptos Narrow"/>
        <family val="2"/>
        <scheme val="minor"/>
      </font>
    </dxf>
    <dxf>
      <numFmt numFmtId="35" formatCode="_(* #,##0.00_);_(* \(#,##0.00\);_(* &quot;-&quot;??_);_(@_)"/>
    </dxf>
    <dxf>
      <font>
        <b val="0"/>
        <i val="0"/>
        <strike val="0"/>
        <condense val="0"/>
        <extend val="0"/>
        <outline val="0"/>
        <shadow val="0"/>
        <u val="none"/>
        <vertAlign val="baseline"/>
        <sz val="12"/>
        <color theme="1"/>
        <name val="Aptos Narrow"/>
        <family val="2"/>
        <scheme val="minor"/>
      </font>
    </dxf>
    <dxf>
      <numFmt numFmtId="35" formatCode="_(* #,##0.00_);_(* \(#,##0.00\);_(* &quot;-&quot;??_);_(@_)"/>
    </dxf>
    <dxf>
      <font>
        <b val="0"/>
        <i val="0"/>
        <strike val="0"/>
        <condense val="0"/>
        <extend val="0"/>
        <outline val="0"/>
        <shadow val="0"/>
        <u val="none"/>
        <vertAlign val="baseline"/>
        <sz val="12"/>
        <color theme="1"/>
        <name val="Aptos Narrow"/>
        <family val="2"/>
        <scheme val="minor"/>
      </font>
    </dxf>
    <dxf>
      <numFmt numFmtId="35" formatCode="_(* #,##0.00_);_(* \(#,##0.00\);_(* &quot;-&quot;??_);_(@_)"/>
    </dxf>
    <dxf>
      <font>
        <b val="0"/>
        <i val="0"/>
        <strike val="0"/>
        <condense val="0"/>
        <extend val="0"/>
        <outline val="0"/>
        <shadow val="0"/>
        <u val="none"/>
        <vertAlign val="baseline"/>
        <sz val="12"/>
        <color theme="1"/>
        <name val="Aptos Narrow"/>
        <family val="2"/>
        <scheme val="minor"/>
      </font>
    </dxf>
    <dxf>
      <numFmt numFmtId="0" formatCode="General"/>
    </dxf>
    <dxf>
      <numFmt numFmtId="0" formatCode="General"/>
    </dxf>
    <dxf>
      <numFmt numFmtId="0" formatCode="General"/>
    </dxf>
    <dxf>
      <numFmt numFmtId="35" formatCode="_(* #,##0.00_);_(* \(#,##0.00\);_(* &quot;-&quot;??_);_(@_)"/>
    </dxf>
    <dxf>
      <numFmt numFmtId="164" formatCode="m/d/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2.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pivotSource>
    <c:name>[Book7.xlsx]Analysis!PivotTable30</c:name>
    <c:fmtId val="2"/>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Total Income</a:t>
            </a:r>
          </a:p>
        </c:rich>
      </c:tx>
      <c:layout>
        <c:manualLayout>
          <c:xMode val="edge"/>
          <c:yMode val="edge"/>
          <c:x val="1.4993000874890645E-2"/>
          <c:y val="3.2407407407407406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4943310657596373E-2"/>
          <c:y val="0.32774076317383399"/>
          <c:w val="0.95011337868480727"/>
          <c:h val="0.56649000605693511"/>
        </c:manualLayout>
      </c:layout>
      <c:barChart>
        <c:barDir val="col"/>
        <c:grouping val="clustered"/>
        <c:varyColors val="0"/>
        <c:ser>
          <c:idx val="0"/>
          <c:order val="0"/>
          <c:tx>
            <c:strRef>
              <c:f>Analysis!$C$7</c:f>
              <c:strCache>
                <c:ptCount val="1"/>
                <c:pt idx="0">
                  <c:v>Total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Analysis!$B$8:$B$11</c:f>
              <c:strCache>
                <c:ptCount val="3"/>
                <c:pt idx="0">
                  <c:v>Jan</c:v>
                </c:pt>
                <c:pt idx="1">
                  <c:v>Feb</c:v>
                </c:pt>
                <c:pt idx="2">
                  <c:v>Mar</c:v>
                </c:pt>
              </c:strCache>
            </c:strRef>
          </c:cat>
          <c:val>
            <c:numRef>
              <c:f>Analysis!$C$8:$C$11</c:f>
              <c:numCache>
                <c:formatCode>_(* #,##0.00_);_(* \(#,##0.00\);_(* "-"??_);_(@_)</c:formatCode>
                <c:ptCount val="3"/>
                <c:pt idx="0">
                  <c:v>4914.1499999999996</c:v>
                </c:pt>
                <c:pt idx="1">
                  <c:v>4701.130000000001</c:v>
                </c:pt>
                <c:pt idx="2">
                  <c:v>4701.47</c:v>
                </c:pt>
              </c:numCache>
            </c:numRef>
          </c:val>
          <c:extLst>
            <c:ext xmlns:c16="http://schemas.microsoft.com/office/drawing/2014/chart" uri="{C3380CC4-5D6E-409C-BE32-E72D297353CC}">
              <c16:uniqueId val="{00000000-C781-BD48-8BEB-D9FFEE38166F}"/>
            </c:ext>
          </c:extLst>
        </c:ser>
        <c:dLbls>
          <c:dLblPos val="outEnd"/>
          <c:showLegendKey val="0"/>
          <c:showVal val="1"/>
          <c:showCatName val="0"/>
          <c:showSerName val="0"/>
          <c:showPercent val="0"/>
          <c:showBubbleSize val="0"/>
        </c:dLbls>
        <c:gapWidth val="50"/>
        <c:overlap val="-27"/>
        <c:axId val="1820193471"/>
        <c:axId val="1820183615"/>
      </c:barChart>
      <c:catAx>
        <c:axId val="1820193471"/>
        <c:scaling>
          <c:orientation val="minMax"/>
        </c:scaling>
        <c:delete val="1"/>
        <c:axPos val="b"/>
        <c:numFmt formatCode="General" sourceLinked="1"/>
        <c:majorTickMark val="none"/>
        <c:minorTickMark val="none"/>
        <c:tickLblPos val="nextTo"/>
        <c:crossAx val="1820183615"/>
        <c:crosses val="autoZero"/>
        <c:auto val="1"/>
        <c:lblAlgn val="ctr"/>
        <c:lblOffset val="100"/>
        <c:noMultiLvlLbl val="0"/>
      </c:catAx>
      <c:valAx>
        <c:axId val="1820183615"/>
        <c:scaling>
          <c:orientation val="minMax"/>
        </c:scaling>
        <c:delete val="1"/>
        <c:axPos val="l"/>
        <c:numFmt formatCode="_(* #,##0.00_);_(* \(#,##0.00\);_(* &quot;-&quot;??_);_(@_)" sourceLinked="1"/>
        <c:majorTickMark val="none"/>
        <c:minorTickMark val="none"/>
        <c:tickLblPos val="nextTo"/>
        <c:crossAx val="18201934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pivotSource>
    <c:name>[Book7.xlsx]Analysis!PivotTable31</c:name>
    <c:fmtId val="3"/>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Total Expenses</a:t>
            </a:r>
          </a:p>
        </c:rich>
      </c:tx>
      <c:layout>
        <c:manualLayout>
          <c:xMode val="edge"/>
          <c:yMode val="edge"/>
          <c:x val="1.4993000874890645E-2"/>
          <c:y val="3.2407407407407406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4943310657596373E-2"/>
          <c:y val="0.32774076317383399"/>
          <c:w val="0.95011337868480727"/>
          <c:h val="0.56649000605693511"/>
        </c:manualLayout>
      </c:layout>
      <c:barChart>
        <c:barDir val="col"/>
        <c:grouping val="clustered"/>
        <c:varyColors val="0"/>
        <c:ser>
          <c:idx val="0"/>
          <c:order val="0"/>
          <c:tx>
            <c:strRef>
              <c:f>Analysis!$F$7</c:f>
              <c:strCache>
                <c:ptCount val="1"/>
                <c:pt idx="0">
                  <c:v>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prstDash val="solid"/>
                      <a:round/>
                    </a:ln>
                    <a:effectLst/>
                  </c:spPr>
                </c15:leaderLines>
              </c:ext>
            </c:extLst>
          </c:dLbls>
          <c:cat>
            <c:strRef>
              <c:f>Analysis!$E$8:$E$11</c:f>
              <c:strCache>
                <c:ptCount val="3"/>
                <c:pt idx="0">
                  <c:v>Jan</c:v>
                </c:pt>
                <c:pt idx="1">
                  <c:v>Feb</c:v>
                </c:pt>
                <c:pt idx="2">
                  <c:v>Mar</c:v>
                </c:pt>
              </c:strCache>
            </c:strRef>
          </c:cat>
          <c:val>
            <c:numRef>
              <c:f>Analysis!$F$8:$F$11</c:f>
              <c:numCache>
                <c:formatCode>_(* #,##0.00_);_(* \(#,##0.00\);_(* "-"??_);_(@_)</c:formatCode>
                <c:ptCount val="3"/>
                <c:pt idx="0">
                  <c:v>4326.8499999999976</c:v>
                </c:pt>
                <c:pt idx="1">
                  <c:v>4776.7</c:v>
                </c:pt>
                <c:pt idx="2">
                  <c:v>2880.7400000000007</c:v>
                </c:pt>
              </c:numCache>
            </c:numRef>
          </c:val>
          <c:extLst>
            <c:ext xmlns:c16="http://schemas.microsoft.com/office/drawing/2014/chart" uri="{C3380CC4-5D6E-409C-BE32-E72D297353CC}">
              <c16:uniqueId val="{00000002-6A44-1646-9643-904670158DC9}"/>
            </c:ext>
          </c:extLst>
        </c:ser>
        <c:dLbls>
          <c:dLblPos val="outEnd"/>
          <c:showLegendKey val="0"/>
          <c:showVal val="1"/>
          <c:showCatName val="0"/>
          <c:showSerName val="0"/>
          <c:showPercent val="0"/>
          <c:showBubbleSize val="0"/>
        </c:dLbls>
        <c:gapWidth val="50"/>
        <c:overlap val="-27"/>
        <c:axId val="1820193471"/>
        <c:axId val="1820183615"/>
      </c:barChart>
      <c:catAx>
        <c:axId val="1820193471"/>
        <c:scaling>
          <c:orientation val="minMax"/>
        </c:scaling>
        <c:delete val="1"/>
        <c:axPos val="b"/>
        <c:numFmt formatCode="General" sourceLinked="1"/>
        <c:majorTickMark val="none"/>
        <c:minorTickMark val="none"/>
        <c:tickLblPos val="nextTo"/>
        <c:crossAx val="1820183615"/>
        <c:crosses val="autoZero"/>
        <c:auto val="1"/>
        <c:lblAlgn val="ctr"/>
        <c:lblOffset val="100"/>
        <c:noMultiLvlLbl val="0"/>
      </c:catAx>
      <c:valAx>
        <c:axId val="1820183615"/>
        <c:scaling>
          <c:orientation val="minMax"/>
        </c:scaling>
        <c:delete val="1"/>
        <c:axPos val="l"/>
        <c:numFmt formatCode="_(* #,##0.00_);_(* \(#,##0.00\);_(* &quot;-&quot;??_);_(@_)" sourceLinked="1"/>
        <c:majorTickMark val="none"/>
        <c:minorTickMark val="none"/>
        <c:tickLblPos val="nextTo"/>
        <c:crossAx val="1820193471"/>
        <c:crosses val="autoZero"/>
        <c:crossBetween val="between"/>
      </c:valAx>
      <c:spPr>
        <a:solidFill>
          <a:schemeClr val="bg1"/>
        </a:solidFill>
        <a:ln>
          <a:noFill/>
        </a:ln>
        <a:effectLst/>
      </c:spPr>
    </c:plotArea>
    <c:plotVisOnly val="1"/>
    <c:dispBlanksAs val="gap"/>
    <c:showDLblsOverMax val="0"/>
    <c:extLst/>
  </c:chart>
  <c:spPr>
    <a:solidFill>
      <a:schemeClr val="bg1"/>
    </a:solidFill>
    <a:ln w="12700" cap="flat" cmpd="sng" algn="ctr">
      <a:noFill/>
      <a:prstDash val="solid"/>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pivotSource>
    <c:name>[Book7.xlsx]Analysis!PivotTable32</c:name>
    <c:fmtId val="4"/>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Net Income</a:t>
            </a:r>
          </a:p>
        </c:rich>
      </c:tx>
      <c:layout>
        <c:manualLayout>
          <c:xMode val="edge"/>
          <c:yMode val="edge"/>
          <c:x val="1.4993000874890645E-2"/>
          <c:y val="3.2407407407407406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4943310657596373E-2"/>
          <c:y val="0.32774076317383399"/>
          <c:w val="0.95011337868480727"/>
          <c:h val="0.56649000605693511"/>
        </c:manualLayout>
      </c:layout>
      <c:barChart>
        <c:barDir val="col"/>
        <c:grouping val="clustered"/>
        <c:varyColors val="0"/>
        <c:ser>
          <c:idx val="0"/>
          <c:order val="0"/>
          <c:tx>
            <c:strRef>
              <c:f>Analysis!$I$7</c:f>
              <c:strCache>
                <c:ptCount val="1"/>
                <c:pt idx="0">
                  <c:v>Total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prstDash val="solid"/>
                      <a:round/>
                    </a:ln>
                    <a:effectLst/>
                  </c:spPr>
                </c15:leaderLines>
              </c:ext>
            </c:extLst>
          </c:dLbls>
          <c:cat>
            <c:strRef>
              <c:f>Analysis!$H$8:$H$11</c:f>
              <c:strCache>
                <c:ptCount val="3"/>
                <c:pt idx="0">
                  <c:v>Jan</c:v>
                </c:pt>
                <c:pt idx="1">
                  <c:v>Feb</c:v>
                </c:pt>
                <c:pt idx="2">
                  <c:v>Mar</c:v>
                </c:pt>
              </c:strCache>
            </c:strRef>
          </c:cat>
          <c:val>
            <c:numRef>
              <c:f>Analysis!$I$8:$I$11</c:f>
              <c:numCache>
                <c:formatCode>_(* #,##0.00_);_(* \(#,##0.00\);_(* "-"??_);_(@_)</c:formatCode>
                <c:ptCount val="3"/>
                <c:pt idx="0">
                  <c:v>587.30000000000064</c:v>
                </c:pt>
                <c:pt idx="1">
                  <c:v>-75.570000000000377</c:v>
                </c:pt>
                <c:pt idx="2">
                  <c:v>1820.73</c:v>
                </c:pt>
              </c:numCache>
            </c:numRef>
          </c:val>
          <c:extLst>
            <c:ext xmlns:c16="http://schemas.microsoft.com/office/drawing/2014/chart" uri="{C3380CC4-5D6E-409C-BE32-E72D297353CC}">
              <c16:uniqueId val="{00000002-A7F1-1343-8873-B722AD99E87F}"/>
            </c:ext>
          </c:extLst>
        </c:ser>
        <c:dLbls>
          <c:dLblPos val="outEnd"/>
          <c:showLegendKey val="0"/>
          <c:showVal val="1"/>
          <c:showCatName val="0"/>
          <c:showSerName val="0"/>
          <c:showPercent val="0"/>
          <c:showBubbleSize val="0"/>
        </c:dLbls>
        <c:gapWidth val="50"/>
        <c:overlap val="-27"/>
        <c:axId val="1820193471"/>
        <c:axId val="1820183615"/>
      </c:barChart>
      <c:catAx>
        <c:axId val="1820193471"/>
        <c:scaling>
          <c:orientation val="minMax"/>
        </c:scaling>
        <c:delete val="0"/>
        <c:axPos val="b"/>
        <c:numFmt formatCode="General" sourceLinked="1"/>
        <c:majorTickMark val="none"/>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820183615"/>
        <c:crosses val="autoZero"/>
        <c:auto val="1"/>
        <c:lblAlgn val="ctr"/>
        <c:lblOffset val="100"/>
        <c:noMultiLvlLbl val="0"/>
      </c:catAx>
      <c:valAx>
        <c:axId val="1820183615"/>
        <c:scaling>
          <c:orientation val="minMax"/>
        </c:scaling>
        <c:delete val="1"/>
        <c:axPos val="l"/>
        <c:numFmt formatCode="_(* #,##0.00_);_(* \(#,##0.00\);_(* &quot;-&quot;??_);_(@_)" sourceLinked="1"/>
        <c:majorTickMark val="none"/>
        <c:minorTickMark val="none"/>
        <c:tickLblPos val="nextTo"/>
        <c:crossAx val="1820193471"/>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
          <c:y val="0"/>
          <c:w val="0.9051094890510949"/>
          <c:h val="1"/>
        </c:manualLayout>
      </c:layout>
      <c:doughnutChart>
        <c:varyColors val="1"/>
        <c:ser>
          <c:idx val="0"/>
          <c:order val="0"/>
          <c:tx>
            <c:v>Saved</c:v>
          </c:tx>
          <c:dPt>
            <c:idx val="0"/>
            <c:bubble3D val="0"/>
            <c:spPr>
              <a:solidFill>
                <a:schemeClr val="accent5">
                  <a:shade val="76000"/>
                </a:schemeClr>
              </a:solidFill>
              <a:ln w="19050">
                <a:solidFill>
                  <a:schemeClr val="lt1"/>
                </a:solidFill>
              </a:ln>
              <a:effectLst/>
            </c:spPr>
            <c:extLst>
              <c:ext xmlns:c16="http://schemas.microsoft.com/office/drawing/2014/chart" uri="{C3380CC4-5D6E-409C-BE32-E72D297353CC}">
                <c16:uniqueId val="{00000002-3D1A-354E-AA23-72C0303D7346}"/>
              </c:ext>
            </c:extLst>
          </c:dPt>
          <c:dPt>
            <c:idx val="1"/>
            <c:bubble3D val="0"/>
            <c:spPr>
              <a:solidFill>
                <a:schemeClr val="accent5">
                  <a:tint val="77000"/>
                </a:schemeClr>
              </a:solidFill>
              <a:ln w="19050">
                <a:solidFill>
                  <a:schemeClr val="lt1"/>
                </a:solidFill>
              </a:ln>
              <a:effectLst/>
            </c:spPr>
            <c:extLst>
              <c:ext xmlns:c16="http://schemas.microsoft.com/office/drawing/2014/chart" uri="{C3380CC4-5D6E-409C-BE32-E72D297353CC}">
                <c16:uniqueId val="{00000001-3D1A-354E-AA23-72C0303D7346}"/>
              </c:ext>
            </c:extLst>
          </c:dPt>
          <c:dLbls>
            <c:dLbl>
              <c:idx val="0"/>
              <c:layout>
                <c:manualLayout>
                  <c:x val="-5.109489051094887E-2"/>
                  <c:y val="0.30864197530864201"/>
                </c:manualLayout>
              </c:layout>
              <c:spPr>
                <a:noFill/>
                <a:ln>
                  <a:noFill/>
                </a:ln>
                <a:effectLst/>
              </c:spPr>
              <c:txPr>
                <a:bodyPr rot="0" spcFirstLastPara="1" vertOverflow="ellipsis" vert="horz" wrap="square" lIns="38100" tIns="19050" rIns="38100" bIns="19050" anchor="ctr" anchorCtr="1">
                  <a:noAutofit/>
                </a:bodyPr>
                <a:lstStyle/>
                <a:p>
                  <a:pPr>
                    <a:defRPr sz="1200" b="1" i="0" u="none" strike="noStrike" kern="1200" baseline="0">
                      <a:solidFill>
                        <a:schemeClr val="accent5"/>
                      </a:solidFill>
                      <a:latin typeface="+mn-lt"/>
                      <a:ea typeface="+mn-ea"/>
                      <a:cs typeface="+mn-cs"/>
                    </a:defRPr>
                  </a:pPr>
                  <a:endParaRPr lang="en-US"/>
                </a:p>
              </c:txPr>
              <c:showLegendKey val="0"/>
              <c:showVal val="1"/>
              <c:showCatName val="0"/>
              <c:showSerName val="1"/>
              <c:showPercent val="0"/>
              <c:showBubbleSize val="0"/>
              <c:separator>
</c:separator>
              <c:extLst>
                <c:ext xmlns:c15="http://schemas.microsoft.com/office/drawing/2012/chart" uri="{CE6537A1-D6FC-4f65-9D91-7224C49458BB}">
                  <c15:layout>
                    <c:manualLayout>
                      <c:w val="0.36062015058336688"/>
                      <c:h val="0.38670814296361106"/>
                    </c:manualLayout>
                  </c15:layout>
                </c:ext>
                <c:ext xmlns:c16="http://schemas.microsoft.com/office/drawing/2014/chart" uri="{C3380CC4-5D6E-409C-BE32-E72D297353CC}">
                  <c16:uniqueId val="{00000002-3D1A-354E-AA23-72C0303D7346}"/>
                </c:ext>
              </c:extLst>
            </c:dLbl>
            <c:dLbl>
              <c:idx val="1"/>
              <c:delete val="1"/>
              <c:extLst>
                <c:ext xmlns:c15="http://schemas.microsoft.com/office/drawing/2012/chart" uri="{CE6537A1-D6FC-4f65-9D91-7224C49458BB}"/>
                <c:ext xmlns:c16="http://schemas.microsoft.com/office/drawing/2014/chart" uri="{C3380CC4-5D6E-409C-BE32-E72D297353CC}">
                  <c16:uniqueId val="{00000001-3D1A-354E-AA23-72C0303D734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val>
            <c:numRef>
              <c:f>'Savings Goal'!$F$3:$G$3</c:f>
              <c:numCache>
                <c:formatCode>0%</c:formatCode>
                <c:ptCount val="2"/>
                <c:pt idx="0">
                  <c:v>0</c:v>
                </c:pt>
                <c:pt idx="1">
                  <c:v>1</c:v>
                </c:pt>
              </c:numCache>
            </c:numRef>
          </c:val>
          <c:extLst>
            <c:ext xmlns:c16="http://schemas.microsoft.com/office/drawing/2014/chart" uri="{C3380CC4-5D6E-409C-BE32-E72D297353CC}">
              <c16:uniqueId val="{00000000-3D1A-354E-AA23-72C0303D7346}"/>
            </c:ext>
          </c:extLst>
        </c:ser>
        <c:dLbls>
          <c:showLegendKey val="0"/>
          <c:showVal val="0"/>
          <c:showCatName val="0"/>
          <c:showSerName val="0"/>
          <c:showPercent val="0"/>
          <c:showBubbleSize val="0"/>
          <c:showLeaderLines val="0"/>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_xlchart.v1.3</cx:f>
      </cx:strDim>
      <cx:numDim type="val">
        <cx:f>_xlchart.v1.5</cx:f>
      </cx:numDim>
    </cx:data>
  </cx:chartData>
  <cx:chart>
    <cx:title pos="t" align="ctr" overlay="0">
      <cx:tx>
        <cx:txData>
          <cx:v>Income &amp; Expense by Category - YTD</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Aptos Narrow" panose="02110004020202020204"/>
            </a:rPr>
            <a:t>Income &amp; Expense by Category - YTD</a:t>
          </a:r>
        </a:p>
      </cx:txPr>
    </cx:title>
    <cx:plotArea>
      <cx:plotAreaRegion>
        <cx:series layoutId="waterfall" uniqueId="{980BE5FB-B6D8-8648-B03C-45FA711931BC}" formatIdx="0">
          <cx:tx>
            <cx:txData>
              <cx:f>_xlchart.v1.4</cx:f>
              <cx:v>Sum of Income/(Expense)</cx:v>
            </cx:txData>
          </cx:tx>
          <cx:dataLabels pos="outEnd">
            <cx:visibility seriesName="0" categoryName="0" value="1"/>
          </cx:dataLabels>
          <cx:dataId val="0"/>
          <cx:layoutPr>
            <cx:subtotals>
              <cx:idx val="16"/>
            </cx:subtotals>
          </cx:layoutPr>
        </cx:series>
      </cx:plotAreaRegion>
      <cx:axis id="0">
        <cx:catScaling gapWidth="0.5"/>
        <cx:tickLabels/>
      </cx:axis>
      <cx:axis id="1" hidden="1">
        <cx:valScaling/>
        <cx:tickLabels/>
      </cx:axis>
    </cx:plotArea>
    <cx:legend pos="b" align="ctr" overlay="0"/>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_xlchart.v1.2</cx:f>
      </cx:numDim>
    </cx:data>
  </cx:chartData>
  <cx:chart>
    <cx:title pos="t" align="ctr" overlay="0">
      <cx:tx>
        <cx:txData>
          <cx:v>Expenses by Subcategory - YTD</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Aptos Narrow" panose="02110004020202020204"/>
            </a:rPr>
            <a:t>Expenses by Subcategory - YTD</a:t>
          </a:r>
        </a:p>
      </cx:txPr>
    </cx:title>
    <cx:plotArea>
      <cx:plotAreaRegion>
        <cx:series layoutId="treemap" uniqueId="{0E6AE6BD-0BA5-8F49-9744-B40368B879D4}">
          <cx:tx>
            <cx:txData>
              <cx:f>_xlchart.v1.1</cx:f>
              <cx:v>Sum of Debit(Spend)</cx:v>
            </cx:txData>
          </cx:tx>
          <cx:dataLabels pos="inEnd">
            <cx:visibility seriesName="0" categoryName="1" value="1"/>
          </cx:dataLabels>
          <cx:dataId val="0"/>
          <cx:layoutPr>
            <cx:parentLabelLayout val="overlapping"/>
          </cx:layoutPr>
        </cx:series>
      </cx:plotAreaRegion>
    </cx:plotArea>
  </cx:chart>
</cx:chartSpace>
</file>

<file path=xl/charts/colors1.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3.xml><?xml version="1.0" encoding="utf-8"?>
<cs:colorStyle xmlns:cs="http://schemas.microsoft.com/office/drawing/2012/chartStyle" xmlns:a="http://schemas.openxmlformats.org/drawingml/2006/main" meth="withinLinear" id="19">
  <a:schemeClr val="accent6"/>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106">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6">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microsoft.com/office/2014/relationships/chartEx" Target="../charts/chartEx2.xml"/><Relationship Id="rId4" Type="http://schemas.microsoft.com/office/2014/relationships/chartEx" Target="../charts/chartEx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152400</xdr:colOff>
      <xdr:row>2</xdr:row>
      <xdr:rowOff>63500</xdr:rowOff>
    </xdr:from>
    <xdr:to>
      <xdr:col>4</xdr:col>
      <xdr:colOff>668500</xdr:colOff>
      <xdr:row>8</xdr:row>
      <xdr:rowOff>32300</xdr:rowOff>
    </xdr:to>
    <xdr:graphicFrame macro="">
      <xdr:nvGraphicFramePr>
        <xdr:cNvPr id="8" name="Chart 7">
          <a:extLst>
            <a:ext uri="{FF2B5EF4-FFF2-40B4-BE49-F238E27FC236}">
              <a16:creationId xmlns:a16="http://schemas.microsoft.com/office/drawing/2014/main" id="{7AE9CBB2-CF59-954C-AD63-D5F035F184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8</xdr:row>
      <xdr:rowOff>190500</xdr:rowOff>
    </xdr:from>
    <xdr:to>
      <xdr:col>4</xdr:col>
      <xdr:colOff>668500</xdr:colOff>
      <xdr:row>14</xdr:row>
      <xdr:rowOff>159300</xdr:rowOff>
    </xdr:to>
    <xdr:graphicFrame macro="">
      <xdr:nvGraphicFramePr>
        <xdr:cNvPr id="9" name="Chart 8">
          <a:extLst>
            <a:ext uri="{FF2B5EF4-FFF2-40B4-BE49-F238E27FC236}">
              <a16:creationId xmlns:a16="http://schemas.microsoft.com/office/drawing/2014/main" id="{5CC7448D-19AF-C946-B5C1-C1092198D9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152400</xdr:colOff>
      <xdr:row>15</xdr:row>
      <xdr:rowOff>0</xdr:rowOff>
    </xdr:from>
    <xdr:to>
      <xdr:col>4</xdr:col>
      <xdr:colOff>668500</xdr:colOff>
      <xdr:row>20</xdr:row>
      <xdr:rowOff>172000</xdr:rowOff>
    </xdr:to>
    <xdr:graphicFrame macro="">
      <xdr:nvGraphicFramePr>
        <xdr:cNvPr id="10" name="Chart 9">
          <a:extLst>
            <a:ext uri="{FF2B5EF4-FFF2-40B4-BE49-F238E27FC236}">
              <a16:creationId xmlns:a16="http://schemas.microsoft.com/office/drawing/2014/main" id="{08BBD2AE-2942-5C40-874A-ABB61D7975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139700</xdr:colOff>
      <xdr:row>2</xdr:row>
      <xdr:rowOff>50800</xdr:rowOff>
    </xdr:from>
    <xdr:to>
      <xdr:col>4</xdr:col>
      <xdr:colOff>736600</xdr:colOff>
      <xdr:row>19</xdr:row>
      <xdr:rowOff>177800</xdr:rowOff>
    </xdr:to>
    <xdr:sp macro="" textlink="">
      <xdr:nvSpPr>
        <xdr:cNvPr id="11" name="Rectangle 10">
          <a:extLst>
            <a:ext uri="{FF2B5EF4-FFF2-40B4-BE49-F238E27FC236}">
              <a16:creationId xmlns:a16="http://schemas.microsoft.com/office/drawing/2014/main" id="{6B9AEBC7-7BED-086D-4851-D9FEF3BB4E0C}"/>
            </a:ext>
          </a:extLst>
        </xdr:cNvPr>
        <xdr:cNvSpPr/>
      </xdr:nvSpPr>
      <xdr:spPr>
        <a:xfrm>
          <a:off x="139700" y="914400"/>
          <a:ext cx="3860800" cy="3581400"/>
        </a:xfrm>
        <a:prstGeom prst="rect">
          <a:avLst/>
        </a:prstGeom>
        <a:noFill/>
        <a:ln w="952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139700</xdr:colOff>
      <xdr:row>24</xdr:row>
      <xdr:rowOff>76200</xdr:rowOff>
    </xdr:from>
    <xdr:to>
      <xdr:col>13</xdr:col>
      <xdr:colOff>228600</xdr:colOff>
      <xdr:row>50</xdr:row>
      <xdr:rowOff>12700</xdr:rowOff>
    </xdr:to>
    <mc:AlternateContent xmlns:mc="http://schemas.openxmlformats.org/markup-compatibility/2006">
      <mc:Choice xmlns:cx1="http://schemas.microsoft.com/office/drawing/2015/9/8/chartex" Requires="cx1">
        <xdr:graphicFrame macro="">
          <xdr:nvGraphicFramePr>
            <xdr:cNvPr id="12" name="Chart 11">
              <a:extLst>
                <a:ext uri="{FF2B5EF4-FFF2-40B4-BE49-F238E27FC236}">
                  <a16:creationId xmlns:a16="http://schemas.microsoft.com/office/drawing/2014/main" id="{5FD94D87-C46A-9F41-BD36-D4BAE7C7C98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139700" y="5410200"/>
              <a:ext cx="12395200" cy="52197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14</xdr:col>
      <xdr:colOff>0</xdr:colOff>
      <xdr:row>24</xdr:row>
      <xdr:rowOff>76200</xdr:rowOff>
    </xdr:from>
    <xdr:to>
      <xdr:col>26</xdr:col>
      <xdr:colOff>273050</xdr:colOff>
      <xdr:row>50</xdr:row>
      <xdr:rowOff>12700</xdr:rowOff>
    </xdr:to>
    <mc:AlternateContent xmlns:mc="http://schemas.openxmlformats.org/markup-compatibility/2006">
      <mc:Choice xmlns:cx1="http://schemas.microsoft.com/office/drawing/2015/9/8/chartex" Requires="cx1">
        <xdr:graphicFrame macro="">
          <xdr:nvGraphicFramePr>
            <xdr:cNvPr id="13" name="Chart 12">
              <a:extLst>
                <a:ext uri="{FF2B5EF4-FFF2-40B4-BE49-F238E27FC236}">
                  <a16:creationId xmlns:a16="http://schemas.microsoft.com/office/drawing/2014/main" id="{76A277D4-C665-1D41-B0E5-938DF7C2F43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5"/>
            </a:graphicData>
          </a:graphic>
        </xdr:graphicFrame>
      </mc:Choice>
      <mc:Fallback>
        <xdr:sp macro="" textlink="">
          <xdr:nvSpPr>
            <xdr:cNvPr id="0" name=""/>
            <xdr:cNvSpPr>
              <a:spLocks noTextEdit="1"/>
            </xdr:cNvSpPr>
          </xdr:nvSpPr>
          <xdr:spPr>
            <a:xfrm>
              <a:off x="13055600" y="5410200"/>
              <a:ext cx="10280650" cy="52197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5</xdr:col>
      <xdr:colOff>12700</xdr:colOff>
      <xdr:row>3</xdr:row>
      <xdr:rowOff>0</xdr:rowOff>
    </xdr:from>
    <xdr:to>
      <xdr:col>5</xdr:col>
      <xdr:colOff>1841500</xdr:colOff>
      <xdr:row>4</xdr:row>
      <xdr:rowOff>165100</xdr:rowOff>
    </xdr:to>
    <mc:AlternateContent xmlns:mc="http://schemas.openxmlformats.org/markup-compatibility/2006" xmlns:a14="http://schemas.microsoft.com/office/drawing/2010/main">
      <mc:Choice Requires="a14">
        <xdr:graphicFrame macro="">
          <xdr:nvGraphicFramePr>
            <xdr:cNvPr id="14" name="Years (Date)">
              <a:extLst>
                <a:ext uri="{FF2B5EF4-FFF2-40B4-BE49-F238E27FC236}">
                  <a16:creationId xmlns:a16="http://schemas.microsoft.com/office/drawing/2014/main" id="{21C81F19-9C82-90CF-B169-DB072B6180EF}"/>
                </a:ext>
              </a:extLst>
            </xdr:cNvPr>
            <xdr:cNvGraphicFramePr/>
          </xdr:nvGraphicFramePr>
          <xdr:xfrm>
            <a:off x="0" y="0"/>
            <a:ext cx="0" cy="0"/>
          </xdr:xfrm>
          <a:graphic>
            <a:graphicData uri="http://schemas.microsoft.com/office/drawing/2010/slicer">
              <sle:slicer xmlns:sle="http://schemas.microsoft.com/office/drawing/2010/slicer" name="Years (Date)"/>
            </a:graphicData>
          </a:graphic>
        </xdr:graphicFrame>
      </mc:Choice>
      <mc:Fallback xmlns="">
        <xdr:sp macro="" textlink="">
          <xdr:nvSpPr>
            <xdr:cNvPr id="0" name=""/>
            <xdr:cNvSpPr>
              <a:spLocks noTextEdit="1"/>
            </xdr:cNvSpPr>
          </xdr:nvSpPr>
          <xdr:spPr>
            <a:xfrm>
              <a:off x="4102100" y="1066800"/>
              <a:ext cx="1828800" cy="368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6</xdr:col>
      <xdr:colOff>0</xdr:colOff>
      <xdr:row>5</xdr:row>
      <xdr:rowOff>0</xdr:rowOff>
    </xdr:to>
    <xdr:sp macro="" textlink="">
      <xdr:nvSpPr>
        <xdr:cNvPr id="2" name="Rounded Rectangle 1">
          <a:extLst>
            <a:ext uri="{FF2B5EF4-FFF2-40B4-BE49-F238E27FC236}">
              <a16:creationId xmlns:a16="http://schemas.microsoft.com/office/drawing/2014/main" id="{8C8CAD16-7827-6237-8F95-CAA1BCD1318E}"/>
            </a:ext>
          </a:extLst>
        </xdr:cNvPr>
        <xdr:cNvSpPr/>
      </xdr:nvSpPr>
      <xdr:spPr>
        <a:xfrm>
          <a:off x="546100" y="1117600"/>
          <a:ext cx="5905500" cy="609600"/>
        </a:xfrm>
        <a:prstGeom prst="roundRect">
          <a:avLst>
            <a:gd name="adj" fmla="val 0"/>
          </a:avLst>
        </a:prstGeom>
        <a:noFill/>
        <a:ln w="12700">
          <a:solidFill>
            <a:schemeClr val="accent5">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63500</xdr:colOff>
      <xdr:row>1</xdr:row>
      <xdr:rowOff>57150</xdr:rowOff>
    </xdr:from>
    <xdr:to>
      <xdr:col>8</xdr:col>
      <xdr:colOff>25400</xdr:colOff>
      <xdr:row>5</xdr:row>
      <xdr:rowOff>787400</xdr:rowOff>
    </xdr:to>
    <xdr:graphicFrame macro="">
      <xdr:nvGraphicFramePr>
        <xdr:cNvPr id="4" name="Chart 3">
          <a:extLst>
            <a:ext uri="{FF2B5EF4-FFF2-40B4-BE49-F238E27FC236}">
              <a16:creationId xmlns:a16="http://schemas.microsoft.com/office/drawing/2014/main" id="{1B678ADC-7C44-8FC2-F114-C035D014AC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elsea Lilly" refreshedDate="46168.297456250002" createdVersion="8" refreshedVersion="8" minRefreshableVersion="3" recordCount="329" xr:uid="{91C0B5DC-23D2-F546-B06C-EC2B6028622B}">
  <cacheSource type="worksheet">
    <worksheetSource name="TblTrans"/>
  </cacheSource>
  <cacheFields count="11">
    <cacheField name="Account" numFmtId="0">
      <sharedItems containsBlank="1"/>
    </cacheField>
    <cacheField name="Date" numFmtId="164">
      <sharedItems containsNonDate="0" containsDate="1" containsString="0" containsBlank="1" minDate="2026-01-01T00:00:00" maxDate="2026-04-01T00:00:00" count="80">
        <d v="2026-01-01T00:00:00"/>
        <d v="2026-01-02T00:00:00"/>
        <d v="2026-01-03T00:00:00"/>
        <d v="2026-01-05T00:00:00"/>
        <d v="2026-01-06T00:00:00"/>
        <d v="2026-01-07T00:00:00"/>
        <d v="2026-01-08T00:00:00"/>
        <d v="2026-01-09T00:00:00"/>
        <d v="2026-01-10T00:00:00"/>
        <d v="2026-01-11T00:00:00"/>
        <d v="2026-01-12T00:00:00"/>
        <d v="2026-01-13T00:00:00"/>
        <d v="2026-01-14T00:00:00"/>
        <d v="2026-01-15T00:00:00"/>
        <d v="2026-01-16T00:00:00"/>
        <d v="2026-01-17T00:00:00"/>
        <d v="2026-01-19T00:00:00"/>
        <d v="2026-01-20T00:00:00"/>
        <d v="2026-01-22T00:00:00"/>
        <d v="2026-01-23T00:00:00"/>
        <d v="2026-01-24T00:00:00"/>
        <d v="2026-01-25T00:00:00"/>
        <d v="2026-01-26T00:00:00"/>
        <d v="2026-01-27T00:00:00"/>
        <d v="2026-01-28T00:00:00"/>
        <d v="2026-01-29T00:00:00"/>
        <d v="2026-01-30T00:00:00"/>
        <d v="2026-01-31T00:00:00"/>
        <d v="2026-02-01T00:00:00"/>
        <d v="2026-02-02T00:00:00"/>
        <d v="2026-02-03T00:00:00"/>
        <d v="2026-02-05T00:00:00"/>
        <d v="2026-02-06T00:00:00"/>
        <d v="2026-02-08T00:00:00"/>
        <d v="2026-02-09T00:00:00"/>
        <d v="2026-02-10T00:00:00"/>
        <d v="2026-02-11T00:00:00"/>
        <d v="2026-02-12T00:00:00"/>
        <d v="2026-02-13T00:00:00"/>
        <d v="2026-02-14T00:00:00"/>
        <d v="2026-02-15T00:00:00"/>
        <d v="2026-02-16T00:00:00"/>
        <d v="2026-02-17T00:00:00"/>
        <d v="2026-02-18T00:00:00"/>
        <d v="2026-02-19T00:00:00"/>
        <d v="2026-02-20T00:00:00"/>
        <d v="2026-02-22T00:00:00"/>
        <d v="2026-02-23T00:00:00"/>
        <d v="2026-02-24T00:00:00"/>
        <d v="2026-02-25T00:00:00"/>
        <d v="2026-02-26T00:00:00"/>
        <d v="2026-02-27T00:00:00"/>
        <d v="2026-02-28T00:00:00"/>
        <d v="2026-03-01T00:00:00"/>
        <d v="2026-03-02T00:00:00"/>
        <d v="2026-03-03T00:00:00"/>
        <d v="2026-03-04T00:00:00"/>
        <d v="2026-03-05T00:00:00"/>
        <d v="2026-03-06T00:00:00"/>
        <d v="2026-03-08T00:00:00"/>
        <d v="2026-03-09T00:00:00"/>
        <d v="2026-03-10T00:00:00"/>
        <d v="2026-03-11T00:00:00"/>
        <d v="2026-03-12T00:00:00"/>
        <d v="2026-03-13T00:00:00"/>
        <d v="2026-03-14T00:00:00"/>
        <d v="2026-03-15T00:00:00"/>
        <d v="2026-03-16T00:00:00"/>
        <d v="2026-03-17T00:00:00"/>
        <d v="2026-03-19T00:00:00"/>
        <d v="2026-03-20T00:00:00"/>
        <d v="2026-03-23T00:00:00"/>
        <d v="2026-03-24T00:00:00"/>
        <d v="2026-03-25T00:00:00"/>
        <d v="2026-03-26T00:00:00"/>
        <d v="2026-03-27T00:00:00"/>
        <d v="2026-03-28T00:00:00"/>
        <d v="2026-03-30T00:00:00"/>
        <d v="2026-03-31T00:00:00"/>
        <m/>
      </sharedItems>
      <fieldGroup par="10"/>
    </cacheField>
    <cacheField name="Description" numFmtId="0">
      <sharedItems containsBlank="1"/>
    </cacheField>
    <cacheField name="Debit(Spend)" numFmtId="43">
      <sharedItems containsString="0" containsBlank="1" containsNumber="1" minValue="0.19" maxValue="2258.59"/>
    </cacheField>
    <cacheField name="Credit(Income" numFmtId="43">
      <sharedItems containsString="0" containsBlank="1" containsNumber="1" minValue="0.01" maxValue="8245.5499999999993"/>
    </cacheField>
    <cacheField name="Income/(Expense)" numFmtId="43">
      <sharedItems containsSemiMixedTypes="0" containsString="0" containsNumber="1" minValue="-2258.59" maxValue="8245.5499999999993"/>
    </cacheField>
    <cacheField name="Subcategory" numFmtId="0">
      <sharedItems count="25">
        <s v="Opening Balance"/>
        <s v="Car Insurance"/>
        <s v="Dining Out"/>
        <s v="Dogs"/>
        <s v="Funds Transfer"/>
        <s v="Car"/>
        <s v="Purchases"/>
        <s v="Food"/>
        <s v="Misc Income"/>
        <s v="ATM Trnasaction"/>
        <s v="Net Pay"/>
        <s v="Health Insurance"/>
        <s v="Phone"/>
        <s v="Entertainment"/>
        <s v="Home"/>
        <s v="Student Loans"/>
        <s v="Device Protection"/>
        <s v="Bank Interest"/>
        <s v="Other"/>
        <s v="Health"/>
        <s v="Investments"/>
        <s v="Dental Insurance"/>
        <s v="Bank Fees"/>
        <s v="Renters Insurance"/>
        <s v="Uncategorized"/>
      </sharedItems>
    </cacheField>
    <cacheField name="Category" numFmtId="0">
      <sharedItems count="18">
        <s v="Transfer"/>
        <s v="Insurance"/>
        <s v="Entertainment"/>
        <s v="Parking Expense"/>
        <s v="Home"/>
        <s v="Other Income"/>
        <s v="Bank Transaction"/>
        <s v="Fuel"/>
        <s v="Dogs"/>
        <s v="Pay"/>
        <s v="Utilities"/>
        <s v="Debt"/>
        <s v="Interest"/>
        <s v="Other"/>
        <s v="Investments"/>
        <s v="Fees"/>
        <s v="Car Upkeep"/>
        <s v="Uncategorized"/>
      </sharedItems>
    </cacheField>
    <cacheField name="Category Type" numFmtId="0">
      <sharedItems count="6">
        <s v="Balance Forward"/>
        <s v="Expense"/>
        <s v="Bank Transfer"/>
        <s v="Income"/>
        <s v="Investments"/>
        <s v="Uncategorized"/>
      </sharedItems>
    </cacheField>
    <cacheField name="Months (Date)" numFmtId="0" databaseField="0">
      <fieldGroup base="1">
        <rangePr groupBy="months" startDate="2026-01-01T00:00:00" endDate="2026-04-01T00:00:00"/>
        <groupItems count="14">
          <s v="&lt;1/1/26"/>
          <s v="Jan"/>
          <s v="Feb"/>
          <s v="Mar"/>
          <s v="Apr"/>
          <s v="May"/>
          <s v="Jun"/>
          <s v="Jul"/>
          <s v="Aug"/>
          <s v="Sep"/>
          <s v="Oct"/>
          <s v="Nov"/>
          <s v="Dec"/>
          <s v="&gt;4/1/26"/>
        </groupItems>
      </fieldGroup>
    </cacheField>
    <cacheField name="Years (Date)" numFmtId="0" databaseField="0">
      <fieldGroup base="1">
        <rangePr groupBy="years" startDate="2026-01-01T00:00:00" endDate="2026-04-01T00:00:00"/>
        <groupItems count="3">
          <s v="&lt;1/1/26"/>
          <s v="2026"/>
          <s v="&gt;4/1/26"/>
        </groupItems>
      </fieldGroup>
    </cacheField>
  </cacheFields>
  <extLst>
    <ext xmlns:x14="http://schemas.microsoft.com/office/spreadsheetml/2009/9/main" uri="{725AE2AE-9491-48be-B2B4-4EB974FC3084}">
      <x14:pivotCacheDefinition pivotCacheId="135471614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9">
  <r>
    <s v="Checking"/>
    <x v="0"/>
    <s v="Balance Forward - Wells Fargo Checking"/>
    <m/>
    <n v="450.04"/>
    <n v="450.04"/>
    <x v="0"/>
    <x v="0"/>
    <x v="0"/>
  </r>
  <r>
    <s v="Savings"/>
    <x v="0"/>
    <s v="Balance Forward - Wells Fargo Savings"/>
    <m/>
    <n v="1136.45"/>
    <n v="1136.45"/>
    <x v="0"/>
    <x v="0"/>
    <x v="0"/>
  </r>
  <r>
    <s v="Savings"/>
    <x v="0"/>
    <s v="Balance Forward - Lending Club"/>
    <m/>
    <n v="8245.5499999999993"/>
    <n v="8245.5499999999993"/>
    <x v="0"/>
    <x v="0"/>
    <x v="0"/>
  </r>
  <r>
    <s v="Checking"/>
    <x v="0"/>
    <s v="Balance Forward - Ally Checking"/>
    <m/>
    <n v="26.43"/>
    <n v="26.43"/>
    <x v="0"/>
    <x v="0"/>
    <x v="0"/>
  </r>
  <r>
    <s v="Savings"/>
    <x v="0"/>
    <s v="Balance Forward - Ally Savings"/>
    <m/>
    <n v="699.19"/>
    <n v="699.19"/>
    <x v="0"/>
    <x v="0"/>
    <x v="0"/>
  </r>
  <r>
    <s v="Checking"/>
    <x v="0"/>
    <s v="Progressive Car"/>
    <n v="806.5"/>
    <m/>
    <n v="-806.5"/>
    <x v="1"/>
    <x v="1"/>
    <x v="1"/>
  </r>
  <r>
    <s v="Checking"/>
    <x v="0"/>
    <s v="Restaurant - Sabroso - Dinner With Natalie"/>
    <n v="30.26"/>
    <m/>
    <n v="-30.26"/>
    <x v="2"/>
    <x v="2"/>
    <x v="1"/>
  </r>
  <r>
    <s v="Checking"/>
    <x v="0"/>
    <s v="US Service Animals"/>
    <n v="24.99"/>
    <m/>
    <n v="-24.99"/>
    <x v="3"/>
    <x v="1"/>
    <x v="1"/>
  </r>
  <r>
    <s v="Checking"/>
    <x v="1"/>
    <s v="In From Savings - For Car Insurance"/>
    <m/>
    <n v="806.5"/>
    <n v="806.5"/>
    <x v="4"/>
    <x v="0"/>
    <x v="2"/>
  </r>
  <r>
    <s v="Checking"/>
    <x v="1"/>
    <s v="Parking"/>
    <n v="4"/>
    <m/>
    <n v="-4"/>
    <x v="5"/>
    <x v="3"/>
    <x v="1"/>
  </r>
  <r>
    <s v="Checking"/>
    <x v="1"/>
    <s v="Parking"/>
    <n v="2.25"/>
    <m/>
    <n v="-2.25"/>
    <x v="5"/>
    <x v="3"/>
    <x v="1"/>
  </r>
  <r>
    <s v="Checking"/>
    <x v="2"/>
    <s v="Amazon - Electric Blanket"/>
    <n v="30.83"/>
    <m/>
    <n v="-30.83"/>
    <x v="6"/>
    <x v="4"/>
    <x v="1"/>
  </r>
  <r>
    <s v="Checking"/>
    <x v="3"/>
    <s v="Groceries - King Soopers"/>
    <n v="64.88"/>
    <m/>
    <n v="-64.88"/>
    <x v="7"/>
    <x v="4"/>
    <x v="1"/>
  </r>
  <r>
    <s v="Checking"/>
    <x v="3"/>
    <s v="Other Income - Plasma Money - In from Cash App"/>
    <m/>
    <n v="440"/>
    <n v="440"/>
    <x v="8"/>
    <x v="5"/>
    <x v="3"/>
  </r>
  <r>
    <s v="Checking"/>
    <x v="3"/>
    <s v="Other Income - Check from Anthem"/>
    <m/>
    <n v="30.26"/>
    <n v="30.26"/>
    <x v="8"/>
    <x v="5"/>
    <x v="3"/>
  </r>
  <r>
    <s v="Checking"/>
    <x v="3"/>
    <s v="Amazon - Wax Sticks"/>
    <n v="5.73"/>
    <m/>
    <n v="-5.73"/>
    <x v="6"/>
    <x v="4"/>
    <x v="1"/>
  </r>
  <r>
    <s v="Checking"/>
    <x v="3"/>
    <s v="ATM Cash In"/>
    <m/>
    <n v="200"/>
    <n v="200"/>
    <x v="9"/>
    <x v="6"/>
    <x v="2"/>
  </r>
  <r>
    <s v="Checking"/>
    <x v="3"/>
    <s v="Out To Business - Cash from Jessie Bart Massage"/>
    <n v="150"/>
    <m/>
    <n v="-150"/>
    <x v="4"/>
    <x v="0"/>
    <x v="2"/>
  </r>
  <r>
    <s v="Checking"/>
    <x v="3"/>
    <s v="Out To Savings - December Plasma Money"/>
    <n v="308"/>
    <m/>
    <n v="-308"/>
    <x v="4"/>
    <x v="0"/>
    <x v="2"/>
  </r>
  <r>
    <s v="Savings"/>
    <x v="3"/>
    <s v="In From Checking - December Plasma Money"/>
    <m/>
    <n v="308"/>
    <n v="308"/>
    <x v="4"/>
    <x v="0"/>
    <x v="2"/>
  </r>
  <r>
    <s v="Checking"/>
    <x v="4"/>
    <s v="Out To Savings - Transfer To Ally"/>
    <n v="132"/>
    <m/>
    <n v="-132"/>
    <x v="4"/>
    <x v="0"/>
    <x v="2"/>
  </r>
  <r>
    <s v="Savings"/>
    <x v="4"/>
    <s v="In From Checking - Transfer From Wells Fargo"/>
    <m/>
    <n v="132"/>
    <n v="132"/>
    <x v="4"/>
    <x v="0"/>
    <x v="2"/>
  </r>
  <r>
    <s v="Checking"/>
    <x v="4"/>
    <s v="Gas - Circle K"/>
    <n v="44.18"/>
    <m/>
    <n v="-44.18"/>
    <x v="5"/>
    <x v="7"/>
    <x v="1"/>
  </r>
  <r>
    <s v="Checking"/>
    <x v="4"/>
    <s v="Amazon - Pill Pockets"/>
    <n v="10.08"/>
    <m/>
    <n v="-10.08"/>
    <x v="6"/>
    <x v="4"/>
    <x v="1"/>
  </r>
  <r>
    <s v="Checking"/>
    <x v="4"/>
    <s v="Vet - Trazodone"/>
    <n v="19.559999999999999"/>
    <m/>
    <n v="-19.559999999999999"/>
    <x v="3"/>
    <x v="8"/>
    <x v="1"/>
  </r>
  <r>
    <s v="Checking"/>
    <x v="4"/>
    <s v="Parking"/>
    <n v="1"/>
    <m/>
    <n v="-1"/>
    <x v="5"/>
    <x v="3"/>
    <x v="1"/>
  </r>
  <r>
    <s v="Savings"/>
    <x v="4"/>
    <s v="In From Checking - Wells Fargo"/>
    <m/>
    <n v="50"/>
    <n v="50"/>
    <x v="4"/>
    <x v="0"/>
    <x v="2"/>
  </r>
  <r>
    <s v="Checking"/>
    <x v="5"/>
    <s v="Out To Savings - Lending Club"/>
    <n v="50"/>
    <m/>
    <n v="-50"/>
    <x v="4"/>
    <x v="0"/>
    <x v="2"/>
  </r>
  <r>
    <s v="Savings"/>
    <x v="5"/>
    <s v="In From Checking - (Now Closed) Zing"/>
    <m/>
    <n v="40"/>
    <n v="40"/>
    <x v="4"/>
    <x v="0"/>
    <x v="2"/>
  </r>
  <r>
    <s v="Checking"/>
    <x v="5"/>
    <s v="Groceries - King Soopers"/>
    <n v="3.8"/>
    <m/>
    <n v="-3.8"/>
    <x v="7"/>
    <x v="4"/>
    <x v="1"/>
  </r>
  <r>
    <s v="Checking"/>
    <x v="6"/>
    <s v="Groceries - King Soopers"/>
    <n v="52.09"/>
    <m/>
    <n v="-52.09"/>
    <x v="7"/>
    <x v="4"/>
    <x v="1"/>
  </r>
  <r>
    <s v="Checking"/>
    <x v="7"/>
    <s v="Payroll - Before Robert Sent Payroll Back (Estimate)"/>
    <m/>
    <n v="1800"/>
    <n v="1800"/>
    <x v="10"/>
    <x v="9"/>
    <x v="3"/>
  </r>
  <r>
    <s v="Checking"/>
    <x v="7"/>
    <s v="Payroll - Edit After Robert Sent Payroll Back (Correction)"/>
    <m/>
    <n v="193.45"/>
    <n v="193.45"/>
    <x v="10"/>
    <x v="9"/>
    <x v="3"/>
  </r>
  <r>
    <s v="Checking"/>
    <x v="7"/>
    <s v="Out To Business - Forgot To Leave 10% In Business"/>
    <n v="173.08"/>
    <m/>
    <n v="-173.08"/>
    <x v="4"/>
    <x v="0"/>
    <x v="2"/>
  </r>
  <r>
    <s v="Checking"/>
    <x v="7"/>
    <s v="Out To Savings - Balance Before Jan 9 Pay"/>
    <n v="124.04"/>
    <m/>
    <n v="-124.04"/>
    <x v="4"/>
    <x v="0"/>
    <x v="2"/>
  </r>
  <r>
    <s v="Savings"/>
    <x v="7"/>
    <s v="In From Checking - Balance Before Jan 9 Pay"/>
    <m/>
    <n v="124.04"/>
    <n v="124.04"/>
    <x v="4"/>
    <x v="0"/>
    <x v="2"/>
  </r>
  <r>
    <s v="Checking"/>
    <x v="7"/>
    <s v="Spot Pet Insurance"/>
    <n v="22.61"/>
    <m/>
    <n v="-22.61"/>
    <x v="3"/>
    <x v="1"/>
    <x v="1"/>
  </r>
  <r>
    <s v="Checking"/>
    <x v="7"/>
    <s v="Anthem"/>
    <n v="216.79"/>
    <m/>
    <n v="-216.79"/>
    <x v="11"/>
    <x v="1"/>
    <x v="1"/>
  </r>
  <r>
    <s v="Checking"/>
    <x v="7"/>
    <s v="In From Business - Verizon Bill"/>
    <n v="140.41"/>
    <m/>
    <n v="-140.41"/>
    <x v="4"/>
    <x v="0"/>
    <x v="2"/>
  </r>
  <r>
    <s v="Checking"/>
    <x v="7"/>
    <s v="Verizon"/>
    <n v="280.82"/>
    <m/>
    <n v="-280.82"/>
    <x v="12"/>
    <x v="10"/>
    <x v="1"/>
  </r>
  <r>
    <s v="Checking"/>
    <x v="7"/>
    <s v="Vet - Annabelle"/>
    <n v="355.75"/>
    <m/>
    <n v="-355.75"/>
    <x v="3"/>
    <x v="8"/>
    <x v="1"/>
  </r>
  <r>
    <s v="Checking"/>
    <x v="8"/>
    <s v="Subscriptions - Apple"/>
    <n v="14.14"/>
    <m/>
    <n v="-14.14"/>
    <x v="13"/>
    <x v="2"/>
    <x v="1"/>
  </r>
  <r>
    <s v="Checking"/>
    <x v="9"/>
    <s v="Groceries - King Soopers"/>
    <n v="73.739999999999995"/>
    <m/>
    <n v="-73.739999999999995"/>
    <x v="7"/>
    <x v="4"/>
    <x v="1"/>
  </r>
  <r>
    <s v="Checking"/>
    <x v="9"/>
    <s v="Groceries - King Soopers"/>
    <n v="3.46"/>
    <m/>
    <n v="-3.46"/>
    <x v="7"/>
    <x v="4"/>
    <x v="1"/>
  </r>
  <r>
    <s v="Checking"/>
    <x v="10"/>
    <s v="Home Depot"/>
    <n v="14.32"/>
    <m/>
    <n v="-14.32"/>
    <x v="6"/>
    <x v="4"/>
    <x v="1"/>
  </r>
  <r>
    <s v="Checking"/>
    <x v="10"/>
    <s v="Electric"/>
    <n v="44.03"/>
    <m/>
    <n v="-44.03"/>
    <x v="14"/>
    <x v="10"/>
    <x v="1"/>
  </r>
  <r>
    <s v="Checking"/>
    <x v="10"/>
    <s v="Mohela"/>
    <n v="181.6"/>
    <m/>
    <n v="-181.6"/>
    <x v="15"/>
    <x v="11"/>
    <x v="1"/>
  </r>
  <r>
    <s v="Checking"/>
    <x v="10"/>
    <s v="Aidvantage"/>
    <n v="209.39"/>
    <m/>
    <n v="-209.39"/>
    <x v="15"/>
    <x v="11"/>
    <x v="1"/>
  </r>
  <r>
    <s v="Checking"/>
    <x v="11"/>
    <s v="Coffee - Pablo's"/>
    <n v="8.48"/>
    <m/>
    <n v="-8.48"/>
    <x v="2"/>
    <x v="2"/>
    <x v="1"/>
  </r>
  <r>
    <s v="Checking"/>
    <x v="11"/>
    <s v="Apple - Apple Care"/>
    <n v="2.99"/>
    <m/>
    <n v="-2.99"/>
    <x v="16"/>
    <x v="1"/>
    <x v="1"/>
  </r>
  <r>
    <s v="Savings"/>
    <x v="11"/>
    <s v="Interest - Ally"/>
    <m/>
    <n v="2.02"/>
    <n v="2.02"/>
    <x v="17"/>
    <x v="12"/>
    <x v="3"/>
  </r>
  <r>
    <s v="Checking"/>
    <x v="12"/>
    <s v="Groceries - King Soopers"/>
    <n v="31.83"/>
    <m/>
    <n v="-31.83"/>
    <x v="7"/>
    <x v="4"/>
    <x v="1"/>
  </r>
  <r>
    <s v="Savings"/>
    <x v="12"/>
    <s v="In From Checking - (Now Closed) Zing"/>
    <m/>
    <n v="10"/>
    <n v="10"/>
    <x v="4"/>
    <x v="0"/>
    <x v="2"/>
  </r>
  <r>
    <s v="Checking"/>
    <x v="13"/>
    <s v="Out To Savings - Recurring Transfer"/>
    <n v="1"/>
    <m/>
    <n v="-1"/>
    <x v="4"/>
    <x v="0"/>
    <x v="2"/>
  </r>
  <r>
    <s v="Savings"/>
    <x v="13"/>
    <s v="In From Checking - Recurring Transfer"/>
    <m/>
    <n v="1"/>
    <n v="1"/>
    <x v="4"/>
    <x v="0"/>
    <x v="2"/>
  </r>
  <r>
    <s v="Checking"/>
    <x v="13"/>
    <s v="Home Depot"/>
    <n v="30.87"/>
    <m/>
    <n v="-30.87"/>
    <x v="6"/>
    <x v="4"/>
    <x v="1"/>
  </r>
  <r>
    <s v="Checking"/>
    <x v="13"/>
    <s v="Apple - Apple Care"/>
    <n v="19.989999999999998"/>
    <m/>
    <n v="-19.989999999999998"/>
    <x v="16"/>
    <x v="1"/>
    <x v="1"/>
  </r>
  <r>
    <s v="Savings"/>
    <x v="14"/>
    <s v="In From Checking - (Now Closed) Zing"/>
    <m/>
    <n v="20"/>
    <n v="20"/>
    <x v="4"/>
    <x v="0"/>
    <x v="2"/>
  </r>
  <r>
    <s v="Checking"/>
    <x v="15"/>
    <s v="Subscriptions - Amazon Prime"/>
    <n v="3.26"/>
    <m/>
    <n v="-3.26"/>
    <x v="6"/>
    <x v="4"/>
    <x v="1"/>
  </r>
  <r>
    <s v="Checking"/>
    <x v="15"/>
    <s v="Groceries - King Soopers"/>
    <n v="84.16"/>
    <m/>
    <n v="-84.16"/>
    <x v="7"/>
    <x v="4"/>
    <x v="1"/>
  </r>
  <r>
    <s v="Checking"/>
    <x v="15"/>
    <s v="Subscriptions - Amazon Prime"/>
    <n v="16.36"/>
    <m/>
    <n v="-16.36"/>
    <x v="6"/>
    <x v="4"/>
    <x v="1"/>
  </r>
  <r>
    <s v="Checking"/>
    <x v="16"/>
    <s v="ATM Cash In"/>
    <m/>
    <n v="192"/>
    <n v="192"/>
    <x v="9"/>
    <x v="6"/>
    <x v="2"/>
  </r>
  <r>
    <s v="Checking"/>
    <x v="16"/>
    <s v="Out To Savings - Lending Club"/>
    <n v="192"/>
    <m/>
    <n v="-192"/>
    <x v="4"/>
    <x v="0"/>
    <x v="2"/>
  </r>
  <r>
    <s v="Checking"/>
    <x v="16"/>
    <s v="Misc. Expenses - Jessica's Laundromat"/>
    <n v="2.5"/>
    <m/>
    <n v="-2.5"/>
    <x v="18"/>
    <x v="13"/>
    <x v="1"/>
  </r>
  <r>
    <s v="Checking"/>
    <x v="16"/>
    <s v="Apple - Apple Care"/>
    <n v="3.99"/>
    <m/>
    <n v="-3.99"/>
    <x v="16"/>
    <x v="1"/>
    <x v="1"/>
  </r>
  <r>
    <s v="Checking"/>
    <x v="16"/>
    <s v="Groceries - King Soopers"/>
    <n v="34.020000000000003"/>
    <m/>
    <n v="-34.020000000000003"/>
    <x v="7"/>
    <x v="4"/>
    <x v="1"/>
  </r>
  <r>
    <s v="Savings"/>
    <x v="17"/>
    <s v="In From Checking - Wells Fargo"/>
    <m/>
    <n v="192"/>
    <n v="192"/>
    <x v="4"/>
    <x v="0"/>
    <x v="2"/>
  </r>
  <r>
    <s v="Checking"/>
    <x v="17"/>
    <s v="In From Business - Laundromat"/>
    <n v="1.5"/>
    <m/>
    <n v="-1.5"/>
    <x v="4"/>
    <x v="0"/>
    <x v="2"/>
  </r>
  <r>
    <s v="Checking"/>
    <x v="17"/>
    <s v="Gas - Circle K"/>
    <n v="45.47"/>
    <m/>
    <n v="-45.47"/>
    <x v="5"/>
    <x v="7"/>
    <x v="1"/>
  </r>
  <r>
    <s v="Checking"/>
    <x v="17"/>
    <s v="Subscriptions - Kindle Unlimited"/>
    <n v="13.09"/>
    <m/>
    <n v="-13.09"/>
    <x v="13"/>
    <x v="2"/>
    <x v="1"/>
  </r>
  <r>
    <s v="Checking"/>
    <x v="18"/>
    <s v="Home Depot"/>
    <n v="76.31"/>
    <m/>
    <n v="-76.31"/>
    <x v="6"/>
    <x v="4"/>
    <x v="1"/>
  </r>
  <r>
    <s v="Checking"/>
    <x v="18"/>
    <s v="Groceries - King Soopers"/>
    <n v="36.119999999999997"/>
    <m/>
    <n v="-36.119999999999997"/>
    <x v="7"/>
    <x v="4"/>
    <x v="1"/>
  </r>
  <r>
    <s v="Checking"/>
    <x v="18"/>
    <s v="Subscriptions - ChatGPT"/>
    <n v="20"/>
    <m/>
    <n v="-20"/>
    <x v="13"/>
    <x v="2"/>
    <x v="1"/>
  </r>
  <r>
    <s v="Checking"/>
    <x v="19"/>
    <s v="Payroll"/>
    <m/>
    <n v="1979.16"/>
    <n v="1979.16"/>
    <x v="10"/>
    <x v="9"/>
    <x v="3"/>
  </r>
  <r>
    <s v="Checking"/>
    <x v="19"/>
    <s v="PetSmart"/>
    <n v="37.97"/>
    <m/>
    <n v="-37.97"/>
    <x v="3"/>
    <x v="8"/>
    <x v="1"/>
  </r>
  <r>
    <s v="Checking"/>
    <x v="19"/>
    <s v="Out To Savings - Balance Before Jan 23 Pay"/>
    <n v="135.19"/>
    <m/>
    <n v="-135.19"/>
    <x v="4"/>
    <x v="0"/>
    <x v="2"/>
  </r>
  <r>
    <s v="Savings"/>
    <x v="19"/>
    <s v="In From Checking - Balance Before Jan 23 Pay"/>
    <m/>
    <n v="135.19"/>
    <n v="135.19"/>
    <x v="4"/>
    <x v="0"/>
    <x v="2"/>
  </r>
  <r>
    <s v="Checking"/>
    <x v="20"/>
    <s v="Balance Forward - Zing Checking (Opened Account)"/>
    <m/>
    <n v="116"/>
    <n v="116"/>
    <x v="0"/>
    <x v="0"/>
    <x v="0"/>
  </r>
  <r>
    <s v="Savings"/>
    <x v="20"/>
    <s v="Balance Forward - Zing Savings (Opened Account)"/>
    <m/>
    <n v="5"/>
    <n v="5"/>
    <x v="0"/>
    <x v="0"/>
    <x v="0"/>
  </r>
  <r>
    <s v="Checking"/>
    <x v="21"/>
    <s v="ATM Cash In"/>
    <m/>
    <n v="30"/>
    <n v="30"/>
    <x v="9"/>
    <x v="6"/>
    <x v="2"/>
  </r>
  <r>
    <s v="Checking"/>
    <x v="21"/>
    <s v="ATM Cash In"/>
    <m/>
    <n v="10"/>
    <n v="10"/>
    <x v="9"/>
    <x v="6"/>
    <x v="2"/>
  </r>
  <r>
    <s v="Checking"/>
    <x v="21"/>
    <s v="Ring"/>
    <n v="9.99"/>
    <m/>
    <n v="-9.99"/>
    <x v="3"/>
    <x v="4"/>
    <x v="1"/>
  </r>
  <r>
    <s v="Checking"/>
    <x v="21"/>
    <s v="Groceries - King Soopers"/>
    <n v="4.32"/>
    <m/>
    <n v="-4.32"/>
    <x v="7"/>
    <x v="4"/>
    <x v="1"/>
  </r>
  <r>
    <s v="Savings"/>
    <x v="22"/>
    <s v="In From Checking - Zing"/>
    <n v="80"/>
    <m/>
    <n v="-80"/>
    <x v="4"/>
    <x v="0"/>
    <x v="2"/>
  </r>
  <r>
    <s v="Savings"/>
    <x v="22"/>
    <s v="In From Checking - Zing"/>
    <n v="30"/>
    <m/>
    <n v="-30"/>
    <x v="4"/>
    <x v="0"/>
    <x v="2"/>
  </r>
  <r>
    <s v="Savings"/>
    <x v="22"/>
    <s v="In From Checking - Zing"/>
    <n v="10"/>
    <m/>
    <n v="-10"/>
    <x v="4"/>
    <x v="0"/>
    <x v="2"/>
  </r>
  <r>
    <s v="Checking"/>
    <x v="22"/>
    <s v="Prescriptions"/>
    <n v="19.309999999999999"/>
    <m/>
    <n v="-19.309999999999999"/>
    <x v="19"/>
    <x v="4"/>
    <x v="1"/>
  </r>
  <r>
    <s v="Checking"/>
    <x v="22"/>
    <s v="Groceries - King Soopers"/>
    <n v="44.24"/>
    <m/>
    <n v="-44.24"/>
    <x v="7"/>
    <x v="4"/>
    <x v="1"/>
  </r>
  <r>
    <s v="Checking"/>
    <x v="22"/>
    <s v="Fidelity"/>
    <n v="5"/>
    <m/>
    <n v="-5"/>
    <x v="20"/>
    <x v="14"/>
    <x v="4"/>
  </r>
  <r>
    <s v="Checking"/>
    <x v="22"/>
    <s v="Fidelity"/>
    <n v="5"/>
    <m/>
    <n v="-5"/>
    <x v="20"/>
    <x v="14"/>
    <x v="4"/>
  </r>
  <r>
    <s v="Checking"/>
    <x v="22"/>
    <s v="Fidelity"/>
    <n v="5"/>
    <m/>
    <n v="-5"/>
    <x v="20"/>
    <x v="14"/>
    <x v="4"/>
  </r>
  <r>
    <s v="Checking"/>
    <x v="22"/>
    <s v="Fidelity"/>
    <n v="5"/>
    <m/>
    <n v="-5"/>
    <x v="20"/>
    <x v="14"/>
    <x v="4"/>
  </r>
  <r>
    <s v="Checking"/>
    <x v="23"/>
    <s v="Out To Savings - Lending Club"/>
    <n v="10"/>
    <m/>
    <n v="-10"/>
    <x v="4"/>
    <x v="0"/>
    <x v="2"/>
  </r>
  <r>
    <s v="Checking"/>
    <x v="23"/>
    <s v="Out To Savings - Lending Club"/>
    <n v="30"/>
    <m/>
    <n v="-30"/>
    <x v="4"/>
    <x v="0"/>
    <x v="2"/>
  </r>
  <r>
    <s v="Checking"/>
    <x v="23"/>
    <s v="Out To Savings - Lending Club"/>
    <n v="80"/>
    <m/>
    <n v="-80"/>
    <x v="4"/>
    <x v="0"/>
    <x v="2"/>
  </r>
  <r>
    <s v="Checking"/>
    <x v="23"/>
    <s v="Rent"/>
    <n v="1190"/>
    <m/>
    <n v="-1190"/>
    <x v="14"/>
    <x v="4"/>
    <x v="1"/>
  </r>
  <r>
    <s v="Checking"/>
    <x v="23"/>
    <s v="Fidelity"/>
    <n v="5"/>
    <m/>
    <n v="-5"/>
    <x v="20"/>
    <x v="14"/>
    <x v="4"/>
  </r>
  <r>
    <s v="Checking"/>
    <x v="24"/>
    <s v="Fidelity"/>
    <n v="5"/>
    <m/>
    <n v="-5"/>
    <x v="20"/>
    <x v="14"/>
    <x v="4"/>
  </r>
  <r>
    <s v="Checking"/>
    <x v="24"/>
    <s v="Out To Savings - Transfer To Ally"/>
    <n v="133.5"/>
    <m/>
    <n v="-133.5"/>
    <x v="4"/>
    <x v="0"/>
    <x v="2"/>
  </r>
  <r>
    <s v="Savings"/>
    <x v="25"/>
    <s v="In From Checking - Wells Fargo"/>
    <m/>
    <n v="133.5"/>
    <n v="133.5"/>
    <x v="4"/>
    <x v="0"/>
    <x v="2"/>
  </r>
  <r>
    <s v="Checking"/>
    <x v="24"/>
    <s v="Dental"/>
    <n v="10.02"/>
    <m/>
    <n v="-10.02"/>
    <x v="21"/>
    <x v="1"/>
    <x v="1"/>
  </r>
  <r>
    <s v="Checking"/>
    <x v="24"/>
    <s v="Groceries - King Soopers"/>
    <n v="41.36"/>
    <m/>
    <n v="-41.36"/>
    <x v="7"/>
    <x v="4"/>
    <x v="1"/>
  </r>
  <r>
    <s v="Checking"/>
    <x v="25"/>
    <s v="Fidelity"/>
    <n v="5"/>
    <m/>
    <n v="-5"/>
    <x v="20"/>
    <x v="14"/>
    <x v="4"/>
  </r>
  <r>
    <s v="Savings"/>
    <x v="26"/>
    <s v="Interest - Lending Club"/>
    <m/>
    <n v="24.26"/>
    <n v="24.26"/>
    <x v="17"/>
    <x v="12"/>
    <x v="3"/>
  </r>
  <r>
    <s v="Checking"/>
    <x v="26"/>
    <s v="Other Income - Plasma Money - In from Cash App"/>
    <m/>
    <n v="445"/>
    <n v="445"/>
    <x v="8"/>
    <x v="5"/>
    <x v="3"/>
  </r>
  <r>
    <s v="Savings"/>
    <x v="26"/>
    <s v="Out To Checking"/>
    <n v="488.18"/>
    <m/>
    <n v="-488.18"/>
    <x v="4"/>
    <x v="0"/>
    <x v="2"/>
  </r>
  <r>
    <s v="Checking"/>
    <x v="26"/>
    <s v="In From Savings - Pay Off Student Loan"/>
    <m/>
    <n v="488.18"/>
    <n v="488.18"/>
    <x v="4"/>
    <x v="0"/>
    <x v="2"/>
  </r>
  <r>
    <s v="Checking"/>
    <x v="26"/>
    <s v="PetSmart"/>
    <n v="23.4"/>
    <m/>
    <n v="-23.4"/>
    <x v="3"/>
    <x v="8"/>
    <x v="1"/>
  </r>
  <r>
    <s v="Checking"/>
    <x v="26"/>
    <s v="Fidelity"/>
    <n v="55"/>
    <m/>
    <n v="-55"/>
    <x v="20"/>
    <x v="14"/>
    <x v="4"/>
  </r>
  <r>
    <s v="Checking"/>
    <x v="27"/>
    <s v="ATM Withdrawal"/>
    <n v="10"/>
    <m/>
    <n v="-10"/>
    <x v="9"/>
    <x v="6"/>
    <x v="2"/>
  </r>
  <r>
    <s v="Checking"/>
    <x v="28"/>
    <s v="Bank Fees - Zing - Paper Statement Fee"/>
    <n v="3"/>
    <m/>
    <n v="-3"/>
    <x v="22"/>
    <x v="15"/>
    <x v="1"/>
  </r>
  <r>
    <s v="Checking"/>
    <x v="28"/>
    <s v="Storage Unit"/>
    <n v="71"/>
    <m/>
    <n v="-71"/>
    <x v="14"/>
    <x v="4"/>
    <x v="1"/>
  </r>
  <r>
    <s v="Checking"/>
    <x v="28"/>
    <s v="Maintenance - Air In Tires"/>
    <n v="3"/>
    <m/>
    <n v="-3"/>
    <x v="5"/>
    <x v="16"/>
    <x v="1"/>
  </r>
  <r>
    <s v="Checking"/>
    <x v="28"/>
    <s v="Maintenance - Air In Tires"/>
    <n v="3"/>
    <m/>
    <n v="-3"/>
    <x v="5"/>
    <x v="16"/>
    <x v="1"/>
  </r>
  <r>
    <s v="Checking"/>
    <x v="28"/>
    <s v="Groceries - King Soopers"/>
    <n v="75.53"/>
    <m/>
    <n v="-75.53"/>
    <x v="7"/>
    <x v="4"/>
    <x v="1"/>
  </r>
  <r>
    <s v="Checking"/>
    <x v="29"/>
    <s v="Gas - Circle K"/>
    <n v="51.66"/>
    <m/>
    <n v="-51.66"/>
    <x v="5"/>
    <x v="7"/>
    <x v="1"/>
  </r>
  <r>
    <s v="Checking"/>
    <x v="29"/>
    <s v="Groceries - King Soopers"/>
    <n v="18.059999999999999"/>
    <m/>
    <n v="-18.059999999999999"/>
    <x v="7"/>
    <x v="4"/>
    <x v="1"/>
  </r>
  <r>
    <s v="Checking"/>
    <x v="29"/>
    <s v="Aidvantage"/>
    <n v="799.68"/>
    <m/>
    <n v="-799.68"/>
    <x v="15"/>
    <x v="11"/>
    <x v="1"/>
  </r>
  <r>
    <s v="Checking"/>
    <x v="29"/>
    <s v="Fidelity"/>
    <n v="20.43"/>
    <m/>
    <n v="-20.43"/>
    <x v="20"/>
    <x v="14"/>
    <x v="4"/>
  </r>
  <r>
    <s v="Checking"/>
    <x v="30"/>
    <s v="ATM Cash In - Zing"/>
    <m/>
    <n v="35"/>
    <n v="35"/>
    <x v="9"/>
    <x v="6"/>
    <x v="2"/>
  </r>
  <r>
    <s v="Savings"/>
    <x v="31"/>
    <s v="In From Checking - Lending Club"/>
    <m/>
    <n v="35"/>
    <n v="35"/>
    <x v="4"/>
    <x v="0"/>
    <x v="2"/>
  </r>
  <r>
    <s v="Checking"/>
    <x v="31"/>
    <s v="Gas - Circle K"/>
    <n v="50.79"/>
    <m/>
    <n v="-50.79"/>
    <x v="5"/>
    <x v="7"/>
    <x v="1"/>
  </r>
  <r>
    <s v="Checking"/>
    <x v="31"/>
    <s v="Vet - Trazodone"/>
    <n v="19.559999999999999"/>
    <m/>
    <n v="-19.559999999999999"/>
    <x v="3"/>
    <x v="8"/>
    <x v="1"/>
  </r>
  <r>
    <s v="Checking"/>
    <x v="32"/>
    <s v="Out To Savings - Lending Club"/>
    <n v="35"/>
    <m/>
    <n v="-35"/>
    <x v="4"/>
    <x v="0"/>
    <x v="2"/>
  </r>
  <r>
    <s v="Checking"/>
    <x v="33"/>
    <s v="Groceries - King Soopers"/>
    <n v="9.7100000000000009"/>
    <m/>
    <n v="-9.7100000000000009"/>
    <x v="7"/>
    <x v="4"/>
    <x v="1"/>
  </r>
  <r>
    <s v="Checking"/>
    <x v="33"/>
    <s v="ATM Cash In - Zing"/>
    <m/>
    <n v="40"/>
    <n v="40"/>
    <x v="9"/>
    <x v="6"/>
    <x v="2"/>
  </r>
  <r>
    <s v="Savings"/>
    <x v="34"/>
    <s v="In From Checking - Lending Club"/>
    <m/>
    <n v="40"/>
    <n v="40"/>
    <x v="4"/>
    <x v="0"/>
    <x v="2"/>
  </r>
  <r>
    <s v="Checking"/>
    <x v="35"/>
    <s v="Out To Savings - Lending Club"/>
    <n v="40"/>
    <m/>
    <n v="-40"/>
    <x v="4"/>
    <x v="0"/>
    <x v="2"/>
  </r>
  <r>
    <s v="Checking"/>
    <x v="35"/>
    <s v="Other Income - Happy Birthday From Nina"/>
    <m/>
    <n v="50"/>
    <n v="50"/>
    <x v="8"/>
    <x v="5"/>
    <x v="3"/>
  </r>
  <r>
    <s v="Checking"/>
    <x v="35"/>
    <s v="Payroll"/>
    <m/>
    <n v="2241.31"/>
    <n v="2241.31"/>
    <x v="10"/>
    <x v="9"/>
    <x v="3"/>
  </r>
  <r>
    <s v="Checking"/>
    <x v="35"/>
    <s v="In From Business - Verizon Bill"/>
    <m/>
    <n v="178.83"/>
    <n v="178.83"/>
    <x v="4"/>
    <x v="0"/>
    <x v="2"/>
  </r>
  <r>
    <s v="Checking"/>
    <x v="35"/>
    <s v="Spot - Pet Insurance"/>
    <n v="22.61"/>
    <m/>
    <n v="-22.61"/>
    <x v="3"/>
    <x v="1"/>
    <x v="1"/>
  </r>
  <r>
    <s v="Checking"/>
    <x v="35"/>
    <s v="Out To Savings - Happy Birthday From Nina"/>
    <n v="50"/>
    <m/>
    <n v="-50"/>
    <x v="4"/>
    <x v="0"/>
    <x v="2"/>
  </r>
  <r>
    <s v="Savings"/>
    <x v="35"/>
    <s v="In From Checking - Wells Fargo - Happy Birthday From Nina"/>
    <m/>
    <n v="50"/>
    <n v="50"/>
    <x v="4"/>
    <x v="0"/>
    <x v="2"/>
  </r>
  <r>
    <s v="Checking"/>
    <x v="35"/>
    <s v="Fidelity"/>
    <n v="87.24"/>
    <m/>
    <n v="-87.24"/>
    <x v="20"/>
    <x v="14"/>
    <x v="4"/>
  </r>
  <r>
    <s v="Checking"/>
    <x v="36"/>
    <s v="Parking"/>
    <n v="1"/>
    <m/>
    <n v="-1"/>
    <x v="5"/>
    <x v="3"/>
    <x v="1"/>
  </r>
  <r>
    <s v="Checking"/>
    <x v="36"/>
    <s v="ATM Cash In - Zing"/>
    <m/>
    <n v="40"/>
    <n v="40"/>
    <x v="9"/>
    <x v="6"/>
    <x v="2"/>
  </r>
  <r>
    <s v="Savings"/>
    <x v="37"/>
    <s v="In From Checking - Lending Club"/>
    <m/>
    <n v="40"/>
    <n v="40"/>
    <x v="4"/>
    <x v="0"/>
    <x v="2"/>
  </r>
  <r>
    <s v="Checking"/>
    <x v="36"/>
    <s v="Subscriptions - Apple"/>
    <n v="14.14"/>
    <m/>
    <n v="-14.14"/>
    <x v="13"/>
    <x v="2"/>
    <x v="1"/>
  </r>
  <r>
    <s v="Checking"/>
    <x v="36"/>
    <s v="Anthem"/>
    <n v="336.03"/>
    <m/>
    <n v="-336.03"/>
    <x v="11"/>
    <x v="1"/>
    <x v="1"/>
  </r>
  <r>
    <s v="Checking"/>
    <x v="36"/>
    <s v="Dental"/>
    <n v="20.04"/>
    <m/>
    <n v="-20.04"/>
    <x v="21"/>
    <x v="1"/>
    <x v="1"/>
  </r>
  <r>
    <s v="Checking"/>
    <x v="36"/>
    <s v="Progressive Renters"/>
    <n v="195.73"/>
    <m/>
    <n v="-195.73"/>
    <x v="23"/>
    <x v="1"/>
    <x v="1"/>
  </r>
  <r>
    <s v="Checking"/>
    <x v="36"/>
    <s v="Groceries - King Soopers"/>
    <n v="80.459999999999994"/>
    <m/>
    <n v="-80.459999999999994"/>
    <x v="7"/>
    <x v="4"/>
    <x v="1"/>
  </r>
  <r>
    <s v="Checking"/>
    <x v="36"/>
    <s v="Misc. Expense - No Idea What I Bought"/>
    <n v="105.14"/>
    <m/>
    <n v="-105.14"/>
    <x v="18"/>
    <x v="13"/>
    <x v="1"/>
  </r>
  <r>
    <s v="Checking"/>
    <x v="36"/>
    <s v="Gas - 7-Eleven"/>
    <n v="56.01"/>
    <m/>
    <n v="-56.01"/>
    <x v="5"/>
    <x v="7"/>
    <x v="1"/>
  </r>
  <r>
    <s v="Checking"/>
    <x v="36"/>
    <s v="Mohela"/>
    <n v="181.6"/>
    <m/>
    <n v="-181.6"/>
    <x v="15"/>
    <x v="11"/>
    <x v="1"/>
  </r>
  <r>
    <s v="Checking"/>
    <x v="36"/>
    <s v="Aidvantage"/>
    <n v="204.85"/>
    <m/>
    <n v="-204.85"/>
    <x v="15"/>
    <x v="11"/>
    <x v="1"/>
  </r>
  <r>
    <s v="Savings"/>
    <x v="36"/>
    <s v="Out To Checking - From Ally Savings"/>
    <n v="965.71"/>
    <m/>
    <n v="-965.71"/>
    <x v="4"/>
    <x v="0"/>
    <x v="2"/>
  </r>
  <r>
    <s v="Checking"/>
    <x v="36"/>
    <s v="In From Savings - From Ally Checking"/>
    <m/>
    <n v="965.71"/>
    <n v="965.71"/>
    <x v="4"/>
    <x v="0"/>
    <x v="2"/>
  </r>
  <r>
    <s v="Checking"/>
    <x v="37"/>
    <s v="Verizon"/>
    <n v="357.67"/>
    <m/>
    <n v="-357.67"/>
    <x v="12"/>
    <x v="10"/>
    <x v="1"/>
  </r>
  <r>
    <s v="Checking"/>
    <x v="37"/>
    <s v="Out To Savings - Balance Before Feb 10 Pay"/>
    <n v="128.06"/>
    <m/>
    <n v="-128.06"/>
    <x v="4"/>
    <x v="0"/>
    <x v="2"/>
  </r>
  <r>
    <s v="Savings"/>
    <x v="37"/>
    <s v="In From Checking - Balance Before Feb 10 Pay"/>
    <m/>
    <n v="128.06"/>
    <n v="128.06"/>
    <x v="4"/>
    <x v="0"/>
    <x v="2"/>
  </r>
  <r>
    <s v="Checking"/>
    <x v="37"/>
    <s v="Home Depot"/>
    <n v="42.42"/>
    <m/>
    <n v="-42.42"/>
    <x v="6"/>
    <x v="4"/>
    <x v="1"/>
  </r>
  <r>
    <s v="Checking"/>
    <x v="37"/>
    <s v="Groceries - King Soopers"/>
    <n v="25.99"/>
    <m/>
    <n v="-25.99"/>
    <x v="7"/>
    <x v="4"/>
    <x v="1"/>
  </r>
  <r>
    <s v="Checking"/>
    <x v="37"/>
    <s v="Electric"/>
    <n v="35.79"/>
    <m/>
    <n v="-35.79"/>
    <x v="14"/>
    <x v="10"/>
    <x v="1"/>
  </r>
  <r>
    <s v="Checking"/>
    <x v="38"/>
    <s v="PetSmart"/>
    <n v="32.340000000000003"/>
    <m/>
    <n v="-32.340000000000003"/>
    <x v="3"/>
    <x v="8"/>
    <x v="1"/>
  </r>
  <r>
    <s v="Checking"/>
    <x v="38"/>
    <s v="In From Venmo"/>
    <m/>
    <n v="50"/>
    <n v="50"/>
    <x v="4"/>
    <x v="0"/>
    <x v="2"/>
  </r>
  <r>
    <s v="Savings"/>
    <x v="38"/>
    <s v="In From Checking - Lending Club"/>
    <m/>
    <n v="50"/>
    <n v="50"/>
    <x v="4"/>
    <x v="0"/>
    <x v="2"/>
  </r>
  <r>
    <s v="Checking"/>
    <x v="38"/>
    <s v="Out To Savings - Lending Club"/>
    <n v="40"/>
    <m/>
    <n v="-40"/>
    <x v="4"/>
    <x v="0"/>
    <x v="2"/>
  </r>
  <r>
    <s v="Checking"/>
    <x v="38"/>
    <s v="Repairs - GoodYear"/>
    <n v="985.73"/>
    <m/>
    <n v="-985.73"/>
    <x v="5"/>
    <x v="16"/>
    <x v="1"/>
  </r>
  <r>
    <s v="Checking"/>
    <x v="38"/>
    <s v="Interest - Ally"/>
    <m/>
    <n v="0.01"/>
    <n v="0.01"/>
    <x v="17"/>
    <x v="12"/>
    <x v="3"/>
  </r>
  <r>
    <s v="Savings"/>
    <x v="38"/>
    <s v="Interest - Ally"/>
    <m/>
    <n v="2.23"/>
    <n v="2.23"/>
    <x v="17"/>
    <x v="12"/>
    <x v="3"/>
  </r>
  <r>
    <s v="Checking"/>
    <x v="39"/>
    <s v="ATM Cash In - Zing"/>
    <m/>
    <n v="46"/>
    <n v="46"/>
    <x v="9"/>
    <x v="6"/>
    <x v="2"/>
  </r>
  <r>
    <s v="Checking"/>
    <x v="40"/>
    <s v="ATM Cash In - Zing"/>
    <m/>
    <n v="61"/>
    <n v="61"/>
    <x v="9"/>
    <x v="6"/>
    <x v="2"/>
  </r>
  <r>
    <s v="Checking"/>
    <x v="41"/>
    <s v="ATM Cash In - Zing"/>
    <m/>
    <n v="60"/>
    <n v="60"/>
    <x v="9"/>
    <x v="6"/>
    <x v="2"/>
  </r>
  <r>
    <s v="Savings"/>
    <x v="42"/>
    <s v="In From Checking - Lending Club"/>
    <m/>
    <n v="46"/>
    <n v="46"/>
    <x v="4"/>
    <x v="0"/>
    <x v="2"/>
  </r>
  <r>
    <s v="Savings"/>
    <x v="42"/>
    <s v="In From Checking - Lending Club"/>
    <m/>
    <n v="61"/>
    <n v="61"/>
    <x v="4"/>
    <x v="0"/>
    <x v="2"/>
  </r>
  <r>
    <s v="Savings"/>
    <x v="42"/>
    <s v="In From Checking - Lending Club"/>
    <m/>
    <n v="60"/>
    <n v="60"/>
    <x v="4"/>
    <x v="0"/>
    <x v="2"/>
  </r>
  <r>
    <s v="Checking"/>
    <x v="42"/>
    <s v="Apple - Apple Care"/>
    <n v="2.99"/>
    <m/>
    <n v="-2.99"/>
    <x v="16"/>
    <x v="1"/>
    <x v="1"/>
  </r>
  <r>
    <s v="Checking"/>
    <x v="42"/>
    <s v="Groceries - King Soopers"/>
    <n v="36.06"/>
    <m/>
    <n v="-36.06"/>
    <x v="7"/>
    <x v="4"/>
    <x v="1"/>
  </r>
  <r>
    <s v="Checking"/>
    <x v="42"/>
    <s v="Apple - Apple Care"/>
    <n v="19.989999999999998"/>
    <m/>
    <n v="-19.989999999999998"/>
    <x v="16"/>
    <x v="1"/>
    <x v="1"/>
  </r>
  <r>
    <s v="Checking"/>
    <x v="42"/>
    <s v="Out To Savings - Recurring Transfer"/>
    <n v="1"/>
    <m/>
    <n v="-1"/>
    <x v="4"/>
    <x v="0"/>
    <x v="2"/>
  </r>
  <r>
    <s v="Savings"/>
    <x v="42"/>
    <s v="In From Checking - Recurring Transfer"/>
    <m/>
    <n v="1"/>
    <n v="1"/>
    <x v="4"/>
    <x v="0"/>
    <x v="2"/>
  </r>
  <r>
    <s v="Checking"/>
    <x v="42"/>
    <s v="Groceries - King Soopers"/>
    <n v="5.4"/>
    <m/>
    <n v="-5.4"/>
    <x v="7"/>
    <x v="4"/>
    <x v="1"/>
  </r>
  <r>
    <s v="Checking"/>
    <x v="42"/>
    <s v="Out To Savings - Lending Club"/>
    <n v="50"/>
    <m/>
    <n v="-50"/>
    <x v="4"/>
    <x v="0"/>
    <x v="2"/>
  </r>
  <r>
    <s v="Checking"/>
    <x v="42"/>
    <s v="Gas - Circle K"/>
    <n v="50.88"/>
    <m/>
    <n v="-50.88"/>
    <x v="5"/>
    <x v="7"/>
    <x v="1"/>
  </r>
  <r>
    <s v="Checking"/>
    <x v="43"/>
    <s v="Out To Savings - Lending Club"/>
    <n v="61"/>
    <m/>
    <n v="-61"/>
    <x v="4"/>
    <x v="0"/>
    <x v="2"/>
  </r>
  <r>
    <s v="Checking"/>
    <x v="43"/>
    <s v="Out To Savings - Lending Club"/>
    <n v="46"/>
    <m/>
    <n v="-46"/>
    <x v="4"/>
    <x v="0"/>
    <x v="2"/>
  </r>
  <r>
    <s v="Checking"/>
    <x v="43"/>
    <s v="Out To Savings - Lending Club"/>
    <n v="60"/>
    <m/>
    <n v="-60"/>
    <x v="4"/>
    <x v="0"/>
    <x v="2"/>
  </r>
  <r>
    <s v="Checking"/>
    <x v="43"/>
    <s v="Subscriptions - Amazon Prime"/>
    <n v="3.26"/>
    <m/>
    <n v="-3.26"/>
    <x v="6"/>
    <x v="4"/>
    <x v="1"/>
  </r>
  <r>
    <s v="Checking"/>
    <x v="43"/>
    <s v="Groceries - King Soopers"/>
    <n v="36.5"/>
    <m/>
    <n v="-36.5"/>
    <x v="7"/>
    <x v="4"/>
    <x v="1"/>
  </r>
  <r>
    <s v="Checking"/>
    <x v="43"/>
    <s v="Subscriptions - Amazon Prime"/>
    <n v="16.36"/>
    <m/>
    <n v="-16.36"/>
    <x v="6"/>
    <x v="4"/>
    <x v="1"/>
  </r>
  <r>
    <s v="Checking"/>
    <x v="44"/>
    <s v="Dogs - Denver Animal Shelter - Adopted Tina"/>
    <n v="150"/>
    <m/>
    <n v="-150"/>
    <x v="3"/>
    <x v="13"/>
    <x v="1"/>
  </r>
  <r>
    <s v="Checking"/>
    <x v="44"/>
    <s v="Dogs - Denver Animal Shelter - Servic Charge - Adopted Tina"/>
    <n v="3.75"/>
    <m/>
    <n v="-3.75"/>
    <x v="3"/>
    <x v="13"/>
    <x v="1"/>
  </r>
  <r>
    <s v="Checking"/>
    <x v="44"/>
    <s v="Spot Pet Insurance - For Tina"/>
    <n v="20.59"/>
    <m/>
    <n v="-20.59"/>
    <x v="3"/>
    <x v="1"/>
    <x v="1"/>
  </r>
  <r>
    <s v="Checking"/>
    <x v="45"/>
    <s v="Amazon - Security Screw Bits"/>
    <n v="7.9"/>
    <m/>
    <n v="-7.9"/>
    <x v="6"/>
    <x v="4"/>
    <x v="1"/>
  </r>
  <r>
    <s v="Checking"/>
    <x v="45"/>
    <s v="Apple - Apple Care"/>
    <n v="3.99"/>
    <m/>
    <n v="-3.99"/>
    <x v="16"/>
    <x v="1"/>
    <x v="1"/>
  </r>
  <r>
    <s v="Checking"/>
    <x v="45"/>
    <s v="Groceries - King Soopers"/>
    <n v="44.43"/>
    <m/>
    <n v="-44.43"/>
    <x v="7"/>
    <x v="4"/>
    <x v="1"/>
  </r>
  <r>
    <s v="Checking"/>
    <x v="46"/>
    <s v="ATM Cash In - Zing"/>
    <m/>
    <n v="125"/>
    <n v="125"/>
    <x v="9"/>
    <x v="6"/>
    <x v="2"/>
  </r>
  <r>
    <s v="Savings"/>
    <x v="47"/>
    <s v="In From Checking - Lending Club"/>
    <m/>
    <n v="125"/>
    <n v="125"/>
    <x v="4"/>
    <x v="0"/>
    <x v="2"/>
  </r>
  <r>
    <s v="Savings"/>
    <x v="47"/>
    <s v="Out To Checking"/>
    <n v="153.75"/>
    <m/>
    <n v="-153.75"/>
    <x v="4"/>
    <x v="0"/>
    <x v="2"/>
  </r>
  <r>
    <s v="Checking"/>
    <x v="47"/>
    <s v="In From Savings"/>
    <m/>
    <n v="153.75"/>
    <n v="153.75"/>
    <x v="4"/>
    <x v="0"/>
    <x v="2"/>
  </r>
  <r>
    <s v="Checking"/>
    <x v="47"/>
    <s v="Laundry"/>
    <n v="10"/>
    <m/>
    <n v="-10"/>
    <x v="14"/>
    <x v="4"/>
    <x v="1"/>
  </r>
  <r>
    <s v="Checking"/>
    <x v="47"/>
    <s v="Amazon - Choke Collar for Tina"/>
    <n v="8.4700000000000006"/>
    <m/>
    <n v="-8.4700000000000006"/>
    <x v="6"/>
    <x v="4"/>
    <x v="1"/>
  </r>
  <r>
    <s v="Checking"/>
    <x v="47"/>
    <s v="Amazon - Bit Screwdriver"/>
    <n v="7.36"/>
    <m/>
    <n v="-7.36"/>
    <x v="6"/>
    <x v="4"/>
    <x v="1"/>
  </r>
  <r>
    <s v="Checking"/>
    <x v="47"/>
    <s v="Subscriptions - Kindle Unlimited"/>
    <n v="13.09"/>
    <m/>
    <n v="-13.09"/>
    <x v="13"/>
    <x v="2"/>
    <x v="1"/>
  </r>
  <r>
    <s v="Checking"/>
    <x v="47"/>
    <s v="Groceries - King Soopers"/>
    <n v="45.07"/>
    <m/>
    <n v="-45.07"/>
    <x v="7"/>
    <x v="4"/>
    <x v="1"/>
  </r>
  <r>
    <s v="Checking"/>
    <x v="47"/>
    <s v="Gas - Circle K"/>
    <n v="25.23"/>
    <m/>
    <n v="-25.23"/>
    <x v="5"/>
    <x v="7"/>
    <x v="1"/>
  </r>
  <r>
    <s v="Checking"/>
    <x v="47"/>
    <s v="Misc. Expense - Tea for Aunt Pat &amp; Rachel"/>
    <n v="32.090000000000003"/>
    <m/>
    <n v="-32.090000000000003"/>
    <x v="18"/>
    <x v="13"/>
    <x v="1"/>
  </r>
  <r>
    <s v="Checking"/>
    <x v="47"/>
    <s v="PetSmart"/>
    <n v="12.9"/>
    <m/>
    <n v="-12.9"/>
    <x v="3"/>
    <x v="8"/>
    <x v="1"/>
  </r>
  <r>
    <s v="Checking"/>
    <x v="47"/>
    <s v="Gas - Maverik"/>
    <n v="35.090000000000003"/>
    <m/>
    <n v="-35.090000000000003"/>
    <x v="5"/>
    <x v="7"/>
    <x v="1"/>
  </r>
  <r>
    <s v="Checking"/>
    <x v="47"/>
    <s v="Misc. Expense - Maverik - Toothbrush"/>
    <n v="3.13"/>
    <m/>
    <n v="-3.13"/>
    <x v="18"/>
    <x v="13"/>
    <x v="1"/>
  </r>
  <r>
    <s v="Checking"/>
    <x v="47"/>
    <s v="Subscriptions - ChatGPT"/>
    <n v="20"/>
    <m/>
    <n v="-20"/>
    <x v="13"/>
    <x v="2"/>
    <x v="1"/>
  </r>
  <r>
    <s v="Checking"/>
    <x v="47"/>
    <s v="Gas - Amarillo"/>
    <n v="44.6"/>
    <m/>
    <n v="-44.6"/>
    <x v="5"/>
    <x v="7"/>
    <x v="1"/>
  </r>
  <r>
    <s v="Checking"/>
    <x v="47"/>
    <s v="Gas - Maverik"/>
    <n v="42.92"/>
    <m/>
    <n v="-42.92"/>
    <x v="5"/>
    <x v="7"/>
    <x v="1"/>
  </r>
  <r>
    <s v="Savings"/>
    <x v="48"/>
    <s v="Out To Savings - Lending Club"/>
    <n v="125"/>
    <m/>
    <n v="-125"/>
    <x v="4"/>
    <x v="0"/>
    <x v="2"/>
  </r>
  <r>
    <s v="Checking"/>
    <x v="49"/>
    <s v="Bank Fees- Monthly Service Fee"/>
    <n v="15"/>
    <m/>
    <n v="-15"/>
    <x v="22"/>
    <x v="15"/>
    <x v="1"/>
  </r>
  <r>
    <s v="Savings"/>
    <x v="49"/>
    <s v="Interest - Wells Fargo"/>
    <m/>
    <n v="0.01"/>
    <n v="0.01"/>
    <x v="17"/>
    <x v="12"/>
    <x v="3"/>
  </r>
  <r>
    <s v="Checking"/>
    <x v="49"/>
    <s v="In From Venmo"/>
    <m/>
    <n v="180"/>
    <n v="180"/>
    <x v="4"/>
    <x v="0"/>
    <x v="2"/>
  </r>
  <r>
    <s v="Checking"/>
    <x v="49"/>
    <s v="Out To Business - Dan Nesson Paid Via Venmo"/>
    <n v="150"/>
    <m/>
    <n v="-150"/>
    <x v="4"/>
    <x v="0"/>
    <x v="2"/>
  </r>
  <r>
    <s v="Checking"/>
    <x v="49"/>
    <s v="Payroll - February 25"/>
    <m/>
    <n v="1950"/>
    <n v="1950"/>
    <x v="10"/>
    <x v="9"/>
    <x v="3"/>
  </r>
  <r>
    <s v="Checking"/>
    <x v="49"/>
    <s v="PetSmart"/>
    <n v="80.819999999999993"/>
    <m/>
    <n v="-80.819999999999993"/>
    <x v="3"/>
    <x v="8"/>
    <x v="1"/>
  </r>
  <r>
    <s v="Checking"/>
    <x v="49"/>
    <s v="Out To Business - Overpaid Myself on February 25 Payroll"/>
    <n v="11.95"/>
    <m/>
    <n v="-11.95"/>
    <x v="4"/>
    <x v="0"/>
    <x v="2"/>
  </r>
  <r>
    <s v="Checking"/>
    <x v="49"/>
    <s v="ATM Cash In - Zing"/>
    <m/>
    <n v="65"/>
    <n v="65"/>
    <x v="9"/>
    <x v="6"/>
    <x v="2"/>
  </r>
  <r>
    <s v="Checking"/>
    <x v="49"/>
    <s v="Groceries - King Soopers"/>
    <n v="23.74"/>
    <m/>
    <n v="-23.74"/>
    <x v="7"/>
    <x v="4"/>
    <x v="1"/>
  </r>
  <r>
    <s v="Savings"/>
    <x v="49"/>
    <s v="In From Checking"/>
    <m/>
    <n v="30"/>
    <n v="30"/>
    <x v="4"/>
    <x v="0"/>
    <x v="2"/>
  </r>
  <r>
    <s v="Savings"/>
    <x v="50"/>
    <s v="In From Checking"/>
    <m/>
    <n v="65"/>
    <n v="65"/>
    <x v="4"/>
    <x v="0"/>
    <x v="2"/>
  </r>
  <r>
    <s v="Checking"/>
    <x v="50"/>
    <s v="Parking"/>
    <n v="4"/>
    <m/>
    <n v="-4"/>
    <x v="5"/>
    <x v="3"/>
    <x v="1"/>
  </r>
  <r>
    <s v="Checking"/>
    <x v="50"/>
    <s v="Out To Savings - Lending Club"/>
    <n v="30"/>
    <m/>
    <n v="-30"/>
    <x v="4"/>
    <x v="0"/>
    <x v="2"/>
  </r>
  <r>
    <s v="Checking"/>
    <x v="50"/>
    <s v="Parking"/>
    <n v="2.5"/>
    <m/>
    <n v="-2.5"/>
    <x v="5"/>
    <x v="3"/>
    <x v="1"/>
  </r>
  <r>
    <s v="Checking"/>
    <x v="50"/>
    <s v="Groceries - King Soopers"/>
    <n v="36.94"/>
    <m/>
    <n v="-36.94"/>
    <x v="7"/>
    <x v="4"/>
    <x v="1"/>
  </r>
  <r>
    <s v="Checking"/>
    <x v="50"/>
    <s v="Gas - Circle K"/>
    <n v="49.37"/>
    <m/>
    <n v="-49.37"/>
    <x v="5"/>
    <x v="7"/>
    <x v="1"/>
  </r>
  <r>
    <s v="Checking"/>
    <x v="50"/>
    <s v="Subscriptions - Ring"/>
    <n v="9.99"/>
    <m/>
    <n v="-9.99"/>
    <x v="13"/>
    <x v="2"/>
    <x v="1"/>
  </r>
  <r>
    <s v="Checking"/>
    <x v="51"/>
    <s v="Out To Checking - Wells Fargo Account Close - Cashiers Check"/>
    <n v="84.54"/>
    <m/>
    <n v="-84.54"/>
    <x v="4"/>
    <x v="0"/>
    <x v="2"/>
  </r>
  <r>
    <s v="Checking"/>
    <x v="51"/>
    <s v="Out To Savings - Lending Club"/>
    <n v="65"/>
    <m/>
    <n v="-65"/>
    <x v="4"/>
    <x v="0"/>
    <x v="2"/>
  </r>
  <r>
    <s v="Savings"/>
    <x v="51"/>
    <s v="Interest - Lending Club"/>
    <m/>
    <n v="22.25"/>
    <n v="22.25"/>
    <x v="17"/>
    <x v="12"/>
    <x v="3"/>
  </r>
  <r>
    <s v="Checking"/>
    <x v="51"/>
    <s v="In From Checking - Wells Fargo Account Close - Cashiers Check"/>
    <m/>
    <n v="84.54"/>
    <n v="84.54"/>
    <x v="4"/>
    <x v="0"/>
    <x v="2"/>
  </r>
  <r>
    <s v="Checking"/>
    <x v="51"/>
    <s v="ATM Cash In - Zing"/>
    <m/>
    <n v="30"/>
    <n v="30"/>
    <x v="9"/>
    <x v="6"/>
    <x v="2"/>
  </r>
  <r>
    <s v="Checking"/>
    <x v="51"/>
    <s v="Laundry"/>
    <n v="10"/>
    <m/>
    <n v="-10"/>
    <x v="14"/>
    <x v="4"/>
    <x v="1"/>
  </r>
  <r>
    <s v="Checking"/>
    <x v="51"/>
    <s v="ATM Cash In - Zing"/>
    <m/>
    <n v="10"/>
    <n v="10"/>
    <x v="9"/>
    <x v="6"/>
    <x v="2"/>
  </r>
  <r>
    <s v="Savings"/>
    <x v="51"/>
    <s v="Other Income - Check - IDK Where From"/>
    <m/>
    <n v="435.32"/>
    <n v="435.32"/>
    <x v="8"/>
    <x v="5"/>
    <x v="3"/>
  </r>
  <r>
    <s v="Checking"/>
    <x v="52"/>
    <s v="Groceries - King Soopers"/>
    <n v="39.75"/>
    <m/>
    <n v="-39.75"/>
    <x v="7"/>
    <x v="4"/>
    <x v="1"/>
  </r>
  <r>
    <s v="Checking"/>
    <x v="53"/>
    <s v="ATM Cash In"/>
    <m/>
    <n v="180"/>
    <n v="180"/>
    <x v="9"/>
    <x v="6"/>
    <x v="2"/>
  </r>
  <r>
    <s v="Checking"/>
    <x v="53"/>
    <s v="Out To Business - Jessie Bart Paid Cash"/>
    <n v="150"/>
    <m/>
    <n v="-150"/>
    <x v="4"/>
    <x v="0"/>
    <x v="2"/>
  </r>
  <r>
    <s v="Checking"/>
    <x v="54"/>
    <s v="Rent"/>
    <n v="1190"/>
    <m/>
    <n v="-1190"/>
    <x v="14"/>
    <x v="4"/>
    <x v="1"/>
  </r>
  <r>
    <s v="Checking"/>
    <x v="54"/>
    <s v="Storage Unit"/>
    <n v="71"/>
    <m/>
    <n v="-71"/>
    <x v="14"/>
    <x v="4"/>
    <x v="1"/>
  </r>
  <r>
    <s v="Checking"/>
    <x v="54"/>
    <s v="ATM Cash In"/>
    <m/>
    <n v="50"/>
    <n v="50"/>
    <x v="9"/>
    <x v="6"/>
    <x v="2"/>
  </r>
  <r>
    <s v="Checking"/>
    <x v="55"/>
    <s v="Other Income - Plasma Money - In from Cash App"/>
    <m/>
    <n v="230"/>
    <n v="230"/>
    <x v="8"/>
    <x v="5"/>
    <x v="3"/>
  </r>
  <r>
    <s v="Checking"/>
    <x v="55"/>
    <s v="Out to Savings - February Plasma Money"/>
    <n v="230"/>
    <m/>
    <n v="-230"/>
    <x v="4"/>
    <x v="0"/>
    <x v="2"/>
  </r>
  <r>
    <s v="Savings"/>
    <x v="55"/>
    <s v="In from Checking - February Plasma Money"/>
    <m/>
    <n v="230"/>
    <n v="230"/>
    <x v="4"/>
    <x v="0"/>
    <x v="2"/>
  </r>
  <r>
    <s v="Checking"/>
    <x v="55"/>
    <s v="Out To Savings - Lending Club"/>
    <n v="50"/>
    <m/>
    <n v="-50"/>
    <x v="4"/>
    <x v="0"/>
    <x v="2"/>
  </r>
  <r>
    <s v="Checking"/>
    <x v="55"/>
    <s v="Out To Savings - Lending Club"/>
    <n v="10"/>
    <m/>
    <n v="-10"/>
    <x v="4"/>
    <x v="0"/>
    <x v="2"/>
  </r>
  <r>
    <s v="Checking"/>
    <x v="55"/>
    <s v="Out To Savings - Lending Club"/>
    <n v="30"/>
    <m/>
    <n v="-30"/>
    <x v="4"/>
    <x v="0"/>
    <x v="2"/>
  </r>
  <r>
    <s v="Checking"/>
    <x v="55"/>
    <s v="Out To Savings - Lending Club"/>
    <n v="30"/>
    <m/>
    <n v="-30"/>
    <x v="4"/>
    <x v="0"/>
    <x v="2"/>
  </r>
  <r>
    <s v="Checking"/>
    <x v="55"/>
    <s v="Groceries - King Soopers"/>
    <n v="31.4"/>
    <m/>
    <n v="-31.4"/>
    <x v="7"/>
    <x v="4"/>
    <x v="1"/>
  </r>
  <r>
    <s v="Checking"/>
    <x v="55"/>
    <s v="Misc. Expense - EZ Pawn - Angle Grinder"/>
    <n v="36.6"/>
    <m/>
    <n v="-36.6"/>
    <x v="18"/>
    <x v="13"/>
    <x v="1"/>
  </r>
  <r>
    <s v="Checking"/>
    <x v="55"/>
    <s v="Laundry"/>
    <n v="10"/>
    <m/>
    <n v="-10"/>
    <x v="14"/>
    <x v="4"/>
    <x v="1"/>
  </r>
  <r>
    <s v="Checking"/>
    <x v="55"/>
    <s v="Amazon - Angle Grinder Wrench"/>
    <n v="7.91"/>
    <m/>
    <n v="-7.91"/>
    <x v="6"/>
    <x v="4"/>
    <x v="1"/>
  </r>
  <r>
    <s v="Checking"/>
    <x v="55"/>
    <s v="Vet - Animal Health Care Denver - Tina"/>
    <n v="48"/>
    <m/>
    <n v="-48"/>
    <x v="3"/>
    <x v="8"/>
    <x v="1"/>
  </r>
  <r>
    <s v="Checking"/>
    <x v="56"/>
    <s v="Amazon - Shower Head"/>
    <n v="25.14"/>
    <m/>
    <n v="-25.14"/>
    <x v="6"/>
    <x v="4"/>
    <x v="1"/>
  </r>
  <r>
    <s v="Checking"/>
    <x v="56"/>
    <s v="Home Depot"/>
    <n v="16.34"/>
    <m/>
    <n v="-16.34"/>
    <x v="6"/>
    <x v="4"/>
    <x v="1"/>
  </r>
  <r>
    <s v="Checking"/>
    <x v="56"/>
    <s v="Sally's"/>
    <n v="11.01"/>
    <m/>
    <n v="-11.01"/>
    <x v="6"/>
    <x v="4"/>
    <x v="1"/>
  </r>
  <r>
    <s v="Savings"/>
    <x v="56"/>
    <s v="Out To Checking - February Plasma Money"/>
    <n v="230"/>
    <m/>
    <n v="-230"/>
    <x v="4"/>
    <x v="0"/>
    <x v="2"/>
  </r>
  <r>
    <s v="Checking"/>
    <x v="56"/>
    <s v="In From Savings - February Plasma Money"/>
    <m/>
    <n v="230"/>
    <n v="230"/>
    <x v="4"/>
    <x v="0"/>
    <x v="2"/>
  </r>
  <r>
    <s v="Checking"/>
    <x v="56"/>
    <s v="Out To Savings - Mile High APY"/>
    <n v="2.5099999999999998"/>
    <m/>
    <n v="-2.5099999999999998"/>
    <x v="4"/>
    <x v="0"/>
    <x v="2"/>
  </r>
  <r>
    <s v="Savings"/>
    <x v="56"/>
    <s v="Mile High APY"/>
    <m/>
    <n v="2.5099999999999998"/>
    <n v="2.5099999999999998"/>
    <x v="4"/>
    <x v="0"/>
    <x v="2"/>
  </r>
  <r>
    <s v="Checking"/>
    <x v="57"/>
    <s v="Out To Savings - Transfer To Ally"/>
    <n v="230"/>
    <m/>
    <n v="-230"/>
    <x v="4"/>
    <x v="0"/>
    <x v="2"/>
  </r>
  <r>
    <s v="Checking"/>
    <x v="58"/>
    <s v="Other Income - Someone Tipped Via Venmo"/>
    <m/>
    <n v="50"/>
    <n v="50"/>
    <x v="8"/>
    <x v="5"/>
    <x v="3"/>
  </r>
  <r>
    <s v="Checking"/>
    <x v="58"/>
    <s v="Groceries - King Soopers"/>
    <n v="52.66"/>
    <m/>
    <n v="-52.66"/>
    <x v="7"/>
    <x v="4"/>
    <x v="1"/>
  </r>
  <r>
    <s v="Checking"/>
    <x v="58"/>
    <s v="Out To Savings - Mile High APY"/>
    <n v="0.34"/>
    <m/>
    <n v="-0.34"/>
    <x v="4"/>
    <x v="0"/>
    <x v="2"/>
  </r>
  <r>
    <s v="Savings"/>
    <x v="58"/>
    <s v="Mile High APY"/>
    <m/>
    <n v="0.34"/>
    <n v="0.34"/>
    <x v="4"/>
    <x v="0"/>
    <x v="2"/>
  </r>
  <r>
    <s v="Checking"/>
    <x v="59"/>
    <s v="Gas - Circle K"/>
    <n v="59.13"/>
    <m/>
    <n v="-59.13"/>
    <x v="5"/>
    <x v="7"/>
    <x v="1"/>
  </r>
  <r>
    <s v="Checking"/>
    <x v="59"/>
    <s v="Out To Savings - Mile High APY"/>
    <n v="2.0499999999999998"/>
    <m/>
    <n v="-2.0499999999999998"/>
    <x v="4"/>
    <x v="0"/>
    <x v="2"/>
  </r>
  <r>
    <s v="Savings"/>
    <x v="59"/>
    <s v="Mile High APY"/>
    <m/>
    <n v="2.0499999999999998"/>
    <n v="2.0499999999999998"/>
    <x v="4"/>
    <x v="0"/>
    <x v="2"/>
  </r>
  <r>
    <s v="Checking"/>
    <x v="59"/>
    <s v="Groceries - King Soopers"/>
    <n v="44.41"/>
    <m/>
    <n v="-44.41"/>
    <x v="7"/>
    <x v="4"/>
    <x v="1"/>
  </r>
  <r>
    <s v="Checking"/>
    <x v="59"/>
    <s v="Groceries - King Soopers"/>
    <n v="13.41"/>
    <m/>
    <n v="-13.41"/>
    <x v="7"/>
    <x v="4"/>
    <x v="1"/>
  </r>
  <r>
    <s v="Checking"/>
    <x v="60"/>
    <s v="In From Venmo"/>
    <m/>
    <n v="45"/>
    <n v="45"/>
    <x v="4"/>
    <x v="0"/>
    <x v="2"/>
  </r>
  <r>
    <s v="Checking"/>
    <x v="60"/>
    <s v="Out To Savings - Lending Club"/>
    <n v="50"/>
    <m/>
    <n v="-50"/>
    <x v="4"/>
    <x v="0"/>
    <x v="2"/>
  </r>
  <r>
    <s v="Checking"/>
    <x v="60"/>
    <s v="Bank Fees - Temporary Checks Fee"/>
    <n v="2"/>
    <m/>
    <n v="-2"/>
    <x v="22"/>
    <x v="15"/>
    <x v="1"/>
  </r>
  <r>
    <s v="Checking"/>
    <x v="60"/>
    <s v="PetSmart"/>
    <n v="29.59"/>
    <m/>
    <n v="-29.59"/>
    <x v="3"/>
    <x v="8"/>
    <x v="1"/>
  </r>
  <r>
    <s v="Checking"/>
    <x v="60"/>
    <s v="Out To Savings - Mile High APY"/>
    <n v="0.41"/>
    <m/>
    <n v="-0.41"/>
    <x v="4"/>
    <x v="0"/>
    <x v="2"/>
  </r>
  <r>
    <s v="Savings"/>
    <x v="60"/>
    <s v="Mile High APY"/>
    <m/>
    <n v="0.41"/>
    <n v="0.41"/>
    <x v="4"/>
    <x v="0"/>
    <x v="2"/>
  </r>
  <r>
    <s v="Savings"/>
    <x v="60"/>
    <s v="In From Checking - Zing - February Plasma Money"/>
    <m/>
    <n v="230"/>
    <n v="230"/>
    <x v="4"/>
    <x v="0"/>
    <x v="2"/>
  </r>
  <r>
    <s v="Checking"/>
    <x v="61"/>
    <s v="Out To Savings - Mile High APY"/>
    <n v="0.22"/>
    <m/>
    <n v="-0.22"/>
    <x v="4"/>
    <x v="0"/>
    <x v="2"/>
  </r>
  <r>
    <s v="Savings"/>
    <x v="61"/>
    <s v="Mile High APY"/>
    <m/>
    <n v="0.22"/>
    <n v="0.22"/>
    <x v="4"/>
    <x v="0"/>
    <x v="2"/>
  </r>
  <r>
    <s v="Savings"/>
    <x v="61"/>
    <s v="In From Checking - Balance Before March 10 Paycheck"/>
    <m/>
    <n v="189.56"/>
    <n v="189.56"/>
    <x v="4"/>
    <x v="0"/>
    <x v="2"/>
  </r>
  <r>
    <s v="Checking"/>
    <x v="61"/>
    <s v="Out To Savings - Canceled Kindle Unlimited"/>
    <n v="13.09"/>
    <m/>
    <n v="-13.09"/>
    <x v="4"/>
    <x v="0"/>
    <x v="2"/>
  </r>
  <r>
    <s v="Savings"/>
    <x v="61"/>
    <s v="In From Checking - Canceled Kindle Unlimited"/>
    <m/>
    <n v="13.09"/>
    <n v="13.09"/>
    <x v="4"/>
    <x v="0"/>
    <x v="2"/>
  </r>
  <r>
    <s v="Checking"/>
    <x v="61"/>
    <s v="Payroll - March 10"/>
    <m/>
    <n v="2498.59"/>
    <n v="2498.59"/>
    <x v="10"/>
    <x v="9"/>
    <x v="3"/>
  </r>
  <r>
    <s v="Checking"/>
    <x v="61"/>
    <s v="Out To Business - Completely Screwed March 10 Payroll Up "/>
    <n v="2.4"/>
    <m/>
    <n v="-2.4"/>
    <x v="4"/>
    <x v="0"/>
    <x v="2"/>
  </r>
  <r>
    <s v="Checking"/>
    <x v="61"/>
    <s v="Out To Business - Completely Screwed March 10 Payroll Up "/>
    <n v="237.6"/>
    <m/>
    <n v="-237.6"/>
    <x v="4"/>
    <x v="0"/>
    <x v="2"/>
  </r>
  <r>
    <s v="Checking"/>
    <x v="61"/>
    <s v="Out To Business - Completely Screwed March 10 Payroll Up "/>
    <n v="2258.59"/>
    <m/>
    <n v="-2258.59"/>
    <x v="4"/>
    <x v="0"/>
    <x v="2"/>
  </r>
  <r>
    <s v="Checking"/>
    <x v="61"/>
    <s v="Payroll - March 10"/>
    <m/>
    <n v="1922.83"/>
    <n v="1922.83"/>
    <x v="10"/>
    <x v="9"/>
    <x v="3"/>
  </r>
  <r>
    <s v="Checking"/>
    <x v="61"/>
    <s v="Out To Savings - Make It Work"/>
    <n v="200"/>
    <m/>
    <n v="-200"/>
    <x v="4"/>
    <x v="0"/>
    <x v="2"/>
  </r>
  <r>
    <s v="Savings"/>
    <x v="61"/>
    <s v="In From Checking - Make It Work"/>
    <m/>
    <n v="200"/>
    <n v="200"/>
    <x v="4"/>
    <x v="0"/>
    <x v="2"/>
  </r>
  <r>
    <s v="Checking"/>
    <x v="61"/>
    <s v="Home Depot"/>
    <n v="74.78"/>
    <m/>
    <n v="-74.78"/>
    <x v="6"/>
    <x v="4"/>
    <x v="1"/>
  </r>
  <r>
    <s v="Checking"/>
    <x v="61"/>
    <s v="Out To Savings - Balance Before March 10 Pay"/>
    <n v="189.56"/>
    <m/>
    <n v="-189.56"/>
    <x v="4"/>
    <x v="0"/>
    <x v="2"/>
  </r>
  <r>
    <s v="Checking"/>
    <x v="61"/>
    <s v="Anthem"/>
    <n v="337.03"/>
    <m/>
    <n v="-337.03"/>
    <x v="11"/>
    <x v="1"/>
    <x v="1"/>
  </r>
  <r>
    <s v="Checking"/>
    <x v="61"/>
    <s v="Dental"/>
    <n v="10.02"/>
    <m/>
    <n v="-10.02"/>
    <x v="21"/>
    <x v="1"/>
    <x v="1"/>
  </r>
  <r>
    <s v="Checking"/>
    <x v="61"/>
    <s v="In From Business - Verizon Bill"/>
    <m/>
    <n v="138.96"/>
    <n v="138.96"/>
    <x v="4"/>
    <x v="0"/>
    <x v="2"/>
  </r>
  <r>
    <s v="Checking"/>
    <x v="62"/>
    <s v="Mohela"/>
    <n v="181.6"/>
    <m/>
    <n v="-181.6"/>
    <x v="15"/>
    <x v="11"/>
    <x v="1"/>
  </r>
  <r>
    <s v="Checking"/>
    <x v="62"/>
    <s v="Aidvantage"/>
    <n v="204.85"/>
    <m/>
    <n v="-204.85"/>
    <x v="15"/>
    <x v="11"/>
    <x v="1"/>
  </r>
  <r>
    <s v="Checking"/>
    <x v="62"/>
    <s v="Groceries - King Soopers"/>
    <n v="64.5"/>
    <m/>
    <n v="-64.5"/>
    <x v="7"/>
    <x v="4"/>
    <x v="1"/>
  </r>
  <r>
    <s v="Checking"/>
    <x v="62"/>
    <s v="ATM Cash In"/>
    <m/>
    <n v="20"/>
    <n v="20"/>
    <x v="9"/>
    <x v="6"/>
    <x v="2"/>
  </r>
  <r>
    <s v="Checking"/>
    <x v="62"/>
    <s v="Out To Savings - Mile High APY"/>
    <n v="0.5"/>
    <m/>
    <n v="-0.5"/>
    <x v="4"/>
    <x v="0"/>
    <x v="2"/>
  </r>
  <r>
    <s v="Savings"/>
    <x v="62"/>
    <s v="Mile High APY"/>
    <m/>
    <n v="0.5"/>
    <n v="0.5"/>
    <x v="4"/>
    <x v="0"/>
    <x v="2"/>
  </r>
  <r>
    <s v="Checking"/>
    <x v="63"/>
    <s v="Out To Savings - Mile High APY"/>
    <n v="0.19"/>
    <m/>
    <n v="-0.19"/>
    <x v="4"/>
    <x v="0"/>
    <x v="2"/>
  </r>
  <r>
    <s v="Savings"/>
    <x v="63"/>
    <s v="Mile High APY"/>
    <m/>
    <n v="0.19"/>
    <n v="0.19"/>
    <x v="4"/>
    <x v="0"/>
    <x v="2"/>
  </r>
  <r>
    <s v="Checking"/>
    <x v="63"/>
    <s v="Electric"/>
    <n v="35.630000000000003"/>
    <m/>
    <n v="-35.630000000000003"/>
    <x v="14"/>
    <x v="10"/>
    <x v="1"/>
  </r>
  <r>
    <s v="Checking"/>
    <x v="63"/>
    <s v="Verizon"/>
    <n v="277.92"/>
    <m/>
    <n v="-277.92"/>
    <x v="12"/>
    <x v="10"/>
    <x v="1"/>
  </r>
  <r>
    <s v="Checking"/>
    <x v="63"/>
    <s v="ATM Cash In"/>
    <m/>
    <n v="40"/>
    <n v="40"/>
    <x v="9"/>
    <x v="6"/>
    <x v="2"/>
  </r>
  <r>
    <s v="Checking"/>
    <x v="63"/>
    <s v="ATM Cash In"/>
    <m/>
    <n v="60"/>
    <n v="60"/>
    <x v="9"/>
    <x v="6"/>
    <x v="2"/>
  </r>
  <r>
    <s v="Checking"/>
    <x v="63"/>
    <s v="Groceries - King Soopers"/>
    <n v="45.81"/>
    <m/>
    <n v="-45.81"/>
    <x v="7"/>
    <x v="4"/>
    <x v="1"/>
  </r>
  <r>
    <s v="Savings"/>
    <x v="64"/>
    <s v="Mile High APY"/>
    <m/>
    <n v="1.78"/>
    <n v="1.78"/>
    <x v="4"/>
    <x v="0"/>
    <x v="2"/>
  </r>
  <r>
    <s v="Savings"/>
    <x v="65"/>
    <s v="Mile High APY"/>
    <m/>
    <n v="0.01"/>
    <n v="0.01"/>
    <x v="4"/>
    <x v="0"/>
    <x v="2"/>
  </r>
  <r>
    <s v="Savings"/>
    <x v="66"/>
    <s v="Mile High APY"/>
    <m/>
    <n v="1.33"/>
    <n v="1.33"/>
    <x v="4"/>
    <x v="0"/>
    <x v="2"/>
  </r>
  <r>
    <s v="Savings"/>
    <x v="67"/>
    <s v="Mile High APY"/>
    <m/>
    <n v="0.25"/>
    <n v="0.25"/>
    <x v="4"/>
    <x v="0"/>
    <x v="2"/>
  </r>
  <r>
    <s v="Savings"/>
    <x v="68"/>
    <s v="Mile High APY"/>
    <m/>
    <n v="1.74"/>
    <n v="1.74"/>
    <x v="4"/>
    <x v="0"/>
    <x v="2"/>
  </r>
  <r>
    <s v="Savings"/>
    <x v="69"/>
    <s v="Mile High APY"/>
    <m/>
    <n v="1.39"/>
    <n v="1.39"/>
    <x v="4"/>
    <x v="0"/>
    <x v="2"/>
  </r>
  <r>
    <s v="Savings"/>
    <x v="70"/>
    <s v="Mile High APY"/>
    <m/>
    <n v="0.01"/>
    <n v="0.01"/>
    <x v="4"/>
    <x v="0"/>
    <x v="2"/>
  </r>
  <r>
    <s v="Savings"/>
    <x v="71"/>
    <s v="Mile High APY"/>
    <m/>
    <n v="1.61"/>
    <n v="1.61"/>
    <x v="4"/>
    <x v="0"/>
    <x v="2"/>
  </r>
  <r>
    <s v="Savings"/>
    <x v="71"/>
    <s v="Out To Checking - Making Sure I Don't Overdraft"/>
    <n v="10"/>
    <m/>
    <n v="-10"/>
    <x v="4"/>
    <x v="0"/>
    <x v="2"/>
  </r>
  <r>
    <s v="Savings"/>
    <x v="71"/>
    <s v="Out To Checking - Making Sure I Don't Overdraft"/>
    <n v="50"/>
    <m/>
    <n v="-50"/>
    <x v="4"/>
    <x v="0"/>
    <x v="2"/>
  </r>
  <r>
    <s v="Savings"/>
    <x v="72"/>
    <s v="Mile High APY"/>
    <m/>
    <n v="1.92"/>
    <n v="1.92"/>
    <x v="4"/>
    <x v="0"/>
    <x v="2"/>
  </r>
  <r>
    <s v="Savings"/>
    <x v="73"/>
    <s v="Mile High APY"/>
    <m/>
    <n v="0.01"/>
    <n v="0.01"/>
    <x v="4"/>
    <x v="0"/>
    <x v="2"/>
  </r>
  <r>
    <s v="Savings"/>
    <x v="73"/>
    <s v="In From Checking - Balance Before March 25 Paycheck"/>
    <m/>
    <n v="171.42"/>
    <n v="171.42"/>
    <x v="4"/>
    <x v="0"/>
    <x v="2"/>
  </r>
  <r>
    <s v="Savings"/>
    <x v="73"/>
    <s v="Out To Checking - Pay Rio For Apartment Mishap"/>
    <n v="649.39"/>
    <m/>
    <n v="-649.39"/>
    <x v="4"/>
    <x v="0"/>
    <x v="2"/>
  </r>
  <r>
    <s v="Savings"/>
    <x v="74"/>
    <s v="Mile High APY"/>
    <m/>
    <n v="0.43"/>
    <n v="0.43"/>
    <x v="4"/>
    <x v="0"/>
    <x v="2"/>
  </r>
  <r>
    <s v="Savings"/>
    <x v="75"/>
    <s v="Mile High APY"/>
    <m/>
    <n v="0.43"/>
    <n v="0.43"/>
    <x v="4"/>
    <x v="0"/>
    <x v="2"/>
  </r>
  <r>
    <s v="Savings"/>
    <x v="75"/>
    <s v="In From Checking - Plasma Money"/>
    <m/>
    <n v="115"/>
    <n v="115"/>
    <x v="4"/>
    <x v="0"/>
    <x v="2"/>
  </r>
  <r>
    <s v="Savings"/>
    <x v="76"/>
    <s v="Mile High APY"/>
    <m/>
    <n v="0.59"/>
    <n v="0.59"/>
    <x v="4"/>
    <x v="0"/>
    <x v="2"/>
  </r>
  <r>
    <s v="Savings"/>
    <x v="76"/>
    <s v="In From Checking - Something to do with Home Depot and Scrapping"/>
    <m/>
    <n v="14"/>
    <n v="14"/>
    <x v="4"/>
    <x v="0"/>
    <x v="2"/>
  </r>
  <r>
    <s v="Savings"/>
    <x v="77"/>
    <s v="Mile High APY"/>
    <m/>
    <n v="0.57999999999999996"/>
    <n v="0.57999999999999996"/>
    <x v="4"/>
    <x v="0"/>
    <x v="2"/>
  </r>
  <r>
    <s v="Savings"/>
    <x v="78"/>
    <s v="In From Checking - Scrapping Money"/>
    <m/>
    <n v="47"/>
    <n v="47"/>
    <x v="4"/>
    <x v="0"/>
    <x v="2"/>
  </r>
  <r>
    <s v="Savings"/>
    <x v="78"/>
    <s v="Interest - Zing"/>
    <m/>
    <n v="0.05"/>
    <n v="0.05"/>
    <x v="17"/>
    <x v="12"/>
    <x v="3"/>
  </r>
  <r>
    <s v="Savings"/>
    <x v="78"/>
    <s v="Mile High APY"/>
    <m/>
    <n v="2.75"/>
    <n v="2.75"/>
    <x v="4"/>
    <x v="0"/>
    <x v="2"/>
  </r>
  <r>
    <s v="Savings"/>
    <x v="78"/>
    <s v="Interest - Mile High APY"/>
    <m/>
    <n v="0.04"/>
    <n v="0.04"/>
    <x v="4"/>
    <x v="0"/>
    <x v="2"/>
  </r>
  <r>
    <m/>
    <x v="79"/>
    <m/>
    <m/>
    <m/>
    <n v="0"/>
    <x v="24"/>
    <x v="17"/>
    <x v="5"/>
  </r>
  <r>
    <m/>
    <x v="79"/>
    <m/>
    <m/>
    <m/>
    <n v="0"/>
    <x v="24"/>
    <x v="17"/>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8CE136D-60C8-7C46-A0CF-0E5088D798D5}" name="PivotTable33" cacheId="1" applyNumberFormats="0" applyBorderFormats="0" applyFontFormats="0" applyPatternFormats="0" applyAlignmentFormats="0" applyWidthHeightFormats="1" dataCaption="Values" updatedVersion="8" minRefreshableVersion="3" showDrill="0" itemPrintTitles="1" createdVersion="8" indent="0" showHeaders="0" outline="1" outlineData="1" multipleFieldFilters="0">
  <location ref="F3:S24" firstHeaderRow="1" firstDataRow="3" firstDataCol="1"/>
  <pivotFields count="11">
    <pivotField subtotalTop="0" showAll="0"/>
    <pivotField subtotalTop="0">
      <items count="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t="default"/>
      </items>
    </pivotField>
    <pivotField subtotalTop="0" showAll="0"/>
    <pivotField subtotalTop="0" showAll="0"/>
    <pivotField subtotalTop="0" showAll="0"/>
    <pivotField dataField="1" numFmtId="43" subtotalTop="0" showAll="0"/>
    <pivotField subtotalTop="0" showAll="0"/>
    <pivotField axis="axisRow" subtotalTop="0" showAll="0">
      <items count="19">
        <item x="6"/>
        <item x="16"/>
        <item x="11"/>
        <item x="8"/>
        <item x="2"/>
        <item x="15"/>
        <item x="7"/>
        <item x="4"/>
        <item x="1"/>
        <item x="12"/>
        <item x="14"/>
        <item x="13"/>
        <item x="5"/>
        <item x="3"/>
        <item x="9"/>
        <item x="0"/>
        <item x="17"/>
        <item x="10"/>
        <item t="default"/>
      </items>
    </pivotField>
    <pivotField axis="axisRow" subtotalTop="0" showAll="0">
      <items count="7">
        <item x="3"/>
        <item h="1" x="0"/>
        <item h="1" x="2"/>
        <item x="1"/>
        <item h="1" x="4"/>
        <item h="1" x="5"/>
        <item t="default"/>
      </items>
    </pivotField>
    <pivotField axis="axisCol" subtotalTop="0">
      <items count="15">
        <item h="1" x="0"/>
        <item x="1"/>
        <item x="2"/>
        <item x="3"/>
        <item x="4"/>
        <item x="5"/>
        <item x="6"/>
        <item x="7"/>
        <item x="8"/>
        <item x="9"/>
        <item x="10"/>
        <item x="11"/>
        <item x="12"/>
        <item h="1" x="13"/>
        <item t="default"/>
      </items>
    </pivotField>
    <pivotField axis="axisCol" subtotalTop="0" defaultSubtotal="0">
      <items count="3">
        <item h="1" x="0"/>
        <item x="1"/>
        <item h="1" x="2"/>
      </items>
    </pivotField>
  </pivotFields>
  <rowFields count="2">
    <field x="8"/>
    <field x="7"/>
  </rowFields>
  <rowItems count="19">
    <i>
      <x/>
    </i>
    <i r="1">
      <x v="9"/>
    </i>
    <i r="1">
      <x v="12"/>
    </i>
    <i r="1">
      <x v="14"/>
    </i>
    <i t="default">
      <x/>
    </i>
    <i>
      <x v="3"/>
    </i>
    <i r="1">
      <x v="1"/>
    </i>
    <i r="1">
      <x v="2"/>
    </i>
    <i r="1">
      <x v="3"/>
    </i>
    <i r="1">
      <x v="4"/>
    </i>
    <i r="1">
      <x v="5"/>
    </i>
    <i r="1">
      <x v="6"/>
    </i>
    <i r="1">
      <x v="7"/>
    </i>
    <i r="1">
      <x v="8"/>
    </i>
    <i r="1">
      <x v="11"/>
    </i>
    <i r="1">
      <x v="13"/>
    </i>
    <i r="1">
      <x v="17"/>
    </i>
    <i t="default">
      <x v="3"/>
    </i>
    <i t="grand">
      <x/>
    </i>
  </rowItems>
  <colFields count="2">
    <field x="10"/>
    <field x="9"/>
  </colFields>
  <colItems count="13">
    <i>
      <x v="1"/>
      <x v="1"/>
    </i>
    <i r="1">
      <x v="2"/>
    </i>
    <i r="1">
      <x v="3"/>
    </i>
    <i r="1">
      <x v="4"/>
    </i>
    <i r="1">
      <x v="5"/>
    </i>
    <i r="1">
      <x v="6"/>
    </i>
    <i r="1">
      <x v="7"/>
    </i>
    <i r="1">
      <x v="8"/>
    </i>
    <i r="1">
      <x v="9"/>
    </i>
    <i r="1">
      <x v="10"/>
    </i>
    <i r="1">
      <x v="11"/>
    </i>
    <i r="1">
      <x v="12"/>
    </i>
    <i t="grand">
      <x/>
    </i>
  </colItems>
  <dataFields count="1">
    <dataField name="Sum of Income/(Expense)" fld="5" baseField="0" baseItem="0" numFmtId="43"/>
  </dataFields>
  <pivotTableStyleInfo name="PivotStyleLight19" showRowHeaders="0"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D141577-BCCD-0248-8F9C-3421835C297C}" name="PivotTable3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1">
  <location ref="E7:F11" firstHeaderRow="1" firstDataRow="1" firstDataCol="1" rowPageCount="1" colPageCount="1"/>
  <pivotFields count="11">
    <pivotField showAll="0"/>
    <pivotField showAll="0">
      <items count="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t="default"/>
      </items>
    </pivotField>
    <pivotField showAll="0"/>
    <pivotField dataField="1" showAll="0"/>
    <pivotField showAll="0"/>
    <pivotField numFmtId="43" showAll="0"/>
    <pivotField showAll="0"/>
    <pivotField showAll="0"/>
    <pivotField axis="axisPage" multipleItemSelectionAllowed="1" showAll="0">
      <items count="7">
        <item h="1" x="0"/>
        <item h="1" x="2"/>
        <item x="1"/>
        <item h="1" x="3"/>
        <item h="1" x="4"/>
        <item h="1" x="5"/>
        <item t="default"/>
      </items>
    </pivotField>
    <pivotField axis="axisRow" showAll="0">
      <items count="15">
        <item x="0"/>
        <item x="1"/>
        <item x="2"/>
        <item x="3"/>
        <item x="4"/>
        <item x="5"/>
        <item x="6"/>
        <item x="7"/>
        <item x="8"/>
        <item x="9"/>
        <item x="10"/>
        <item x="11"/>
        <item x="12"/>
        <item x="13"/>
        <item t="default"/>
      </items>
    </pivotField>
    <pivotField showAll="0">
      <items count="4">
        <item h="1" x="0"/>
        <item x="1"/>
        <item h="1" x="2"/>
        <item t="default"/>
      </items>
    </pivotField>
  </pivotFields>
  <rowFields count="1">
    <field x="9"/>
  </rowFields>
  <rowItems count="4">
    <i>
      <x v="1"/>
    </i>
    <i>
      <x v="2"/>
    </i>
    <i>
      <x v="3"/>
    </i>
    <i t="grand">
      <x/>
    </i>
  </rowItems>
  <colItems count="1">
    <i/>
  </colItems>
  <pageFields count="1">
    <pageField fld="8" hier="-1"/>
  </pageFields>
  <dataFields count="1">
    <dataField name="Sum of Debit(Spend)" fld="3" baseField="0" baseItem="0" numFmtId="43"/>
  </dataFields>
  <chartFormats count="1">
    <chartFormat chart="3" format="5" series="1">
      <pivotArea type="data" outline="0" fieldPosition="0">
        <references count="1">
          <reference field="4294967294" count="1" selected="0">
            <x v="0"/>
          </reference>
        </references>
      </pivotArea>
    </chartFormat>
  </chartFormats>
  <pivotTableStyleInfo name="PivotStyleLight1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2DD9353-A8C4-A049-9D20-43F2AB2A066B}" name="PivotTable30"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0">
  <location ref="B7:C11" firstHeaderRow="1" firstDataRow="1" firstDataCol="1" rowPageCount="1" colPageCount="1"/>
  <pivotFields count="11">
    <pivotField showAll="0"/>
    <pivotField showAll="0">
      <items count="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t="default"/>
      </items>
    </pivotField>
    <pivotField showAll="0"/>
    <pivotField showAll="0"/>
    <pivotField dataField="1" showAll="0"/>
    <pivotField numFmtId="43" showAll="0"/>
    <pivotField showAll="0"/>
    <pivotField showAll="0"/>
    <pivotField axis="axisPage" multipleItemSelectionAllowed="1" showAll="0">
      <items count="7">
        <item h="1" x="0"/>
        <item h="1" x="2"/>
        <item h="1" x="1"/>
        <item x="3"/>
        <item h="1" x="4"/>
        <item h="1" x="5"/>
        <item t="default"/>
      </items>
    </pivotField>
    <pivotField axis="axisRow" showAll="0">
      <items count="15">
        <item x="0"/>
        <item x="1"/>
        <item x="2"/>
        <item x="3"/>
        <item x="4"/>
        <item x="5"/>
        <item x="6"/>
        <item x="7"/>
        <item x="8"/>
        <item x="9"/>
        <item x="10"/>
        <item x="11"/>
        <item x="12"/>
        <item x="13"/>
        <item t="default"/>
      </items>
    </pivotField>
    <pivotField showAll="0">
      <items count="4">
        <item h="1" x="0"/>
        <item x="1"/>
        <item h="1" x="2"/>
        <item t="default"/>
      </items>
    </pivotField>
  </pivotFields>
  <rowFields count="1">
    <field x="9"/>
  </rowFields>
  <rowItems count="4">
    <i>
      <x v="1"/>
    </i>
    <i>
      <x v="2"/>
    </i>
    <i>
      <x v="3"/>
    </i>
    <i t="grand">
      <x/>
    </i>
  </rowItems>
  <colItems count="1">
    <i/>
  </colItems>
  <pageFields count="1">
    <pageField fld="8" hier="-1"/>
  </pageFields>
  <dataFields count="1">
    <dataField name="Sum of Credit(Income" fld="4" baseField="0" baseItem="0" numFmtId="43"/>
  </dataFields>
  <chartFormats count="1">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369E7BD-A723-3A48-9EFE-F69107185D40}" name="PivotTable35" cacheId="1" applyNumberFormats="0" applyBorderFormats="0" applyFontFormats="0" applyPatternFormats="0" applyAlignmentFormats="0" applyWidthHeightFormats="1" dataCaption="Values" updatedVersion="8" minRefreshableVersion="3" useAutoFormatting="1" rowGrandTotals="0" itemPrintTitles="1" createdVersion="8" indent="0" compact="0" outline="1" outlineData="1" compactData="0" multipleFieldFilters="0">
  <location ref="Q7:R24" firstHeaderRow="1" firstDataRow="1" firstDataCol="1" rowPageCount="1" colPageCount="1"/>
  <pivotFields count="11">
    <pivotField compact="0" showAll="0"/>
    <pivotField compact="0" showAll="0">
      <items count="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t="default"/>
      </items>
    </pivotField>
    <pivotField compact="0" showAll="0"/>
    <pivotField dataField="1" compact="0" showAll="0"/>
    <pivotField compact="0" showAll="0"/>
    <pivotField compact="0" numFmtId="43" showAll="0"/>
    <pivotField axis="axisRow" compact="0" showAll="0">
      <items count="26">
        <item x="9"/>
        <item x="22"/>
        <item x="17"/>
        <item x="5"/>
        <item x="1"/>
        <item x="21"/>
        <item x="16"/>
        <item x="2"/>
        <item x="3"/>
        <item x="13"/>
        <item x="7"/>
        <item x="4"/>
        <item x="19"/>
        <item x="11"/>
        <item x="14"/>
        <item x="20"/>
        <item x="8"/>
        <item x="10"/>
        <item x="0"/>
        <item x="18"/>
        <item x="12"/>
        <item x="6"/>
        <item x="23"/>
        <item x="15"/>
        <item x="24"/>
        <item t="default"/>
      </items>
    </pivotField>
    <pivotField compact="0" showAll="0"/>
    <pivotField axis="axisPage" compact="0" multipleItemSelectionAllowed="1" showAll="0">
      <items count="7">
        <item h="1" x="0"/>
        <item h="1" x="2"/>
        <item x="1"/>
        <item h="1" x="3"/>
        <item h="1" x="4"/>
        <item h="1" x="5"/>
        <item t="default"/>
      </items>
    </pivotField>
    <pivotField compact="0" showAll="0" defaultSubtotal="0"/>
    <pivotField compact="0" showAll="0" defaultSubtotal="0">
      <items count="3">
        <item h="1" x="0"/>
        <item x="1"/>
        <item h="1" x="2"/>
      </items>
    </pivotField>
  </pivotFields>
  <rowFields count="1">
    <field x="6"/>
  </rowFields>
  <rowItems count="17">
    <i>
      <x v="1"/>
    </i>
    <i>
      <x v="3"/>
    </i>
    <i>
      <x v="4"/>
    </i>
    <i>
      <x v="5"/>
    </i>
    <i>
      <x v="6"/>
    </i>
    <i>
      <x v="7"/>
    </i>
    <i>
      <x v="8"/>
    </i>
    <i>
      <x v="9"/>
    </i>
    <i>
      <x v="10"/>
    </i>
    <i>
      <x v="12"/>
    </i>
    <i>
      <x v="13"/>
    </i>
    <i>
      <x v="14"/>
    </i>
    <i>
      <x v="19"/>
    </i>
    <i>
      <x v="20"/>
    </i>
    <i>
      <x v="21"/>
    </i>
    <i>
      <x v="22"/>
    </i>
    <i>
      <x v="23"/>
    </i>
  </rowItems>
  <colItems count="1">
    <i/>
  </colItems>
  <pageFields count="1">
    <pageField fld="8" hier="-1"/>
  </pageFields>
  <dataFields count="1">
    <dataField name="Sum of Debit(Spend)" fld="3" baseField="0" baseItem="0" numFmtId="4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48CBC15-A1DF-2E45-8EC6-6A81456C87C1}" name="PivotTable34" cacheId="1" applyNumberFormats="0" applyBorderFormats="0" applyFontFormats="0" applyPatternFormats="0" applyAlignmentFormats="0" applyWidthHeightFormats="1" dataCaption="Values" updatedVersion="8" minRefreshableVersion="3" useAutoFormatting="1" itemPrintTitles="1" createdVersion="8" indent="0" compact="0" outline="1" outlineData="1" compactData="0" multipleFieldFilters="0">
  <location ref="K5:M22" firstHeaderRow="1" firstDataRow="1" firstDataCol="2"/>
  <pivotFields count="11">
    <pivotField compact="0" showAll="0"/>
    <pivotField compact="0" showAll="0">
      <items count="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t="default"/>
      </items>
    </pivotField>
    <pivotField compact="0" showAll="0"/>
    <pivotField compact="0" showAll="0"/>
    <pivotField compact="0" showAll="0"/>
    <pivotField dataField="1" compact="0" numFmtId="43" showAll="0"/>
    <pivotField compact="0" showAll="0"/>
    <pivotField axis="axisRow" compact="0" showAll="0">
      <items count="19">
        <item x="6"/>
        <item x="16"/>
        <item x="11"/>
        <item x="8"/>
        <item x="2"/>
        <item x="15"/>
        <item x="7"/>
        <item x="4"/>
        <item x="1"/>
        <item x="12"/>
        <item x="14"/>
        <item x="13"/>
        <item x="5"/>
        <item x="3"/>
        <item x="9"/>
        <item x="0"/>
        <item x="17"/>
        <item x="10"/>
        <item t="default"/>
      </items>
    </pivotField>
    <pivotField axis="axisRow" compact="0" showAll="0">
      <items count="7">
        <item h="1" x="0"/>
        <item h="1" x="2"/>
        <item x="3"/>
        <item x="1"/>
        <item h="1" x="4"/>
        <item h="1" x="5"/>
        <item t="default"/>
      </items>
    </pivotField>
    <pivotField compact="0" showAll="0" defaultSubtotal="0"/>
    <pivotField compact="0" showAll="0" defaultSubtotal="0">
      <items count="3">
        <item h="1" x="0"/>
        <item x="1"/>
        <item h="1" x="2"/>
      </items>
    </pivotField>
  </pivotFields>
  <rowFields count="2">
    <field x="8"/>
    <field x="7"/>
  </rowFields>
  <rowItems count="17">
    <i>
      <x v="2"/>
    </i>
    <i r="1">
      <x v="9"/>
    </i>
    <i r="1">
      <x v="12"/>
    </i>
    <i r="1">
      <x v="14"/>
    </i>
    <i>
      <x v="3"/>
    </i>
    <i r="1">
      <x v="1"/>
    </i>
    <i r="1">
      <x v="2"/>
    </i>
    <i r="1">
      <x v="3"/>
    </i>
    <i r="1">
      <x v="4"/>
    </i>
    <i r="1">
      <x v="5"/>
    </i>
    <i r="1">
      <x v="6"/>
    </i>
    <i r="1">
      <x v="7"/>
    </i>
    <i r="1">
      <x v="8"/>
    </i>
    <i r="1">
      <x v="11"/>
    </i>
    <i r="1">
      <x v="13"/>
    </i>
    <i r="1">
      <x v="17"/>
    </i>
    <i t="grand">
      <x/>
    </i>
  </rowItems>
  <colItems count="1">
    <i/>
  </colItems>
  <dataFields count="1">
    <dataField name="Sum of Income/(Expense)" fld="5" baseField="0" baseItem="0" numFmtId="4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769DDDF-7257-7E44-B905-1123FA9DBB6D}" name="PivotTable3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H7:I11" firstHeaderRow="1" firstDataRow="1" firstDataCol="1" rowPageCount="1" colPageCount="1"/>
  <pivotFields count="11">
    <pivotField showAll="0"/>
    <pivotField showAll="0">
      <items count="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t="default"/>
      </items>
    </pivotField>
    <pivotField showAll="0"/>
    <pivotField showAll="0"/>
    <pivotField showAll="0"/>
    <pivotField dataField="1" numFmtId="43" showAll="0"/>
    <pivotField showAll="0"/>
    <pivotField showAll="0"/>
    <pivotField axis="axisPage" multipleItemSelectionAllowed="1" showAll="0">
      <items count="7">
        <item h="1" x="0"/>
        <item h="1" x="2"/>
        <item x="1"/>
        <item x="3"/>
        <item h="1" x="4"/>
        <item h="1" x="5"/>
        <item t="default"/>
      </items>
    </pivotField>
    <pivotField axis="axisRow" showAll="0">
      <items count="15">
        <item x="0"/>
        <item x="1"/>
        <item x="2"/>
        <item x="3"/>
        <item x="4"/>
        <item x="5"/>
        <item x="6"/>
        <item x="7"/>
        <item x="8"/>
        <item x="9"/>
        <item x="10"/>
        <item x="11"/>
        <item x="12"/>
        <item x="13"/>
        <item t="default"/>
      </items>
    </pivotField>
    <pivotField showAll="0">
      <items count="4">
        <item h="1" x="0"/>
        <item x="1"/>
        <item h="1" x="2"/>
        <item t="default"/>
      </items>
    </pivotField>
  </pivotFields>
  <rowFields count="1">
    <field x="9"/>
  </rowFields>
  <rowItems count="4">
    <i>
      <x v="1"/>
    </i>
    <i>
      <x v="2"/>
    </i>
    <i>
      <x v="3"/>
    </i>
    <i t="grand">
      <x/>
    </i>
  </rowItems>
  <colItems count="1">
    <i/>
  </colItems>
  <pageFields count="1">
    <pageField fld="8" hier="-1"/>
  </pageFields>
  <dataFields count="1">
    <dataField name="Sum of Income/(Expense)" fld="5" baseField="0" baseItem="0" numFmtId="43"/>
  </dataFields>
  <chartFormats count="1">
    <chartFormat chart="4" format="5" series="1">
      <pivotArea type="data" outline="0" fieldPosition="0">
        <references count="1">
          <reference field="4294967294" count="1" selected="0">
            <x v="0"/>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s__Date" xr10:uid="{9BD73BC1-6006-E54C-A917-67DB9AA7EF2E}" sourceName="Years (Date)">
  <pivotTables>
    <pivotTable tabId="1" name="PivotTable33"/>
    <pivotTable tabId="5" name="PivotTable30"/>
    <pivotTable tabId="5" name="PivotTable31"/>
    <pivotTable tabId="5" name="PivotTable32"/>
    <pivotTable tabId="5" name="PivotTable34"/>
    <pivotTable tabId="5" name="PivotTable35"/>
  </pivotTables>
  <data>
    <tabular pivotCacheId="1354716144">
      <items count="3">
        <i x="1" s="1"/>
        <i x="0" nd="1"/>
        <i x="2"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s (Date)" xr10:uid="{A15EF631-8085-F64F-A3D9-AFF0640B0A55}" cache="Slicer_Years__Date" caption="Years (Date)" columnCount="3" showCaption="0"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E3C08DC-8AF7-104A-B3B2-3CC4965D382B}" name="Table4" displayName="Table4" ref="B7:I11" totalsRowCount="1">
  <autoFilter ref="B7:I10" xr:uid="{AE3C08DC-8AF7-104A-B3B2-3CC4965D382B}"/>
  <tableColumns count="8">
    <tableColumn id="1" xr3:uid="{F0F54F9D-EAE3-0A48-9747-F20BEF66153C}" name="Goal" totalsRowLabel="Total"/>
    <tableColumn id="2" xr3:uid="{C6E1953E-8E47-5647-B2AE-5C53B4D86FA1}" name="Priority"/>
    <tableColumn id="3" xr3:uid="{B2F8C4C0-9C1D-2944-9FF1-75BF4F69FBBB}" name="Target" totalsRowFunction="sum" totalsRowDxfId="9" dataCellStyle="Comma" totalsRowCellStyle="Comma"/>
    <tableColumn id="4" xr3:uid="{0322A34C-DC04-FD4C-AFDF-561A235C8985}" name="Cumulative Target" dataDxfId="8" totalsRowDxfId="7" dataCellStyle="Comma" totalsRowCellStyle="Comma">
      <calculatedColumnFormula>SUMIFS(Table4[Target],Table4[Priority],"&lt;="&amp;Table4[[#This Row],[Priority]])</calculatedColumnFormula>
    </tableColumn>
    <tableColumn id="5" xr3:uid="{A27EEB06-D9F2-6647-99C8-738B63896C53}" name="Allocated" totalsRowFunction="sum" dataDxfId="6" totalsRowDxfId="5" dataCellStyle="Comma" totalsRowCellStyle="Comma">
      <calculatedColumnFormula>_xlfn.LET(
_xlpm.Total, TotalSavings,
_xlpm.prev, Table4[[#This Row],[Cumulative Target]]-Table4[[#This Row],[Target]],
_xlpm.avail, _xlpm.Total-_xlpm.prev,
MAX(0,MIN(Table4[[#This Row],[Target]],_xlpm.avail)))</calculatedColumnFormula>
    </tableColumn>
    <tableColumn id="6" xr3:uid="{479C41E0-05D6-584B-A647-3FBA3B4CC289}" name="Remaining" totalsRowFunction="sum" dataDxfId="4" totalsRowDxfId="3" dataCellStyle="Comma" totalsRowCellStyle="Comma">
      <calculatedColumnFormula>Table4[[#This Row],[Target]]-Table4[[#This Row],[Allocated]]</calculatedColumnFormula>
    </tableColumn>
    <tableColumn id="7" xr3:uid="{F4BD1B24-C78A-0B47-863D-6FF80B9EB0C3}" name="% Funded" totalsRowFunction="custom" dataDxfId="2" totalsRowDxfId="1" dataCellStyle="Percent" totalsRowCellStyle="Percent">
      <calculatedColumnFormula>IF(Table4[[#This Row],[Target]]=0,0,Table4[[#This Row],[Allocated]]/Table4[[#This Row],[Target]])</calculatedColumnFormula>
      <totalsRowFormula>Table4[[#Totals],[Allocated]]/Table4[[#Totals],[Target]]</totalsRowFormula>
    </tableColumn>
    <tableColumn id="8" xr3:uid="{AF5D9FFE-B1F2-B541-A91F-9BD62C864B31}" name="Months to Goal" totalsRowFunction="max" dataDxfId="0">
      <calculatedColumnFormula>IF(TargetSavedMonthly&lt;=0,"",MAX(0,ROUNDUP((Table4[[#This Row],[Cumulative Target]]-TotalSavings)/TargetSavedMonthly,0)))</calculatedColumnFormula>
    </tableColum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0AB2DED-07AB-A34B-B9F2-A1ADFFB98252}" name="TblTrans" displayName="TblTrans" ref="B3:J508" totalsRowShown="0">
  <autoFilter ref="B3:J508" xr:uid="{10AB2DED-07AB-A34B-B9F2-A1ADFFB98252}"/>
  <tableColumns count="9">
    <tableColumn id="1" xr3:uid="{1433F527-AC9A-3B40-A95C-210624D8197D}" name="Account"/>
    <tableColumn id="2" xr3:uid="{DCA9A516-F2F4-A745-AF9F-0F1113E5E2EF}" name="Date" dataDxfId="14"/>
    <tableColumn id="3" xr3:uid="{2F83A3CD-7A33-0B43-A2A6-E9076BD213EB}" name="Description"/>
    <tableColumn id="4" xr3:uid="{A54F540E-6CC2-7A4A-96FE-68709BF30CC2}" name="Debit(Spend)" dataCellStyle="Comma"/>
    <tableColumn id="5" xr3:uid="{D5E4D9A4-74F3-8746-BF93-A03F7BC7A713}" name="Credit(Income" dataCellStyle="Comma"/>
    <tableColumn id="6" xr3:uid="{00EC7AE2-F33B-D249-B8CD-E6FE9A623A04}" name="Income/(Expense)" dataDxfId="13" dataCellStyle="Comma">
      <calculatedColumnFormula>TblTrans[[#This Row],[Credit(Income]]-TblTrans[[#This Row],[Debit(Spend)]]</calculatedColumnFormula>
    </tableColumn>
    <tableColumn id="7" xr3:uid="{847B7DF8-54BE-264A-9F60-4E5751927D9F}" name="Subcategory" dataDxfId="12">
      <calculatedColumnFormula array="1">_xlfn.XLOOKUP(TRUE,ISNUMBER(SEARCH(TblCat[Description],TblTrans[[#This Row],[Description]])),TblCat[Subcategory],"Uncategorized")</calculatedColumnFormula>
    </tableColumn>
    <tableColumn id="8" xr3:uid="{F0E7ADFA-F760-B64C-BCE9-2FB209E7E054}" name="Category" dataDxfId="11">
      <calculatedColumnFormula array="1">_xlfn.XLOOKUP(TRUE,ISNUMBER(SEARCH(TblCat[Description],TblTrans[[#This Row],[Description]])),TblCat[Category],"Uncategorized")</calculatedColumnFormula>
    </tableColumn>
    <tableColumn id="9" xr3:uid="{BBDD15CE-0788-2C4F-9B2E-873BF4736AE5}" name="Category Type" dataDxfId="10">
      <calculatedColumnFormula array="1">_xlfn.XLOOKUP(TRUE,ISNUMBER(SEARCH(TblCat[Description],TblTrans[[#This Row],[Description]])),TblCat[Category Type],"Uncategorized")</calculatedColumnFormula>
    </tableColumn>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C8893D-0445-EE4B-BB3E-81E92B912241}" name="TblCat" displayName="TblCat" ref="B3:E66" totalsRowShown="0">
  <autoFilter ref="B3:E66" xr:uid="{00C8893D-0445-EE4B-BB3E-81E92B912241}"/>
  <tableColumns count="4">
    <tableColumn id="1" xr3:uid="{5E670874-8D4B-DF48-8D79-C2907A196480}" name="Description"/>
    <tableColumn id="2" xr3:uid="{AE42E44D-4A41-F440-9D44-6EC2E50B4477}" name="Subcategory"/>
    <tableColumn id="3" xr3:uid="{E0A96709-3215-C346-B287-FA1BF19F76C5}" name="Category"/>
    <tableColumn id="4" xr3:uid="{DB74D8E7-8BD2-0641-A8DF-E37C7581D01D}" name="Category Type"/>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C75543DE-F70E-B149-A920-C9D8BFFE25F6}">
  <we:reference id="wa200010215" version="2.0.0.0" store="en-US" storeType="OMEX"/>
  <we:alternateReferences>
    <we:reference id="wa200010215" version="2.0.0.0" store=""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pivotTable" Target="../pivotTables/pivotTable6.xml"/><Relationship Id="rId4"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19AB0-5FA4-9F44-A08F-9A777AA89A97}">
  <dimension ref="B1:U24"/>
  <sheetViews>
    <sheetView showGridLines="0" tabSelected="1" workbookViewId="0">
      <selection activeCell="J23" sqref="J23"/>
    </sheetView>
  </sheetViews>
  <sheetFormatPr baseColWidth="10" defaultRowHeight="16" x14ac:dyDescent="0.2"/>
  <cols>
    <col min="1" max="1" width="4" customWidth="1"/>
    <col min="3" max="3" width="17.1640625" customWidth="1"/>
    <col min="6" max="6" width="27.1640625" customWidth="1"/>
    <col min="7" max="8" width="10.1640625" bestFit="1" customWidth="1"/>
    <col min="9" max="9" width="15" customWidth="1"/>
    <col min="10" max="10" width="13.5" customWidth="1"/>
    <col min="11" max="11" width="12.1640625" customWidth="1"/>
    <col min="12" max="18" width="9.83203125" customWidth="1"/>
    <col min="19" max="20" width="11.1640625" bestFit="1" customWidth="1"/>
    <col min="21" max="21" width="15.1640625" bestFit="1" customWidth="1"/>
    <col min="22" max="22" width="11.1640625" bestFit="1" customWidth="1"/>
  </cols>
  <sheetData>
    <row r="1" spans="2:21" s="1" customFormat="1" ht="52" customHeight="1" x14ac:dyDescent="0.2">
      <c r="B1" s="1" t="s">
        <v>0</v>
      </c>
      <c r="R1" s="1" t="s">
        <v>214</v>
      </c>
      <c r="T1" s="11"/>
      <c r="U1" s="23">
        <f>GETPIVOTDATA("Income/(Expense)",$F$3)</f>
        <v>2332.4600000000009</v>
      </c>
    </row>
    <row r="3" spans="2:21" x14ac:dyDescent="0.2">
      <c r="F3" s="8" t="s">
        <v>232</v>
      </c>
    </row>
    <row r="4" spans="2:21" x14ac:dyDescent="0.2">
      <c r="G4" t="s">
        <v>238</v>
      </c>
      <c r="S4" t="s">
        <v>210</v>
      </c>
    </row>
    <row r="5" spans="2:21" x14ac:dyDescent="0.2">
      <c r="G5" t="s">
        <v>235</v>
      </c>
      <c r="H5" t="s">
        <v>236</v>
      </c>
      <c r="I5" t="s">
        <v>237</v>
      </c>
      <c r="J5" t="s">
        <v>240</v>
      </c>
      <c r="K5" t="s">
        <v>241</v>
      </c>
      <c r="L5" t="s">
        <v>242</v>
      </c>
      <c r="M5" t="s">
        <v>243</v>
      </c>
      <c r="N5" t="s">
        <v>244</v>
      </c>
      <c r="O5" t="s">
        <v>245</v>
      </c>
      <c r="P5" t="s">
        <v>246</v>
      </c>
      <c r="Q5" t="s">
        <v>247</v>
      </c>
      <c r="R5" t="s">
        <v>248</v>
      </c>
    </row>
    <row r="6" spans="2:21" x14ac:dyDescent="0.2">
      <c r="F6" s="9" t="s">
        <v>171</v>
      </c>
      <c r="G6" s="6"/>
      <c r="H6" s="6"/>
      <c r="I6" s="6"/>
      <c r="J6" s="6"/>
      <c r="K6" s="6"/>
      <c r="L6" s="6"/>
      <c r="M6" s="6"/>
      <c r="N6" s="6"/>
      <c r="O6" s="6"/>
      <c r="P6" s="6"/>
      <c r="Q6" s="6"/>
      <c r="R6" s="6"/>
      <c r="S6" s="6"/>
    </row>
    <row r="7" spans="2:21" x14ac:dyDescent="0.2">
      <c r="F7" s="10" t="s">
        <v>172</v>
      </c>
      <c r="G7" s="6">
        <v>26.28</v>
      </c>
      <c r="H7" s="6">
        <v>24.500000000000004</v>
      </c>
      <c r="I7" s="6">
        <v>0.05</v>
      </c>
      <c r="J7" s="6"/>
      <c r="K7" s="6"/>
      <c r="L7" s="6"/>
      <c r="M7" s="6"/>
      <c r="N7" s="6"/>
      <c r="O7" s="6"/>
      <c r="P7" s="6"/>
      <c r="Q7" s="6"/>
      <c r="R7" s="6"/>
      <c r="S7" s="6">
        <v>50.83</v>
      </c>
    </row>
    <row r="8" spans="2:21" x14ac:dyDescent="0.2">
      <c r="F8" s="10" t="s">
        <v>175</v>
      </c>
      <c r="G8" s="6">
        <v>915.26</v>
      </c>
      <c r="H8" s="6">
        <v>485.32</v>
      </c>
      <c r="I8" s="6">
        <v>280</v>
      </c>
      <c r="J8" s="6"/>
      <c r="K8" s="6"/>
      <c r="L8" s="6"/>
      <c r="M8" s="6"/>
      <c r="N8" s="6"/>
      <c r="O8" s="6"/>
      <c r="P8" s="6"/>
      <c r="Q8" s="6"/>
      <c r="R8" s="6"/>
      <c r="S8" s="6">
        <v>1680.58</v>
      </c>
    </row>
    <row r="9" spans="2:21" x14ac:dyDescent="0.2">
      <c r="F9" s="10" t="s">
        <v>170</v>
      </c>
      <c r="G9" s="6">
        <v>3972.61</v>
      </c>
      <c r="H9" s="6">
        <v>4191.3099999999995</v>
      </c>
      <c r="I9" s="6">
        <v>4421.42</v>
      </c>
      <c r="J9" s="6"/>
      <c r="K9" s="6"/>
      <c r="L9" s="6"/>
      <c r="M9" s="6"/>
      <c r="N9" s="6"/>
      <c r="O9" s="6"/>
      <c r="P9" s="6"/>
      <c r="Q9" s="6"/>
      <c r="R9" s="6"/>
      <c r="S9" s="6">
        <v>12585.34</v>
      </c>
    </row>
    <row r="10" spans="2:21" x14ac:dyDescent="0.2">
      <c r="F10" s="9" t="s">
        <v>212</v>
      </c>
      <c r="G10" s="6">
        <v>4914.1499999999996</v>
      </c>
      <c r="H10" s="6">
        <v>4701.1299999999992</v>
      </c>
      <c r="I10" s="6">
        <v>4701.47</v>
      </c>
      <c r="J10" s="6"/>
      <c r="K10" s="6"/>
      <c r="L10" s="6"/>
      <c r="M10" s="6"/>
      <c r="N10" s="6"/>
      <c r="O10" s="6"/>
      <c r="P10" s="6"/>
      <c r="Q10" s="6"/>
      <c r="R10" s="6"/>
      <c r="S10" s="6">
        <v>14316.75</v>
      </c>
    </row>
    <row r="11" spans="2:21" x14ac:dyDescent="0.2">
      <c r="F11" s="9" t="s">
        <v>156</v>
      </c>
      <c r="G11" s="6"/>
      <c r="H11" s="6"/>
      <c r="I11" s="6"/>
      <c r="J11" s="6"/>
      <c r="K11" s="6"/>
      <c r="L11" s="6"/>
      <c r="M11" s="6"/>
      <c r="N11" s="6"/>
      <c r="O11" s="6"/>
      <c r="P11" s="6"/>
      <c r="Q11" s="6"/>
      <c r="R11" s="6"/>
      <c r="S11" s="6"/>
    </row>
    <row r="12" spans="2:21" x14ac:dyDescent="0.2">
      <c r="F12" s="10" t="s">
        <v>184</v>
      </c>
      <c r="G12" s="6"/>
      <c r="H12" s="6">
        <v>-991.73</v>
      </c>
      <c r="I12" s="6"/>
      <c r="J12" s="6"/>
      <c r="K12" s="6"/>
      <c r="L12" s="6"/>
      <c r="M12" s="6"/>
      <c r="N12" s="6"/>
      <c r="O12" s="6"/>
      <c r="P12" s="6"/>
      <c r="Q12" s="6"/>
      <c r="R12" s="6"/>
      <c r="S12" s="6">
        <v>-991.73</v>
      </c>
    </row>
    <row r="13" spans="2:21" x14ac:dyDescent="0.2">
      <c r="F13" s="10" t="s">
        <v>200</v>
      </c>
      <c r="G13" s="6">
        <v>-390.99</v>
      </c>
      <c r="H13" s="6">
        <v>-1186.1299999999999</v>
      </c>
      <c r="I13" s="6">
        <v>-386.45</v>
      </c>
      <c r="J13" s="6"/>
      <c r="K13" s="6"/>
      <c r="L13" s="6"/>
      <c r="M13" s="6"/>
      <c r="N13" s="6"/>
      <c r="O13" s="6"/>
      <c r="P13" s="6"/>
      <c r="Q13" s="6"/>
      <c r="R13" s="6"/>
      <c r="S13" s="6">
        <v>-1963.57</v>
      </c>
    </row>
    <row r="14" spans="2:21" x14ac:dyDescent="0.2">
      <c r="F14" s="10" t="s">
        <v>162</v>
      </c>
      <c r="G14" s="6">
        <v>-436.67999999999995</v>
      </c>
      <c r="H14" s="6">
        <v>-145.62</v>
      </c>
      <c r="I14" s="6">
        <v>-77.59</v>
      </c>
      <c r="J14" s="6"/>
      <c r="K14" s="6"/>
      <c r="L14" s="6"/>
      <c r="M14" s="6"/>
      <c r="N14" s="6"/>
      <c r="O14" s="6"/>
      <c r="P14" s="6"/>
      <c r="Q14" s="6"/>
      <c r="R14" s="6"/>
      <c r="S14" s="6">
        <v>-659.89</v>
      </c>
    </row>
    <row r="15" spans="2:21" x14ac:dyDescent="0.2">
      <c r="F15" s="10" t="s">
        <v>160</v>
      </c>
      <c r="G15" s="6">
        <v>-85.970000000000013</v>
      </c>
      <c r="H15" s="6">
        <v>-57.22</v>
      </c>
      <c r="I15" s="6"/>
      <c r="J15" s="6"/>
      <c r="K15" s="6"/>
      <c r="L15" s="6"/>
      <c r="M15" s="6"/>
      <c r="N15" s="6"/>
      <c r="O15" s="6"/>
      <c r="P15" s="6"/>
      <c r="Q15" s="6"/>
      <c r="R15" s="6"/>
      <c r="S15" s="6">
        <v>-143.19</v>
      </c>
    </row>
    <row r="16" spans="2:21" x14ac:dyDescent="0.2">
      <c r="F16" s="10" t="s">
        <v>174</v>
      </c>
      <c r="G16" s="6"/>
      <c r="H16" s="6">
        <v>-18</v>
      </c>
      <c r="I16" s="6">
        <v>-2</v>
      </c>
      <c r="J16" s="6"/>
      <c r="K16" s="6"/>
      <c r="L16" s="6"/>
      <c r="M16" s="6"/>
      <c r="N16" s="6"/>
      <c r="O16" s="6"/>
      <c r="P16" s="6"/>
      <c r="Q16" s="6"/>
      <c r="R16" s="6"/>
      <c r="S16" s="6">
        <v>-20</v>
      </c>
    </row>
    <row r="17" spans="6:19" x14ac:dyDescent="0.2">
      <c r="F17" s="10" t="s">
        <v>182</v>
      </c>
      <c r="G17" s="6">
        <v>-89.65</v>
      </c>
      <c r="H17" s="6">
        <v>-406.54999999999995</v>
      </c>
      <c r="I17" s="6">
        <v>-59.13</v>
      </c>
      <c r="J17" s="6"/>
      <c r="K17" s="6"/>
      <c r="L17" s="6"/>
      <c r="M17" s="6"/>
      <c r="N17" s="6"/>
      <c r="O17" s="6"/>
      <c r="P17" s="6"/>
      <c r="Q17" s="6"/>
      <c r="R17" s="6"/>
      <c r="S17" s="6">
        <v>-555.32999999999993</v>
      </c>
    </row>
    <row r="18" spans="6:19" x14ac:dyDescent="0.2">
      <c r="F18" s="10" t="s">
        <v>188</v>
      </c>
      <c r="G18" s="6">
        <v>-1881.08</v>
      </c>
      <c r="H18" s="6">
        <v>-654.41000000000008</v>
      </c>
      <c r="I18" s="6">
        <v>-1658.37</v>
      </c>
      <c r="J18" s="6"/>
      <c r="K18" s="6"/>
      <c r="L18" s="6"/>
      <c r="M18" s="6"/>
      <c r="N18" s="6"/>
      <c r="O18" s="6"/>
      <c r="P18" s="6"/>
      <c r="Q18" s="6"/>
      <c r="R18" s="6"/>
      <c r="S18" s="6">
        <v>-4193.8599999999997</v>
      </c>
    </row>
    <row r="19" spans="6:19" x14ac:dyDescent="0.2">
      <c r="F19" s="10" t="s">
        <v>155</v>
      </c>
      <c r="G19" s="6">
        <v>-1107.8800000000001</v>
      </c>
      <c r="H19" s="6">
        <v>-621.97</v>
      </c>
      <c r="I19" s="6">
        <v>-347.04999999999995</v>
      </c>
      <c r="J19" s="6"/>
      <c r="K19" s="6"/>
      <c r="L19" s="6"/>
      <c r="M19" s="6"/>
      <c r="N19" s="6"/>
      <c r="O19" s="6"/>
      <c r="P19" s="6"/>
      <c r="Q19" s="6"/>
      <c r="R19" s="6"/>
      <c r="S19" s="6">
        <v>-2076.9</v>
      </c>
    </row>
    <row r="20" spans="6:19" x14ac:dyDescent="0.2">
      <c r="F20" s="10" t="s">
        <v>191</v>
      </c>
      <c r="G20" s="6">
        <v>-2.5</v>
      </c>
      <c r="H20" s="6">
        <v>-294.11</v>
      </c>
      <c r="I20" s="6">
        <v>-36.6</v>
      </c>
      <c r="J20" s="6"/>
      <c r="K20" s="6"/>
      <c r="L20" s="6"/>
      <c r="M20" s="6"/>
      <c r="N20" s="6"/>
      <c r="O20" s="6"/>
      <c r="P20" s="6"/>
      <c r="Q20" s="6"/>
      <c r="R20" s="6"/>
      <c r="S20" s="6">
        <v>-333.21000000000004</v>
      </c>
    </row>
    <row r="21" spans="6:19" x14ac:dyDescent="0.2">
      <c r="F21" s="10" t="s">
        <v>180</v>
      </c>
      <c r="G21" s="6">
        <v>-7.25</v>
      </c>
      <c r="H21" s="6">
        <v>-7.5</v>
      </c>
      <c r="I21" s="6"/>
      <c r="J21" s="6"/>
      <c r="K21" s="6"/>
      <c r="L21" s="6"/>
      <c r="M21" s="6"/>
      <c r="N21" s="6"/>
      <c r="O21" s="6"/>
      <c r="P21" s="6"/>
      <c r="Q21" s="6"/>
      <c r="R21" s="6"/>
      <c r="S21" s="6">
        <v>-14.75</v>
      </c>
    </row>
    <row r="22" spans="6:19" x14ac:dyDescent="0.2">
      <c r="F22" s="10" t="s">
        <v>197</v>
      </c>
      <c r="G22" s="6">
        <v>-324.85000000000002</v>
      </c>
      <c r="H22" s="6">
        <v>-393.46000000000004</v>
      </c>
      <c r="I22" s="6">
        <v>-313.55</v>
      </c>
      <c r="J22" s="6"/>
      <c r="K22" s="6"/>
      <c r="L22" s="6"/>
      <c r="M22" s="6"/>
      <c r="N22" s="6"/>
      <c r="O22" s="6"/>
      <c r="P22" s="6"/>
      <c r="Q22" s="6"/>
      <c r="R22" s="6"/>
      <c r="S22" s="6">
        <v>-1031.8600000000001</v>
      </c>
    </row>
    <row r="23" spans="6:19" x14ac:dyDescent="0.2">
      <c r="F23" s="9" t="s">
        <v>213</v>
      </c>
      <c r="G23" s="6">
        <v>-4326.8500000000004</v>
      </c>
      <c r="H23" s="6">
        <v>-4776.6999999999989</v>
      </c>
      <c r="I23" s="6">
        <v>-2880.7400000000002</v>
      </c>
      <c r="J23" s="6"/>
      <c r="K23" s="6"/>
      <c r="L23" s="6"/>
      <c r="M23" s="6"/>
      <c r="N23" s="6"/>
      <c r="O23" s="6"/>
      <c r="P23" s="6"/>
      <c r="Q23" s="6"/>
      <c r="R23" s="6"/>
      <c r="S23" s="6">
        <v>-11984.29</v>
      </c>
    </row>
    <row r="24" spans="6:19" x14ac:dyDescent="0.2">
      <c r="F24" s="9" t="s">
        <v>210</v>
      </c>
      <c r="G24" s="6">
        <v>587.30000000000007</v>
      </c>
      <c r="H24" s="6">
        <v>-75.570000000000277</v>
      </c>
      <c r="I24" s="6">
        <v>1820.7300000000002</v>
      </c>
      <c r="J24" s="6"/>
      <c r="K24" s="6"/>
      <c r="L24" s="6"/>
      <c r="M24" s="6"/>
      <c r="N24" s="6"/>
      <c r="O24" s="6"/>
      <c r="P24" s="6"/>
      <c r="Q24" s="6"/>
      <c r="R24" s="6"/>
      <c r="S24" s="6">
        <v>2332.4600000000009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4A050-E8C4-5F4D-8AA6-F8D040ACF01A}">
  <dimension ref="B1:I11"/>
  <sheetViews>
    <sheetView showGridLines="0" workbookViewId="0">
      <selection activeCell="D22" sqref="D22"/>
    </sheetView>
  </sheetViews>
  <sheetFormatPr baseColWidth="10" defaultRowHeight="16" x14ac:dyDescent="0.2"/>
  <cols>
    <col min="1" max="1" width="7.1640625" customWidth="1"/>
    <col min="2" max="2" width="25.83203125" customWidth="1"/>
    <col min="4" max="4" width="11.5" bestFit="1" customWidth="1"/>
    <col min="5" max="5" width="18.1640625" customWidth="1"/>
    <col min="6" max="6" width="11.1640625" customWidth="1"/>
    <col min="7" max="7" width="12" customWidth="1"/>
    <col min="8" max="8" width="11.33203125" customWidth="1"/>
    <col min="9" max="9" width="15.6640625" customWidth="1"/>
  </cols>
  <sheetData>
    <row r="1" spans="2:9" s="2" customFormat="1" ht="72" customHeight="1" x14ac:dyDescent="0.2">
      <c r="B1" s="2" t="s">
        <v>1</v>
      </c>
    </row>
    <row r="3" spans="2:9" x14ac:dyDescent="0.2">
      <c r="B3" s="15" t="s">
        <v>152</v>
      </c>
      <c r="C3" s="18">
        <v>10000</v>
      </c>
      <c r="D3" s="16"/>
      <c r="E3" s="16" t="s">
        <v>229</v>
      </c>
      <c r="F3" s="17">
        <f>Table4[[#Totals],[% Funded]]</f>
        <v>0</v>
      </c>
      <c r="G3" s="14">
        <f>1-F3</f>
        <v>1</v>
      </c>
    </row>
    <row r="4" spans="2:9" x14ac:dyDescent="0.2">
      <c r="B4" s="15" t="s">
        <v>215</v>
      </c>
      <c r="C4" s="18">
        <f>-SUMIFS(TblTrans[Income/(Expense)],TblTrans[Subcategory],"Savings")</f>
        <v>-12517.179999999998</v>
      </c>
      <c r="D4" s="16"/>
      <c r="E4" s="16" t="s">
        <v>230</v>
      </c>
      <c r="F4" s="19">
        <f>MAX(Table4[Months to Goal])</f>
        <v>199</v>
      </c>
    </row>
    <row r="5" spans="2:9" x14ac:dyDescent="0.2">
      <c r="B5" s="20" t="s">
        <v>216</v>
      </c>
      <c r="C5" s="24">
        <f>SUM(C3:C4)</f>
        <v>-2517.1799999999985</v>
      </c>
      <c r="D5" s="16"/>
      <c r="E5" s="16" t="s">
        <v>228</v>
      </c>
      <c r="F5" s="21">
        <v>1000</v>
      </c>
    </row>
    <row r="6" spans="2:9" ht="64" customHeight="1" x14ac:dyDescent="0.2"/>
    <row r="7" spans="2:9" x14ac:dyDescent="0.2">
      <c r="B7" t="s">
        <v>217</v>
      </c>
      <c r="C7" t="s">
        <v>218</v>
      </c>
      <c r="D7" t="s">
        <v>205</v>
      </c>
      <c r="E7" t="s">
        <v>219</v>
      </c>
      <c r="F7" t="s">
        <v>220</v>
      </c>
      <c r="G7" t="s">
        <v>221</v>
      </c>
      <c r="H7" t="s">
        <v>222</v>
      </c>
      <c r="I7" t="s">
        <v>223</v>
      </c>
    </row>
    <row r="8" spans="2:9" x14ac:dyDescent="0.2">
      <c r="B8" t="s">
        <v>224</v>
      </c>
      <c r="C8">
        <v>1</v>
      </c>
      <c r="D8" s="5">
        <v>84000</v>
      </c>
      <c r="E8" s="5">
        <f>SUMIFS(Table4[Target],Table4[Priority],"&lt;="&amp;Table4[[#This Row],[Priority]])</f>
        <v>84000</v>
      </c>
      <c r="F8" s="5">
        <f>_xlfn.LET(
_xlpm.Total, TotalSavings,
_xlpm.prev, Table4[[#This Row],[Cumulative Target]]-Table4[[#This Row],[Target]],
_xlpm.avail, _xlpm.Total-_xlpm.prev,
MAX(0,MIN(Table4[[#This Row],[Target]],_xlpm.avail)))</f>
        <v>0</v>
      </c>
      <c r="G8" s="5">
        <f>Table4[[#This Row],[Target]]-Table4[[#This Row],[Allocated]]</f>
        <v>84000</v>
      </c>
      <c r="H8" s="12">
        <f>IF(Table4[[#This Row],[Target]]=0,0,Table4[[#This Row],[Allocated]]/Table4[[#This Row],[Target]])</f>
        <v>0</v>
      </c>
      <c r="I8">
        <f>IF(TargetSavedMonthly&lt;=0,"",MAX(0,ROUNDUP((Table4[[#This Row],[Cumulative Target]]-TotalSavings)/TargetSavedMonthly,0)))</f>
        <v>87</v>
      </c>
    </row>
    <row r="9" spans="2:9" x14ac:dyDescent="0.2">
      <c r="B9" t="s">
        <v>225</v>
      </c>
      <c r="C9">
        <v>2</v>
      </c>
      <c r="D9" s="5">
        <v>12000</v>
      </c>
      <c r="E9" s="5">
        <f>SUMIFS(Table4[Target],Table4[Priority],"&lt;="&amp;Table4[[#This Row],[Priority]])</f>
        <v>96000</v>
      </c>
      <c r="F9" s="5">
        <f>_xlfn.LET(
_xlpm.Total, TotalSavings,
_xlpm.prev, Table4[[#This Row],[Cumulative Target]]-Table4[[#This Row],[Target]],
_xlpm.avail, _xlpm.Total-_xlpm.prev,
MAX(0,MIN(Table4[[#This Row],[Target]],_xlpm.avail)))</f>
        <v>0</v>
      </c>
      <c r="G9" s="5">
        <f>Table4[[#This Row],[Target]]-Table4[[#This Row],[Allocated]]</f>
        <v>12000</v>
      </c>
      <c r="H9" s="12">
        <f>IF(Table4[[#This Row],[Target]]=0,0,Table4[[#This Row],[Allocated]]/Table4[[#This Row],[Target]])</f>
        <v>0</v>
      </c>
      <c r="I9">
        <f>IF(TargetSavedMonthly&lt;=0,"",MAX(0,ROUNDUP((Table4[[#This Row],[Cumulative Target]]-TotalSavings)/TargetSavedMonthly,0)))</f>
        <v>99</v>
      </c>
    </row>
    <row r="10" spans="2:9" x14ac:dyDescent="0.2">
      <c r="B10" t="s">
        <v>226</v>
      </c>
      <c r="C10">
        <v>3</v>
      </c>
      <c r="D10" s="5">
        <v>100000</v>
      </c>
      <c r="E10" s="5">
        <f>SUMIFS(Table4[Target],Table4[Priority],"&lt;="&amp;Table4[[#This Row],[Priority]])</f>
        <v>196000</v>
      </c>
      <c r="F10" s="5">
        <f>_xlfn.LET(
_xlpm.Total, TotalSavings,
_xlpm.prev, Table4[[#This Row],[Cumulative Target]]-Table4[[#This Row],[Target]],
_xlpm.avail, _xlpm.Total-_xlpm.prev,
MAX(0,MIN(Table4[[#This Row],[Target]],_xlpm.avail)))</f>
        <v>0</v>
      </c>
      <c r="G10" s="5">
        <f>Table4[[#This Row],[Target]]-Table4[[#This Row],[Allocated]]</f>
        <v>100000</v>
      </c>
      <c r="H10" s="12">
        <f>IF(Table4[[#This Row],[Target]]=0,0,Table4[[#This Row],[Allocated]]/Table4[[#This Row],[Target]])</f>
        <v>0</v>
      </c>
      <c r="I10">
        <f>IF(TargetSavedMonthly&lt;=0,"",MAX(0,ROUNDUP((Table4[[#This Row],[Cumulative Target]]-TotalSavings)/TargetSavedMonthly,0)))</f>
        <v>199</v>
      </c>
    </row>
    <row r="11" spans="2:9" x14ac:dyDescent="0.2">
      <c r="B11" t="s">
        <v>227</v>
      </c>
      <c r="D11" s="5">
        <f>SUBTOTAL(109,Table4[Target])</f>
        <v>196000</v>
      </c>
      <c r="E11" s="5"/>
      <c r="F11" s="13">
        <f>SUBTOTAL(109,Table4[Allocated])</f>
        <v>0</v>
      </c>
      <c r="G11" s="13">
        <f>SUBTOTAL(109,Table4[Remaining])</f>
        <v>196000</v>
      </c>
      <c r="H11" s="12">
        <f>Table4[[#Totals],[Allocated]]/Table4[[#Totals],[Target]]</f>
        <v>0</v>
      </c>
      <c r="I11">
        <f>SUBTOTAL(104,Table4[Months to Goal])</f>
        <v>199</v>
      </c>
    </row>
  </sheetData>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F8E0B-3A04-7F46-8167-0A383E45CF35}">
  <dimension ref="B1:J508"/>
  <sheetViews>
    <sheetView showGridLines="0" topLeftCell="A466" workbookViewId="0">
      <selection activeCell="D509" sqref="D509"/>
    </sheetView>
  </sheetViews>
  <sheetFormatPr baseColWidth="10" defaultRowHeight="16" x14ac:dyDescent="0.2"/>
  <cols>
    <col min="1" max="1" width="4.83203125" customWidth="1"/>
    <col min="2" max="3" width="15.1640625" customWidth="1"/>
    <col min="4" max="4" width="56.5" bestFit="1" customWidth="1"/>
    <col min="5" max="5" width="15.1640625" style="5" customWidth="1"/>
    <col min="6" max="6" width="16" style="5" customWidth="1"/>
    <col min="7" max="7" width="19" style="5" customWidth="1"/>
    <col min="8" max="8" width="16" customWidth="1"/>
    <col min="9" max="10" width="15.1640625" customWidth="1"/>
  </cols>
  <sheetData>
    <row r="1" spans="2:10" s="2" customFormat="1" ht="60" customHeight="1" x14ac:dyDescent="0.2">
      <c r="B1" s="2" t="s">
        <v>2</v>
      </c>
      <c r="E1" s="7"/>
      <c r="F1" s="7"/>
      <c r="G1" s="7"/>
    </row>
    <row r="3" spans="2:10" x14ac:dyDescent="0.2">
      <c r="B3" t="s">
        <v>4</v>
      </c>
      <c r="C3" t="s">
        <v>5</v>
      </c>
      <c r="D3" t="s">
        <v>6</v>
      </c>
      <c r="E3" s="5" t="s">
        <v>7</v>
      </c>
      <c r="F3" s="5" t="s">
        <v>231</v>
      </c>
      <c r="G3" s="5" t="s">
        <v>8</v>
      </c>
      <c r="H3" t="s">
        <v>9</v>
      </c>
      <c r="I3" t="s">
        <v>10</v>
      </c>
      <c r="J3" t="s">
        <v>11</v>
      </c>
    </row>
    <row r="4" spans="2:10" x14ac:dyDescent="0.2">
      <c r="B4" t="s">
        <v>12</v>
      </c>
      <c r="C4" s="4">
        <v>46023</v>
      </c>
      <c r="D4" t="s">
        <v>13</v>
      </c>
      <c r="F4" s="5">
        <v>450.04</v>
      </c>
      <c r="G4" s="5">
        <f>TblTrans[[#This Row],[Credit(Income]]-TblTrans[[#This Row],[Debit(Spend)]]</f>
        <v>450.04</v>
      </c>
      <c r="H4" t="str" cm="1">
        <f t="array" ref="H4">_xlfn.XLOOKUP(TRUE,ISNUMBER(SEARCH(TblCat[Description],TblTrans[[#This Row],[Description]])),TblCat[Subcategory],"Uncategorized")</f>
        <v>Opening Balance</v>
      </c>
      <c r="I4" t="str" cm="1">
        <f t="array" ref="I4">_xlfn.XLOOKUP(TRUE,ISNUMBER(SEARCH(TblCat[Description],TblTrans[[#This Row],[Description]])),TblCat[Category],"Uncategorized")</f>
        <v>Transfer</v>
      </c>
      <c r="J4" t="str" cm="1">
        <f t="array" ref="J4">_xlfn.XLOOKUP(TRUE,ISNUMBER(SEARCH(TblCat[Description],TblTrans[[#This Row],[Description]])),TblCat[Category Type],"Uncategorized")</f>
        <v>Balance Forward</v>
      </c>
    </row>
    <row r="5" spans="2:10" x14ac:dyDescent="0.2">
      <c r="B5" t="s">
        <v>14</v>
      </c>
      <c r="C5" s="4">
        <v>46023</v>
      </c>
      <c r="D5" t="s">
        <v>15</v>
      </c>
      <c r="F5" s="5">
        <v>1136.45</v>
      </c>
      <c r="G5" s="5">
        <f>TblTrans[[#This Row],[Credit(Income]]-TblTrans[[#This Row],[Debit(Spend)]]</f>
        <v>1136.45</v>
      </c>
      <c r="H5" t="str" cm="1">
        <f t="array" ref="H5">_xlfn.XLOOKUP(TRUE,ISNUMBER(SEARCH(TblCat[Description],TblTrans[[#This Row],[Description]])),TblCat[Subcategory],"Uncategorized")</f>
        <v>Savings</v>
      </c>
      <c r="I5" t="str" cm="1">
        <f t="array" ref="I5">_xlfn.XLOOKUP(TRUE,ISNUMBER(SEARCH(TblCat[Description],TblTrans[[#This Row],[Description]])),TblCat[Category],"Uncategorized")</f>
        <v>Transfer</v>
      </c>
      <c r="J5" t="str" cm="1">
        <f t="array" ref="J5">_xlfn.XLOOKUP(TRUE,ISNUMBER(SEARCH(TblCat[Description],TblTrans[[#This Row],[Description]])),TblCat[Category Type],"Uncategorized")</f>
        <v>Balance Forward</v>
      </c>
    </row>
    <row r="6" spans="2:10" x14ac:dyDescent="0.2">
      <c r="B6" t="s">
        <v>14</v>
      </c>
      <c r="C6" s="4">
        <v>46023</v>
      </c>
      <c r="D6" t="s">
        <v>16</v>
      </c>
      <c r="F6" s="5">
        <v>8245.5499999999993</v>
      </c>
      <c r="G6" s="5">
        <f>TblTrans[[#This Row],[Credit(Income]]-TblTrans[[#This Row],[Debit(Spend)]]</f>
        <v>8245.5499999999993</v>
      </c>
      <c r="H6" t="str" cm="1">
        <f t="array" ref="H6">_xlfn.XLOOKUP(TRUE,ISNUMBER(SEARCH(TblCat[Description],TblTrans[[#This Row],[Description]])),TblCat[Subcategory],"Uncategorized")</f>
        <v>Savings</v>
      </c>
      <c r="I6" t="str" cm="1">
        <f t="array" ref="I6">_xlfn.XLOOKUP(TRUE,ISNUMBER(SEARCH(TblCat[Description],TblTrans[[#This Row],[Description]])),TblCat[Category],"Uncategorized")</f>
        <v>Transfer</v>
      </c>
      <c r="J6" t="str" cm="1">
        <f t="array" ref="J6">_xlfn.XLOOKUP(TRUE,ISNUMBER(SEARCH(TblCat[Description],TblTrans[[#This Row],[Description]])),TblCat[Category Type],"Uncategorized")</f>
        <v>Balance Forward</v>
      </c>
    </row>
    <row r="7" spans="2:10" x14ac:dyDescent="0.2">
      <c r="B7" t="s">
        <v>12</v>
      </c>
      <c r="C7" s="4">
        <v>46023</v>
      </c>
      <c r="D7" t="s">
        <v>17</v>
      </c>
      <c r="F7" s="5">
        <v>26.43</v>
      </c>
      <c r="G7" s="5">
        <f>TblTrans[[#This Row],[Credit(Income]]-TblTrans[[#This Row],[Debit(Spend)]]</f>
        <v>26.43</v>
      </c>
      <c r="H7" t="str" cm="1">
        <f t="array" ref="H7">_xlfn.XLOOKUP(TRUE,ISNUMBER(SEARCH(TblCat[Description],TblTrans[[#This Row],[Description]])),TblCat[Subcategory],"Uncategorized")</f>
        <v>Opening Balance</v>
      </c>
      <c r="I7" t="str" cm="1">
        <f t="array" ref="I7">_xlfn.XLOOKUP(TRUE,ISNUMBER(SEARCH(TblCat[Description],TblTrans[[#This Row],[Description]])),TblCat[Category],"Uncategorized")</f>
        <v>Transfer</v>
      </c>
      <c r="J7" t="str" cm="1">
        <f t="array" ref="J7">_xlfn.XLOOKUP(TRUE,ISNUMBER(SEARCH(TblCat[Description],TblTrans[[#This Row],[Description]])),TblCat[Category Type],"Uncategorized")</f>
        <v>Balance Forward</v>
      </c>
    </row>
    <row r="8" spans="2:10" x14ac:dyDescent="0.2">
      <c r="B8" t="s">
        <v>14</v>
      </c>
      <c r="C8" s="4">
        <v>46023</v>
      </c>
      <c r="D8" t="s">
        <v>18</v>
      </c>
      <c r="F8" s="5">
        <v>699.19</v>
      </c>
      <c r="G8" s="5">
        <f>TblTrans[[#This Row],[Credit(Income]]-TblTrans[[#This Row],[Debit(Spend)]]</f>
        <v>699.19</v>
      </c>
      <c r="H8" t="str" cm="1">
        <f t="array" ref="H8">_xlfn.XLOOKUP(TRUE,ISNUMBER(SEARCH(TblCat[Description],TblTrans[[#This Row],[Description]])),TblCat[Subcategory],"Uncategorized")</f>
        <v>Savings</v>
      </c>
      <c r="I8" t="str" cm="1">
        <f t="array" ref="I8">_xlfn.XLOOKUP(TRUE,ISNUMBER(SEARCH(TblCat[Description],TblTrans[[#This Row],[Description]])),TblCat[Category],"Uncategorized")</f>
        <v>Transfer</v>
      </c>
      <c r="J8" t="str" cm="1">
        <f t="array" ref="J8">_xlfn.XLOOKUP(TRUE,ISNUMBER(SEARCH(TblCat[Description],TblTrans[[#This Row],[Description]])),TblCat[Category Type],"Uncategorized")</f>
        <v>Balance Forward</v>
      </c>
    </row>
    <row r="9" spans="2:10" x14ac:dyDescent="0.2">
      <c r="B9" t="s">
        <v>12</v>
      </c>
      <c r="C9" s="4">
        <v>46023</v>
      </c>
      <c r="D9" t="s">
        <v>19</v>
      </c>
      <c r="E9" s="5">
        <v>806.5</v>
      </c>
      <c r="G9" s="5">
        <f>TblTrans[[#This Row],[Credit(Income]]-TblTrans[[#This Row],[Debit(Spend)]]</f>
        <v>-806.5</v>
      </c>
      <c r="H9" t="str" cm="1">
        <f t="array" ref="H9">_xlfn.XLOOKUP(TRUE,ISNUMBER(SEARCH(TblCat[Description],TblTrans[[#This Row],[Description]])),TblCat[Subcategory],"Uncategorized")</f>
        <v>Car Insurance</v>
      </c>
      <c r="I9" t="str" cm="1">
        <f t="array" ref="I9">_xlfn.XLOOKUP(TRUE,ISNUMBER(SEARCH(TblCat[Description],TblTrans[[#This Row],[Description]])),TblCat[Category],"Uncategorized")</f>
        <v>Insurance</v>
      </c>
      <c r="J9" t="str" cm="1">
        <f t="array" ref="J9">_xlfn.XLOOKUP(TRUE,ISNUMBER(SEARCH(TblCat[Description],TblTrans[[#This Row],[Description]])),TblCat[Category Type],"Uncategorized")</f>
        <v>Expense</v>
      </c>
    </row>
    <row r="10" spans="2:10" x14ac:dyDescent="0.2">
      <c r="B10" t="s">
        <v>12</v>
      </c>
      <c r="C10" s="4">
        <v>46023</v>
      </c>
      <c r="D10" t="s">
        <v>20</v>
      </c>
      <c r="E10" s="5">
        <v>30.26</v>
      </c>
      <c r="G10" s="5">
        <f>TblTrans[[#This Row],[Credit(Income]]-TblTrans[[#This Row],[Debit(Spend)]]</f>
        <v>-30.26</v>
      </c>
      <c r="H10" t="str" cm="1">
        <f t="array" ref="H10">_xlfn.XLOOKUP(TRUE,ISNUMBER(SEARCH(TblCat[Description],TblTrans[[#This Row],[Description]])),TblCat[Subcategory],"Uncategorized")</f>
        <v>Dining Out</v>
      </c>
      <c r="I10" t="str" cm="1">
        <f t="array" ref="I10">_xlfn.XLOOKUP(TRUE,ISNUMBER(SEARCH(TblCat[Description],TblTrans[[#This Row],[Description]])),TblCat[Category],"Uncategorized")</f>
        <v>Entertainment</v>
      </c>
      <c r="J10" t="str" cm="1">
        <f t="array" ref="J10">_xlfn.XLOOKUP(TRUE,ISNUMBER(SEARCH(TblCat[Description],TblTrans[[#This Row],[Description]])),TblCat[Category Type],"Uncategorized")</f>
        <v>Expense</v>
      </c>
    </row>
    <row r="11" spans="2:10" x14ac:dyDescent="0.2">
      <c r="B11" t="s">
        <v>12</v>
      </c>
      <c r="C11" s="4">
        <v>46023</v>
      </c>
      <c r="D11" t="s">
        <v>21</v>
      </c>
      <c r="E11" s="5">
        <v>24.99</v>
      </c>
      <c r="G11" s="5">
        <f>TblTrans[[#This Row],[Credit(Income]]-TblTrans[[#This Row],[Debit(Spend)]]</f>
        <v>-24.99</v>
      </c>
      <c r="H11" t="str" cm="1">
        <f t="array" ref="H11">_xlfn.XLOOKUP(TRUE,ISNUMBER(SEARCH(TblCat[Description],TblTrans[[#This Row],[Description]])),TblCat[Subcategory],"Uncategorized")</f>
        <v>Dogs</v>
      </c>
      <c r="I11" t="str" cm="1">
        <f t="array" ref="I11">_xlfn.XLOOKUP(TRUE,ISNUMBER(SEARCH(TblCat[Description],TblTrans[[#This Row],[Description]])),TblCat[Category],"Uncategorized")</f>
        <v>Insurance</v>
      </c>
      <c r="J11" t="str" cm="1">
        <f t="array" ref="J11">_xlfn.XLOOKUP(TRUE,ISNUMBER(SEARCH(TblCat[Description],TblTrans[[#This Row],[Description]])),TblCat[Category Type],"Uncategorized")</f>
        <v>Expense</v>
      </c>
    </row>
    <row r="12" spans="2:10" x14ac:dyDescent="0.2">
      <c r="B12" t="s">
        <v>12</v>
      </c>
      <c r="C12" s="4">
        <v>46024</v>
      </c>
      <c r="D12" t="s">
        <v>22</v>
      </c>
      <c r="F12" s="5">
        <v>806.5</v>
      </c>
      <c r="G12" s="5">
        <f>TblTrans[[#This Row],[Credit(Income]]-TblTrans[[#This Row],[Debit(Spend)]]</f>
        <v>806.5</v>
      </c>
      <c r="H12" t="str" cm="1">
        <f t="array" ref="H12">_xlfn.XLOOKUP(TRUE,ISNUMBER(SEARCH(TblCat[Description],TblTrans[[#This Row],[Description]])),TblCat[Subcategory],"Uncategorized")</f>
        <v>Funds Transfer</v>
      </c>
      <c r="I12" t="str" cm="1">
        <f t="array" ref="I12">_xlfn.XLOOKUP(TRUE,ISNUMBER(SEARCH(TblCat[Description],TblTrans[[#This Row],[Description]])),TblCat[Category],"Uncategorized")</f>
        <v>Transfer</v>
      </c>
      <c r="J12" t="str" cm="1">
        <f t="array" ref="J12">_xlfn.XLOOKUP(TRUE,ISNUMBER(SEARCH(TblCat[Description],TblTrans[[#This Row],[Description]])),TblCat[Category Type],"Uncategorized")</f>
        <v>Bank Transfer</v>
      </c>
    </row>
    <row r="13" spans="2:10" x14ac:dyDescent="0.2">
      <c r="B13" t="s">
        <v>12</v>
      </c>
      <c r="C13" s="4">
        <v>46024</v>
      </c>
      <c r="D13" t="s">
        <v>23</v>
      </c>
      <c r="E13" s="5">
        <v>4</v>
      </c>
      <c r="G13" s="5">
        <f>TblTrans[[#This Row],[Credit(Income]]-TblTrans[[#This Row],[Debit(Spend)]]</f>
        <v>-4</v>
      </c>
      <c r="H13" t="str" cm="1">
        <f t="array" ref="H13">_xlfn.XLOOKUP(TRUE,ISNUMBER(SEARCH(TblCat[Description],TblTrans[[#This Row],[Description]])),TblCat[Subcategory],"Uncategorized")</f>
        <v>Car</v>
      </c>
      <c r="I13" t="str" cm="1">
        <f t="array" ref="I13">_xlfn.XLOOKUP(TRUE,ISNUMBER(SEARCH(TblCat[Description],TblTrans[[#This Row],[Description]])),TblCat[Category],"Uncategorized")</f>
        <v>Parking Expense</v>
      </c>
      <c r="J13" t="str" cm="1">
        <f t="array" ref="J13">_xlfn.XLOOKUP(TRUE,ISNUMBER(SEARCH(TblCat[Description],TblTrans[[#This Row],[Description]])),TblCat[Category Type],"Uncategorized")</f>
        <v>Expense</v>
      </c>
    </row>
    <row r="14" spans="2:10" x14ac:dyDescent="0.2">
      <c r="B14" t="s">
        <v>12</v>
      </c>
      <c r="C14" s="4">
        <v>46024</v>
      </c>
      <c r="D14" t="s">
        <v>23</v>
      </c>
      <c r="E14" s="5">
        <v>2.25</v>
      </c>
      <c r="G14" s="5">
        <f>TblTrans[[#This Row],[Credit(Income]]-TblTrans[[#This Row],[Debit(Spend)]]</f>
        <v>-2.25</v>
      </c>
      <c r="H14" t="str" cm="1">
        <f t="array" ref="H14">_xlfn.XLOOKUP(TRUE,ISNUMBER(SEARCH(TblCat[Description],TblTrans[[#This Row],[Description]])),TblCat[Subcategory],"Uncategorized")</f>
        <v>Car</v>
      </c>
      <c r="I14" t="str" cm="1">
        <f t="array" ref="I14">_xlfn.XLOOKUP(TRUE,ISNUMBER(SEARCH(TblCat[Description],TblTrans[[#This Row],[Description]])),TblCat[Category],"Uncategorized")</f>
        <v>Parking Expense</v>
      </c>
      <c r="J14" t="str" cm="1">
        <f t="array" ref="J14">_xlfn.XLOOKUP(TRUE,ISNUMBER(SEARCH(TblCat[Description],TblTrans[[#This Row],[Description]])),TblCat[Category Type],"Uncategorized")</f>
        <v>Expense</v>
      </c>
    </row>
    <row r="15" spans="2:10" x14ac:dyDescent="0.2">
      <c r="B15" t="s">
        <v>12</v>
      </c>
      <c r="C15" s="4">
        <v>46025</v>
      </c>
      <c r="D15" t="s">
        <v>24</v>
      </c>
      <c r="E15" s="5">
        <v>30.83</v>
      </c>
      <c r="G15" s="5">
        <f>TblTrans[[#This Row],[Credit(Income]]-TblTrans[[#This Row],[Debit(Spend)]]</f>
        <v>-30.83</v>
      </c>
      <c r="H15" t="str" cm="1">
        <f t="array" ref="H15">_xlfn.XLOOKUP(TRUE,ISNUMBER(SEARCH(TblCat[Description],TblTrans[[#This Row],[Description]])),TblCat[Subcategory],"Uncategorized")</f>
        <v>Purchases</v>
      </c>
      <c r="I15" t="str" cm="1">
        <f t="array" ref="I15">_xlfn.XLOOKUP(TRUE,ISNUMBER(SEARCH(TblCat[Description],TblTrans[[#This Row],[Description]])),TblCat[Category],"Uncategorized")</f>
        <v>Home</v>
      </c>
      <c r="J15" t="str" cm="1">
        <f t="array" ref="J15">_xlfn.XLOOKUP(TRUE,ISNUMBER(SEARCH(TblCat[Description],TblTrans[[#This Row],[Description]])),TblCat[Category Type],"Uncategorized")</f>
        <v>Expense</v>
      </c>
    </row>
    <row r="16" spans="2:10" x14ac:dyDescent="0.2">
      <c r="B16" t="s">
        <v>12</v>
      </c>
      <c r="C16" s="4">
        <v>46027</v>
      </c>
      <c r="D16" t="s">
        <v>25</v>
      </c>
      <c r="E16" s="5">
        <v>64.88</v>
      </c>
      <c r="G16" s="5">
        <f>TblTrans[[#This Row],[Credit(Income]]-TblTrans[[#This Row],[Debit(Spend)]]</f>
        <v>-64.88</v>
      </c>
      <c r="H16" t="str" cm="1">
        <f t="array" ref="H16">_xlfn.XLOOKUP(TRUE,ISNUMBER(SEARCH(TblCat[Description],TblTrans[[#This Row],[Description]])),TblCat[Subcategory],"Uncategorized")</f>
        <v>Food</v>
      </c>
      <c r="I16" t="str" cm="1">
        <f t="array" ref="I16">_xlfn.XLOOKUP(TRUE,ISNUMBER(SEARCH(TblCat[Description],TblTrans[[#This Row],[Description]])),TblCat[Category],"Uncategorized")</f>
        <v>Home</v>
      </c>
      <c r="J16" t="str" cm="1">
        <f t="array" ref="J16">_xlfn.XLOOKUP(TRUE,ISNUMBER(SEARCH(TblCat[Description],TblTrans[[#This Row],[Description]])),TblCat[Category Type],"Uncategorized")</f>
        <v>Expense</v>
      </c>
    </row>
    <row r="17" spans="2:10" x14ac:dyDescent="0.2">
      <c r="B17" t="s">
        <v>12</v>
      </c>
      <c r="C17" s="4">
        <v>46027</v>
      </c>
      <c r="D17" t="s">
        <v>26</v>
      </c>
      <c r="F17" s="5">
        <v>440</v>
      </c>
      <c r="G17" s="5">
        <f>TblTrans[[#This Row],[Credit(Income]]-TblTrans[[#This Row],[Debit(Spend)]]</f>
        <v>440</v>
      </c>
      <c r="H17" t="str" cm="1">
        <f t="array" ref="H17">_xlfn.XLOOKUP(TRUE,ISNUMBER(SEARCH(TblCat[Description],TblTrans[[#This Row],[Description]])),TblCat[Subcategory],"Uncategorized")</f>
        <v>Misc Income</v>
      </c>
      <c r="I17" t="str" cm="1">
        <f t="array" ref="I17">_xlfn.XLOOKUP(TRUE,ISNUMBER(SEARCH(TblCat[Description],TblTrans[[#This Row],[Description]])),TblCat[Category],"Uncategorized")</f>
        <v>Other Income</v>
      </c>
      <c r="J17" t="str" cm="1">
        <f t="array" ref="J17">_xlfn.XLOOKUP(TRUE,ISNUMBER(SEARCH(TblCat[Description],TblTrans[[#This Row],[Description]])),TblCat[Category Type],"Uncategorized")</f>
        <v>Income</v>
      </c>
    </row>
    <row r="18" spans="2:10" x14ac:dyDescent="0.2">
      <c r="B18" t="s">
        <v>12</v>
      </c>
      <c r="C18" s="4">
        <v>46027</v>
      </c>
      <c r="D18" t="s">
        <v>27</v>
      </c>
      <c r="F18" s="5">
        <v>30.26</v>
      </c>
      <c r="G18" s="5">
        <f>TblTrans[[#This Row],[Credit(Income]]-TblTrans[[#This Row],[Debit(Spend)]]</f>
        <v>30.26</v>
      </c>
      <c r="H18" t="str" cm="1">
        <f t="array" ref="H18">_xlfn.XLOOKUP(TRUE,ISNUMBER(SEARCH(TblCat[Description],TblTrans[[#This Row],[Description]])),TblCat[Subcategory],"Uncategorized")</f>
        <v>Misc Income</v>
      </c>
      <c r="I18" t="str" cm="1">
        <f t="array" ref="I18">_xlfn.XLOOKUP(TRUE,ISNUMBER(SEARCH(TblCat[Description],TblTrans[[#This Row],[Description]])),TblCat[Category],"Uncategorized")</f>
        <v>Other Income</v>
      </c>
      <c r="J18" t="str" cm="1">
        <f t="array" ref="J18">_xlfn.XLOOKUP(TRUE,ISNUMBER(SEARCH(TblCat[Description],TblTrans[[#This Row],[Description]])),TblCat[Category Type],"Uncategorized")</f>
        <v>Income</v>
      </c>
    </row>
    <row r="19" spans="2:10" x14ac:dyDescent="0.2">
      <c r="B19" t="s">
        <v>12</v>
      </c>
      <c r="C19" s="4">
        <v>46027</v>
      </c>
      <c r="D19" t="s">
        <v>28</v>
      </c>
      <c r="E19" s="5">
        <v>5.73</v>
      </c>
      <c r="G19" s="5">
        <f>TblTrans[[#This Row],[Credit(Income]]-TblTrans[[#This Row],[Debit(Spend)]]</f>
        <v>-5.73</v>
      </c>
      <c r="H19" t="str" cm="1">
        <f t="array" ref="H19">_xlfn.XLOOKUP(TRUE,ISNUMBER(SEARCH(TblCat[Description],TblTrans[[#This Row],[Description]])),TblCat[Subcategory],"Uncategorized")</f>
        <v>Purchases</v>
      </c>
      <c r="I19" t="str" cm="1">
        <f t="array" ref="I19">_xlfn.XLOOKUP(TRUE,ISNUMBER(SEARCH(TblCat[Description],TblTrans[[#This Row],[Description]])),TblCat[Category],"Uncategorized")</f>
        <v>Home</v>
      </c>
      <c r="J19" t="str" cm="1">
        <f t="array" ref="J19">_xlfn.XLOOKUP(TRUE,ISNUMBER(SEARCH(TblCat[Description],TblTrans[[#This Row],[Description]])),TblCat[Category Type],"Uncategorized")</f>
        <v>Expense</v>
      </c>
    </row>
    <row r="20" spans="2:10" x14ac:dyDescent="0.2">
      <c r="B20" t="s">
        <v>12</v>
      </c>
      <c r="C20" s="4">
        <v>46027</v>
      </c>
      <c r="D20" t="s">
        <v>29</v>
      </c>
      <c r="F20" s="5">
        <v>200</v>
      </c>
      <c r="G20" s="5">
        <f>TblTrans[[#This Row],[Credit(Income]]-TblTrans[[#This Row],[Debit(Spend)]]</f>
        <v>200</v>
      </c>
      <c r="H20" t="str" cm="1">
        <f t="array" ref="H20">_xlfn.XLOOKUP(TRUE,ISNUMBER(SEARCH(TblCat[Description],TblTrans[[#This Row],[Description]])),TblCat[Subcategory],"Uncategorized")</f>
        <v>ATM Transaction</v>
      </c>
      <c r="I20" t="str" cm="1">
        <f t="array" ref="I20">_xlfn.XLOOKUP(TRUE,ISNUMBER(SEARCH(TblCat[Description],TblTrans[[#This Row],[Description]])),TblCat[Category],"Uncategorized")</f>
        <v>Bank Transaction</v>
      </c>
      <c r="J20" t="str" cm="1">
        <f t="array" ref="J20">_xlfn.XLOOKUP(TRUE,ISNUMBER(SEARCH(TblCat[Description],TblTrans[[#This Row],[Description]])),TblCat[Category Type],"Uncategorized")</f>
        <v>Bank Transfer</v>
      </c>
    </row>
    <row r="21" spans="2:10" x14ac:dyDescent="0.2">
      <c r="B21" t="s">
        <v>12</v>
      </c>
      <c r="C21" s="4">
        <v>46027</v>
      </c>
      <c r="D21" t="s">
        <v>30</v>
      </c>
      <c r="E21" s="5">
        <v>150</v>
      </c>
      <c r="G21" s="5">
        <f>TblTrans[[#This Row],[Credit(Income]]-TblTrans[[#This Row],[Debit(Spend)]]</f>
        <v>-150</v>
      </c>
      <c r="H21" t="str" cm="1">
        <f t="array" ref="H21">_xlfn.XLOOKUP(TRUE,ISNUMBER(SEARCH(TblCat[Description],TblTrans[[#This Row],[Description]])),TblCat[Subcategory],"Uncategorized")</f>
        <v>Funds Transfer</v>
      </c>
      <c r="I21" t="str" cm="1">
        <f t="array" ref="I21">_xlfn.XLOOKUP(TRUE,ISNUMBER(SEARCH(TblCat[Description],TblTrans[[#This Row],[Description]])),TblCat[Category],"Uncategorized")</f>
        <v>Transfer</v>
      </c>
      <c r="J21" t="str" cm="1">
        <f t="array" ref="J21">_xlfn.XLOOKUP(TRUE,ISNUMBER(SEARCH(TblCat[Description],TblTrans[[#This Row],[Description]])),TblCat[Category Type],"Uncategorized")</f>
        <v>Bank Transfer</v>
      </c>
    </row>
    <row r="22" spans="2:10" x14ac:dyDescent="0.2">
      <c r="B22" t="s">
        <v>12</v>
      </c>
      <c r="C22" s="4">
        <v>46027</v>
      </c>
      <c r="D22" t="s">
        <v>31</v>
      </c>
      <c r="E22" s="5">
        <v>308</v>
      </c>
      <c r="G22" s="5">
        <f>TblTrans[[#This Row],[Credit(Income]]-TblTrans[[#This Row],[Debit(Spend)]]</f>
        <v>-308</v>
      </c>
      <c r="H22" t="str" cm="1">
        <f t="array" ref="H22">_xlfn.XLOOKUP(TRUE,ISNUMBER(SEARCH(TblCat[Description],TblTrans[[#This Row],[Description]])),TblCat[Subcategory],"Uncategorized")</f>
        <v>Funds Transfer</v>
      </c>
      <c r="I22" t="str" cm="1">
        <f t="array" ref="I22">_xlfn.XLOOKUP(TRUE,ISNUMBER(SEARCH(TblCat[Description],TblTrans[[#This Row],[Description]])),TblCat[Category],"Uncategorized")</f>
        <v>Transfer</v>
      </c>
      <c r="J22" t="str" cm="1">
        <f t="array" ref="J22">_xlfn.XLOOKUP(TRUE,ISNUMBER(SEARCH(TblCat[Description],TblTrans[[#This Row],[Description]])),TblCat[Category Type],"Uncategorized")</f>
        <v>Bank Transfer</v>
      </c>
    </row>
    <row r="23" spans="2:10" x14ac:dyDescent="0.2">
      <c r="B23" t="s">
        <v>14</v>
      </c>
      <c r="C23" s="4">
        <v>46027</v>
      </c>
      <c r="D23" t="s">
        <v>32</v>
      </c>
      <c r="F23" s="5">
        <v>308</v>
      </c>
      <c r="G23" s="5">
        <f>TblTrans[[#This Row],[Credit(Income]]-TblTrans[[#This Row],[Debit(Spend)]]</f>
        <v>308</v>
      </c>
      <c r="H23" t="str" cm="1">
        <f t="array" ref="H23">_xlfn.XLOOKUP(TRUE,ISNUMBER(SEARCH(TblCat[Description],TblTrans[[#This Row],[Description]])),TblCat[Subcategory],"Uncategorized")</f>
        <v>Savings</v>
      </c>
      <c r="I23" t="str" cm="1">
        <f t="array" ref="I23">_xlfn.XLOOKUP(TRUE,ISNUMBER(SEARCH(TblCat[Description],TblTrans[[#This Row],[Description]])),TblCat[Category],"Uncategorized")</f>
        <v>Transfer</v>
      </c>
      <c r="J23" t="str" cm="1">
        <f t="array" ref="J23">_xlfn.XLOOKUP(TRUE,ISNUMBER(SEARCH(TblCat[Description],TblTrans[[#This Row],[Description]])),TblCat[Category Type],"Uncategorized")</f>
        <v>Bank Transfer</v>
      </c>
    </row>
    <row r="24" spans="2:10" x14ac:dyDescent="0.2">
      <c r="B24" t="s">
        <v>12</v>
      </c>
      <c r="C24" s="4">
        <v>46028</v>
      </c>
      <c r="D24" t="s">
        <v>33</v>
      </c>
      <c r="E24" s="5">
        <v>132</v>
      </c>
      <c r="G24" s="5">
        <f>TblTrans[[#This Row],[Credit(Income]]-TblTrans[[#This Row],[Debit(Spend)]]</f>
        <v>-132</v>
      </c>
      <c r="H24" t="str" cm="1">
        <f t="array" ref="H24">_xlfn.XLOOKUP(TRUE,ISNUMBER(SEARCH(TblCat[Description],TblTrans[[#This Row],[Description]])),TblCat[Subcategory],"Uncategorized")</f>
        <v>Funds Transfer</v>
      </c>
      <c r="I24" t="str" cm="1">
        <f t="array" ref="I24">_xlfn.XLOOKUP(TRUE,ISNUMBER(SEARCH(TblCat[Description],TblTrans[[#This Row],[Description]])),TblCat[Category],"Uncategorized")</f>
        <v>Transfer</v>
      </c>
      <c r="J24" t="str" cm="1">
        <f t="array" ref="J24">_xlfn.XLOOKUP(TRUE,ISNUMBER(SEARCH(TblCat[Description],TblTrans[[#This Row],[Description]])),TblCat[Category Type],"Uncategorized")</f>
        <v>Bank Transfer</v>
      </c>
    </row>
    <row r="25" spans="2:10" x14ac:dyDescent="0.2">
      <c r="B25" t="s">
        <v>14</v>
      </c>
      <c r="C25" s="4">
        <v>46028</v>
      </c>
      <c r="D25" t="s">
        <v>34</v>
      </c>
      <c r="F25" s="5">
        <v>132</v>
      </c>
      <c r="G25" s="5">
        <f>TblTrans[[#This Row],[Credit(Income]]-TblTrans[[#This Row],[Debit(Spend)]]</f>
        <v>132</v>
      </c>
      <c r="H25" t="str" cm="1">
        <f t="array" ref="H25">_xlfn.XLOOKUP(TRUE,ISNUMBER(SEARCH(TblCat[Description],TblTrans[[#This Row],[Description]])),TblCat[Subcategory],"Uncategorized")</f>
        <v>Savings</v>
      </c>
      <c r="I25" t="str" cm="1">
        <f t="array" ref="I25">_xlfn.XLOOKUP(TRUE,ISNUMBER(SEARCH(TblCat[Description],TblTrans[[#This Row],[Description]])),TblCat[Category],"Uncategorized")</f>
        <v>Transfer</v>
      </c>
      <c r="J25" t="str" cm="1">
        <f t="array" ref="J25">_xlfn.XLOOKUP(TRUE,ISNUMBER(SEARCH(TblCat[Description],TblTrans[[#This Row],[Description]])),TblCat[Category Type],"Uncategorized")</f>
        <v>Bank Transfer</v>
      </c>
    </row>
    <row r="26" spans="2:10" x14ac:dyDescent="0.2">
      <c r="B26" t="s">
        <v>12</v>
      </c>
      <c r="C26" s="4">
        <v>46028</v>
      </c>
      <c r="D26" t="s">
        <v>35</v>
      </c>
      <c r="E26" s="5">
        <v>44.18</v>
      </c>
      <c r="G26" s="5">
        <f>TblTrans[[#This Row],[Credit(Income]]-TblTrans[[#This Row],[Debit(Spend)]]</f>
        <v>-44.18</v>
      </c>
      <c r="H26" t="str" cm="1">
        <f t="array" ref="H26">_xlfn.XLOOKUP(TRUE,ISNUMBER(SEARCH(TblCat[Description],TblTrans[[#This Row],[Description]])),TblCat[Subcategory],"Uncategorized")</f>
        <v>Car</v>
      </c>
      <c r="I26" t="str" cm="1">
        <f t="array" ref="I26">_xlfn.XLOOKUP(TRUE,ISNUMBER(SEARCH(TblCat[Description],TblTrans[[#This Row],[Description]])),TblCat[Category],"Uncategorized")</f>
        <v>Fuel</v>
      </c>
      <c r="J26" t="str" cm="1">
        <f t="array" ref="J26">_xlfn.XLOOKUP(TRUE,ISNUMBER(SEARCH(TblCat[Description],TblTrans[[#This Row],[Description]])),TblCat[Category Type],"Uncategorized")</f>
        <v>Expense</v>
      </c>
    </row>
    <row r="27" spans="2:10" x14ac:dyDescent="0.2">
      <c r="B27" t="s">
        <v>12</v>
      </c>
      <c r="C27" s="4">
        <v>46028</v>
      </c>
      <c r="D27" t="s">
        <v>36</v>
      </c>
      <c r="E27" s="5">
        <v>10.08</v>
      </c>
      <c r="G27" s="5">
        <f>TblTrans[[#This Row],[Credit(Income]]-TblTrans[[#This Row],[Debit(Spend)]]</f>
        <v>-10.08</v>
      </c>
      <c r="H27" t="str" cm="1">
        <f t="array" ref="H27">_xlfn.XLOOKUP(TRUE,ISNUMBER(SEARCH(TblCat[Description],TblTrans[[#This Row],[Description]])),TblCat[Subcategory],"Uncategorized")</f>
        <v>Purchases</v>
      </c>
      <c r="I27" t="str" cm="1">
        <f t="array" ref="I27">_xlfn.XLOOKUP(TRUE,ISNUMBER(SEARCH(TblCat[Description],TblTrans[[#This Row],[Description]])),TblCat[Category],"Uncategorized")</f>
        <v>Home</v>
      </c>
      <c r="J27" t="str" cm="1">
        <f t="array" ref="J27">_xlfn.XLOOKUP(TRUE,ISNUMBER(SEARCH(TblCat[Description],TblTrans[[#This Row],[Description]])),TblCat[Category Type],"Uncategorized")</f>
        <v>Expense</v>
      </c>
    </row>
    <row r="28" spans="2:10" x14ac:dyDescent="0.2">
      <c r="B28" t="s">
        <v>12</v>
      </c>
      <c r="C28" s="4">
        <v>46028</v>
      </c>
      <c r="D28" t="s">
        <v>37</v>
      </c>
      <c r="E28" s="5">
        <v>19.559999999999999</v>
      </c>
      <c r="G28" s="5">
        <f>TblTrans[[#This Row],[Credit(Income]]-TblTrans[[#This Row],[Debit(Spend)]]</f>
        <v>-19.559999999999999</v>
      </c>
      <c r="H28" t="str" cm="1">
        <f t="array" ref="H28">_xlfn.XLOOKUP(TRUE,ISNUMBER(SEARCH(TblCat[Description],TblTrans[[#This Row],[Description]])),TblCat[Subcategory],"Uncategorized")</f>
        <v>Dogs</v>
      </c>
      <c r="I28" t="str" cm="1">
        <f t="array" ref="I28">_xlfn.XLOOKUP(TRUE,ISNUMBER(SEARCH(TblCat[Description],TblTrans[[#This Row],[Description]])),TblCat[Category],"Uncategorized")</f>
        <v>Dogs</v>
      </c>
      <c r="J28" t="str" cm="1">
        <f t="array" ref="J28">_xlfn.XLOOKUP(TRUE,ISNUMBER(SEARCH(TblCat[Description],TblTrans[[#This Row],[Description]])),TblCat[Category Type],"Uncategorized")</f>
        <v>Expense</v>
      </c>
    </row>
    <row r="29" spans="2:10" x14ac:dyDescent="0.2">
      <c r="B29" t="s">
        <v>12</v>
      </c>
      <c r="C29" s="4">
        <v>46028</v>
      </c>
      <c r="D29" t="s">
        <v>23</v>
      </c>
      <c r="E29" s="5">
        <v>1</v>
      </c>
      <c r="G29" s="5">
        <f>TblTrans[[#This Row],[Credit(Income]]-TblTrans[[#This Row],[Debit(Spend)]]</f>
        <v>-1</v>
      </c>
      <c r="H29" t="str" cm="1">
        <f t="array" ref="H29">_xlfn.XLOOKUP(TRUE,ISNUMBER(SEARCH(TblCat[Description],TblTrans[[#This Row],[Description]])),TblCat[Subcategory],"Uncategorized")</f>
        <v>Car</v>
      </c>
      <c r="I29" t="str" cm="1">
        <f t="array" ref="I29">_xlfn.XLOOKUP(TRUE,ISNUMBER(SEARCH(TblCat[Description],TblTrans[[#This Row],[Description]])),TblCat[Category],"Uncategorized")</f>
        <v>Parking Expense</v>
      </c>
      <c r="J29" t="str" cm="1">
        <f t="array" ref="J29">_xlfn.XLOOKUP(TRUE,ISNUMBER(SEARCH(TblCat[Description],TblTrans[[#This Row],[Description]])),TblCat[Category Type],"Uncategorized")</f>
        <v>Expense</v>
      </c>
    </row>
    <row r="30" spans="2:10" x14ac:dyDescent="0.2">
      <c r="B30" t="s">
        <v>14</v>
      </c>
      <c r="C30" s="4">
        <v>46028</v>
      </c>
      <c r="D30" t="s">
        <v>38</v>
      </c>
      <c r="F30" s="5">
        <v>50</v>
      </c>
      <c r="G30" s="5">
        <f>TblTrans[[#This Row],[Credit(Income]]-TblTrans[[#This Row],[Debit(Spend)]]</f>
        <v>50</v>
      </c>
      <c r="H30" t="str" cm="1">
        <f t="array" ref="H30">_xlfn.XLOOKUP(TRUE,ISNUMBER(SEARCH(TblCat[Description],TblTrans[[#This Row],[Description]])),TblCat[Subcategory],"Uncategorized")</f>
        <v>Savings</v>
      </c>
      <c r="I30" t="str" cm="1">
        <f t="array" ref="I30">_xlfn.XLOOKUP(TRUE,ISNUMBER(SEARCH(TblCat[Description],TblTrans[[#This Row],[Description]])),TblCat[Category],"Uncategorized")</f>
        <v>Transfer</v>
      </c>
      <c r="J30" t="str" cm="1">
        <f t="array" ref="J30">_xlfn.XLOOKUP(TRUE,ISNUMBER(SEARCH(TblCat[Description],TblTrans[[#This Row],[Description]])),TblCat[Category Type],"Uncategorized")</f>
        <v>Bank Transfer</v>
      </c>
    </row>
    <row r="31" spans="2:10" x14ac:dyDescent="0.2">
      <c r="B31" t="s">
        <v>12</v>
      </c>
      <c r="C31" s="4">
        <v>46029</v>
      </c>
      <c r="D31" t="s">
        <v>39</v>
      </c>
      <c r="E31" s="5">
        <v>50</v>
      </c>
      <c r="G31" s="5">
        <f>TblTrans[[#This Row],[Credit(Income]]-TblTrans[[#This Row],[Debit(Spend)]]</f>
        <v>-50</v>
      </c>
      <c r="H31" t="str" cm="1">
        <f t="array" ref="H31">_xlfn.XLOOKUP(TRUE,ISNUMBER(SEARCH(TblCat[Description],TblTrans[[#This Row],[Description]])),TblCat[Subcategory],"Uncategorized")</f>
        <v>Funds Transfer</v>
      </c>
      <c r="I31" t="str" cm="1">
        <f t="array" ref="I31">_xlfn.XLOOKUP(TRUE,ISNUMBER(SEARCH(TblCat[Description],TblTrans[[#This Row],[Description]])),TblCat[Category],"Uncategorized")</f>
        <v>Transfer</v>
      </c>
      <c r="J31" t="str" cm="1">
        <f t="array" ref="J31">_xlfn.XLOOKUP(TRUE,ISNUMBER(SEARCH(TblCat[Description],TblTrans[[#This Row],[Description]])),TblCat[Category Type],"Uncategorized")</f>
        <v>Bank Transfer</v>
      </c>
    </row>
    <row r="32" spans="2:10" x14ac:dyDescent="0.2">
      <c r="B32" t="s">
        <v>14</v>
      </c>
      <c r="C32" s="4">
        <v>46029</v>
      </c>
      <c r="D32" t="s">
        <v>40</v>
      </c>
      <c r="F32" s="5">
        <v>40</v>
      </c>
      <c r="G32" s="5">
        <f>TblTrans[[#This Row],[Credit(Income]]-TblTrans[[#This Row],[Debit(Spend)]]</f>
        <v>40</v>
      </c>
      <c r="H32" t="str" cm="1">
        <f t="array" ref="H32">_xlfn.XLOOKUP(TRUE,ISNUMBER(SEARCH(TblCat[Description],TblTrans[[#This Row],[Description]])),TblCat[Subcategory],"Uncategorized")</f>
        <v>Savings</v>
      </c>
      <c r="I32" t="str" cm="1">
        <f t="array" ref="I32">_xlfn.XLOOKUP(TRUE,ISNUMBER(SEARCH(TblCat[Description],TblTrans[[#This Row],[Description]])),TblCat[Category],"Uncategorized")</f>
        <v>Transfer</v>
      </c>
      <c r="J32" t="str" cm="1">
        <f t="array" ref="J32">_xlfn.XLOOKUP(TRUE,ISNUMBER(SEARCH(TblCat[Description],TblTrans[[#This Row],[Description]])),TblCat[Category Type],"Uncategorized")</f>
        <v>Bank Transfer</v>
      </c>
    </row>
    <row r="33" spans="2:10" x14ac:dyDescent="0.2">
      <c r="B33" t="s">
        <v>12</v>
      </c>
      <c r="C33" s="4">
        <v>46029</v>
      </c>
      <c r="D33" t="s">
        <v>25</v>
      </c>
      <c r="E33" s="5">
        <v>3.8</v>
      </c>
      <c r="G33" s="5">
        <f>TblTrans[[#This Row],[Credit(Income]]-TblTrans[[#This Row],[Debit(Spend)]]</f>
        <v>-3.8</v>
      </c>
      <c r="H33" t="str" cm="1">
        <f t="array" ref="H33">_xlfn.XLOOKUP(TRUE,ISNUMBER(SEARCH(TblCat[Description],TblTrans[[#This Row],[Description]])),TblCat[Subcategory],"Uncategorized")</f>
        <v>Food</v>
      </c>
      <c r="I33" t="str" cm="1">
        <f t="array" ref="I33">_xlfn.XLOOKUP(TRUE,ISNUMBER(SEARCH(TblCat[Description],TblTrans[[#This Row],[Description]])),TblCat[Category],"Uncategorized")</f>
        <v>Home</v>
      </c>
      <c r="J33" t="str" cm="1">
        <f t="array" ref="J33">_xlfn.XLOOKUP(TRUE,ISNUMBER(SEARCH(TblCat[Description],TblTrans[[#This Row],[Description]])),TblCat[Category Type],"Uncategorized")</f>
        <v>Expense</v>
      </c>
    </row>
    <row r="34" spans="2:10" x14ac:dyDescent="0.2">
      <c r="B34" t="s">
        <v>12</v>
      </c>
      <c r="C34" s="4">
        <v>46030</v>
      </c>
      <c r="D34" t="s">
        <v>25</v>
      </c>
      <c r="E34" s="5">
        <v>52.09</v>
      </c>
      <c r="G34" s="5">
        <f>TblTrans[[#This Row],[Credit(Income]]-TblTrans[[#This Row],[Debit(Spend)]]</f>
        <v>-52.09</v>
      </c>
      <c r="H34" t="str" cm="1">
        <f t="array" ref="H34">_xlfn.XLOOKUP(TRUE,ISNUMBER(SEARCH(TblCat[Description],TblTrans[[#This Row],[Description]])),TblCat[Subcategory],"Uncategorized")</f>
        <v>Food</v>
      </c>
      <c r="I34" t="str" cm="1">
        <f t="array" ref="I34">_xlfn.XLOOKUP(TRUE,ISNUMBER(SEARCH(TblCat[Description],TblTrans[[#This Row],[Description]])),TblCat[Category],"Uncategorized")</f>
        <v>Home</v>
      </c>
      <c r="J34" t="str" cm="1">
        <f t="array" ref="J34">_xlfn.XLOOKUP(TRUE,ISNUMBER(SEARCH(TblCat[Description],TblTrans[[#This Row],[Description]])),TblCat[Category Type],"Uncategorized")</f>
        <v>Expense</v>
      </c>
    </row>
    <row r="35" spans="2:10" x14ac:dyDescent="0.2">
      <c r="B35" t="s">
        <v>12</v>
      </c>
      <c r="C35" s="4">
        <v>46031</v>
      </c>
      <c r="D35" t="s">
        <v>41</v>
      </c>
      <c r="F35" s="5">
        <v>1800</v>
      </c>
      <c r="G35" s="5">
        <f>TblTrans[[#This Row],[Credit(Income]]-TblTrans[[#This Row],[Debit(Spend)]]</f>
        <v>1800</v>
      </c>
      <c r="H35" t="str" cm="1">
        <f t="array" ref="H35">_xlfn.XLOOKUP(TRUE,ISNUMBER(SEARCH(TblCat[Description],TblTrans[[#This Row],[Description]])),TblCat[Subcategory],"Uncategorized")</f>
        <v>Net Pay</v>
      </c>
      <c r="I35" t="str" cm="1">
        <f t="array" ref="I35">_xlfn.XLOOKUP(TRUE,ISNUMBER(SEARCH(TblCat[Description],TblTrans[[#This Row],[Description]])),TblCat[Category],"Uncategorized")</f>
        <v>Pay</v>
      </c>
      <c r="J35" t="str" cm="1">
        <f t="array" ref="J35">_xlfn.XLOOKUP(TRUE,ISNUMBER(SEARCH(TblCat[Description],TblTrans[[#This Row],[Description]])),TblCat[Category Type],"Uncategorized")</f>
        <v>Income</v>
      </c>
    </row>
    <row r="36" spans="2:10" x14ac:dyDescent="0.2">
      <c r="B36" t="s">
        <v>12</v>
      </c>
      <c r="C36" s="4">
        <v>46031</v>
      </c>
      <c r="D36" t="s">
        <v>42</v>
      </c>
      <c r="F36" s="5">
        <v>193.45</v>
      </c>
      <c r="G36" s="5">
        <f>TblTrans[[#This Row],[Credit(Income]]-TblTrans[[#This Row],[Debit(Spend)]]</f>
        <v>193.45</v>
      </c>
      <c r="H36" t="str" cm="1">
        <f t="array" ref="H36">_xlfn.XLOOKUP(TRUE,ISNUMBER(SEARCH(TblCat[Description],TblTrans[[#This Row],[Description]])),TblCat[Subcategory],"Uncategorized")</f>
        <v>Net Pay</v>
      </c>
      <c r="I36" t="str" cm="1">
        <f t="array" ref="I36">_xlfn.XLOOKUP(TRUE,ISNUMBER(SEARCH(TblCat[Description],TblTrans[[#This Row],[Description]])),TblCat[Category],"Uncategorized")</f>
        <v>Pay</v>
      </c>
      <c r="J36" t="str" cm="1">
        <f t="array" ref="J36">_xlfn.XLOOKUP(TRUE,ISNUMBER(SEARCH(TblCat[Description],TblTrans[[#This Row],[Description]])),TblCat[Category Type],"Uncategorized")</f>
        <v>Income</v>
      </c>
    </row>
    <row r="37" spans="2:10" x14ac:dyDescent="0.2">
      <c r="B37" t="s">
        <v>12</v>
      </c>
      <c r="C37" s="4">
        <v>46031</v>
      </c>
      <c r="D37" t="s">
        <v>43</v>
      </c>
      <c r="E37" s="5">
        <v>173.08</v>
      </c>
      <c r="G37" s="5">
        <f>TblTrans[[#This Row],[Credit(Income]]-TblTrans[[#This Row],[Debit(Spend)]]</f>
        <v>-173.08</v>
      </c>
      <c r="H37" t="str" cm="1">
        <f t="array" ref="H37">_xlfn.XLOOKUP(TRUE,ISNUMBER(SEARCH(TblCat[Description],TblTrans[[#This Row],[Description]])),TblCat[Subcategory],"Uncategorized")</f>
        <v>Funds Transfer</v>
      </c>
      <c r="I37" t="str" cm="1">
        <f t="array" ref="I37">_xlfn.XLOOKUP(TRUE,ISNUMBER(SEARCH(TblCat[Description],TblTrans[[#This Row],[Description]])),TblCat[Category],"Uncategorized")</f>
        <v>Transfer</v>
      </c>
      <c r="J37" t="str" cm="1">
        <f t="array" ref="J37">_xlfn.XLOOKUP(TRUE,ISNUMBER(SEARCH(TblCat[Description],TblTrans[[#This Row],[Description]])),TblCat[Category Type],"Uncategorized")</f>
        <v>Bank Transfer</v>
      </c>
    </row>
    <row r="38" spans="2:10" x14ac:dyDescent="0.2">
      <c r="B38" t="s">
        <v>12</v>
      </c>
      <c r="C38" s="4">
        <v>46031</v>
      </c>
      <c r="D38" t="s">
        <v>44</v>
      </c>
      <c r="E38" s="5">
        <v>124.04</v>
      </c>
      <c r="G38" s="5">
        <f>TblTrans[[#This Row],[Credit(Income]]-TblTrans[[#This Row],[Debit(Spend)]]</f>
        <v>-124.04</v>
      </c>
      <c r="H38" t="str" cm="1">
        <f t="array" ref="H38">_xlfn.XLOOKUP(TRUE,ISNUMBER(SEARCH(TblCat[Description],TblTrans[[#This Row],[Description]])),TblCat[Subcategory],"Uncategorized")</f>
        <v>Funds Transfer</v>
      </c>
      <c r="I38" t="str" cm="1">
        <f t="array" ref="I38">_xlfn.XLOOKUP(TRUE,ISNUMBER(SEARCH(TblCat[Description],TblTrans[[#This Row],[Description]])),TblCat[Category],"Uncategorized")</f>
        <v>Transfer</v>
      </c>
      <c r="J38" t="str" cm="1">
        <f t="array" ref="J38">_xlfn.XLOOKUP(TRUE,ISNUMBER(SEARCH(TblCat[Description],TblTrans[[#This Row],[Description]])),TblCat[Category Type],"Uncategorized")</f>
        <v>Bank Transfer</v>
      </c>
    </row>
    <row r="39" spans="2:10" x14ac:dyDescent="0.2">
      <c r="B39" t="s">
        <v>14</v>
      </c>
      <c r="C39" s="4">
        <v>46031</v>
      </c>
      <c r="D39" t="s">
        <v>45</v>
      </c>
      <c r="F39" s="5">
        <v>124.04</v>
      </c>
      <c r="G39" s="5">
        <f>TblTrans[[#This Row],[Credit(Income]]-TblTrans[[#This Row],[Debit(Spend)]]</f>
        <v>124.04</v>
      </c>
      <c r="H39" t="str" cm="1">
        <f t="array" ref="H39">_xlfn.XLOOKUP(TRUE,ISNUMBER(SEARCH(TblCat[Description],TblTrans[[#This Row],[Description]])),TblCat[Subcategory],"Uncategorized")</f>
        <v>Savings</v>
      </c>
      <c r="I39" t="str" cm="1">
        <f t="array" ref="I39">_xlfn.XLOOKUP(TRUE,ISNUMBER(SEARCH(TblCat[Description],TblTrans[[#This Row],[Description]])),TblCat[Category],"Uncategorized")</f>
        <v>Transfer</v>
      </c>
      <c r="J39" t="str" cm="1">
        <f t="array" ref="J39">_xlfn.XLOOKUP(TRUE,ISNUMBER(SEARCH(TblCat[Description],TblTrans[[#This Row],[Description]])),TblCat[Category Type],"Uncategorized")</f>
        <v>Bank Transfer</v>
      </c>
    </row>
    <row r="40" spans="2:10" x14ac:dyDescent="0.2">
      <c r="B40" t="s">
        <v>12</v>
      </c>
      <c r="C40" s="4">
        <v>46031</v>
      </c>
      <c r="D40" t="s">
        <v>46</v>
      </c>
      <c r="E40" s="5">
        <v>22.61</v>
      </c>
      <c r="G40" s="5">
        <f>TblTrans[[#This Row],[Credit(Income]]-TblTrans[[#This Row],[Debit(Spend)]]</f>
        <v>-22.61</v>
      </c>
      <c r="H40" t="str" cm="1">
        <f t="array" ref="H40">_xlfn.XLOOKUP(TRUE,ISNUMBER(SEARCH(TblCat[Description],TblTrans[[#This Row],[Description]])),TblCat[Subcategory],"Uncategorized")</f>
        <v>Dogs</v>
      </c>
      <c r="I40" t="str" cm="1">
        <f t="array" ref="I40">_xlfn.XLOOKUP(TRUE,ISNUMBER(SEARCH(TblCat[Description],TblTrans[[#This Row],[Description]])),TblCat[Category],"Uncategorized")</f>
        <v>Insurance</v>
      </c>
      <c r="J40" t="str" cm="1">
        <f t="array" ref="J40">_xlfn.XLOOKUP(TRUE,ISNUMBER(SEARCH(TblCat[Description],TblTrans[[#This Row],[Description]])),TblCat[Category Type],"Uncategorized")</f>
        <v>Expense</v>
      </c>
    </row>
    <row r="41" spans="2:10" x14ac:dyDescent="0.2">
      <c r="B41" t="s">
        <v>12</v>
      </c>
      <c r="C41" s="4">
        <v>46031</v>
      </c>
      <c r="D41" t="s">
        <v>47</v>
      </c>
      <c r="E41" s="5">
        <v>216.79</v>
      </c>
      <c r="G41" s="5">
        <f>TblTrans[[#This Row],[Credit(Income]]-TblTrans[[#This Row],[Debit(Spend)]]</f>
        <v>-216.79</v>
      </c>
      <c r="H41" t="str" cm="1">
        <f t="array" ref="H41">_xlfn.XLOOKUP(TRUE,ISNUMBER(SEARCH(TblCat[Description],TblTrans[[#This Row],[Description]])),TblCat[Subcategory],"Uncategorized")</f>
        <v>Health Insurance</v>
      </c>
      <c r="I41" t="str" cm="1">
        <f t="array" ref="I41">_xlfn.XLOOKUP(TRUE,ISNUMBER(SEARCH(TblCat[Description],TblTrans[[#This Row],[Description]])),TblCat[Category],"Uncategorized")</f>
        <v>Insurance</v>
      </c>
      <c r="J41" t="str" cm="1">
        <f t="array" ref="J41">_xlfn.XLOOKUP(TRUE,ISNUMBER(SEARCH(TblCat[Description],TblTrans[[#This Row],[Description]])),TblCat[Category Type],"Uncategorized")</f>
        <v>Expense</v>
      </c>
    </row>
    <row r="42" spans="2:10" x14ac:dyDescent="0.2">
      <c r="B42" t="s">
        <v>12</v>
      </c>
      <c r="C42" s="4">
        <v>46031</v>
      </c>
      <c r="D42" t="s">
        <v>48</v>
      </c>
      <c r="E42" s="5">
        <v>140.41</v>
      </c>
      <c r="G42" s="5">
        <f>TblTrans[[#This Row],[Credit(Income]]-TblTrans[[#This Row],[Debit(Spend)]]</f>
        <v>-140.41</v>
      </c>
      <c r="H42" t="str" cm="1">
        <f t="array" ref="H42">_xlfn.XLOOKUP(TRUE,ISNUMBER(SEARCH(TblCat[Description],TblTrans[[#This Row],[Description]])),TblCat[Subcategory],"Uncategorized")</f>
        <v>Funds Transfer</v>
      </c>
      <c r="I42" t="str" cm="1">
        <f t="array" ref="I42">_xlfn.XLOOKUP(TRUE,ISNUMBER(SEARCH(TblCat[Description],TblTrans[[#This Row],[Description]])),TblCat[Category],"Uncategorized")</f>
        <v>Transfer</v>
      </c>
      <c r="J42" t="str" cm="1">
        <f t="array" ref="J42">_xlfn.XLOOKUP(TRUE,ISNUMBER(SEARCH(TblCat[Description],TblTrans[[#This Row],[Description]])),TblCat[Category Type],"Uncategorized")</f>
        <v>Bank Transfer</v>
      </c>
    </row>
    <row r="43" spans="2:10" x14ac:dyDescent="0.2">
      <c r="B43" t="s">
        <v>12</v>
      </c>
      <c r="C43" s="4">
        <v>46031</v>
      </c>
      <c r="D43" t="s">
        <v>49</v>
      </c>
      <c r="E43" s="5">
        <v>280.82</v>
      </c>
      <c r="G43" s="5">
        <f>TblTrans[[#This Row],[Credit(Income]]-TblTrans[[#This Row],[Debit(Spend)]]</f>
        <v>-280.82</v>
      </c>
      <c r="H43" t="str" cm="1">
        <f t="array" ref="H43">_xlfn.XLOOKUP(TRUE,ISNUMBER(SEARCH(TblCat[Description],TblTrans[[#This Row],[Description]])),TblCat[Subcategory],"Uncategorized")</f>
        <v>Phone</v>
      </c>
      <c r="I43" t="str" cm="1">
        <f t="array" ref="I43">_xlfn.XLOOKUP(TRUE,ISNUMBER(SEARCH(TblCat[Description],TblTrans[[#This Row],[Description]])),TblCat[Category],"Uncategorized")</f>
        <v>Utilities</v>
      </c>
      <c r="J43" t="str" cm="1">
        <f t="array" ref="J43">_xlfn.XLOOKUP(TRUE,ISNUMBER(SEARCH(TblCat[Description],TblTrans[[#This Row],[Description]])),TblCat[Category Type],"Uncategorized")</f>
        <v>Expense</v>
      </c>
    </row>
    <row r="44" spans="2:10" x14ac:dyDescent="0.2">
      <c r="B44" t="s">
        <v>12</v>
      </c>
      <c r="C44" s="4">
        <v>46031</v>
      </c>
      <c r="D44" t="s">
        <v>50</v>
      </c>
      <c r="E44" s="5">
        <v>355.75</v>
      </c>
      <c r="G44" s="5">
        <f>TblTrans[[#This Row],[Credit(Income]]-TblTrans[[#This Row],[Debit(Spend)]]</f>
        <v>-355.75</v>
      </c>
      <c r="H44" t="str" cm="1">
        <f t="array" ref="H44">_xlfn.XLOOKUP(TRUE,ISNUMBER(SEARCH(TblCat[Description],TblTrans[[#This Row],[Description]])),TblCat[Subcategory],"Uncategorized")</f>
        <v>Dogs</v>
      </c>
      <c r="I44" t="str" cm="1">
        <f t="array" ref="I44">_xlfn.XLOOKUP(TRUE,ISNUMBER(SEARCH(TblCat[Description],TblTrans[[#This Row],[Description]])),TblCat[Category],"Uncategorized")</f>
        <v>Dogs</v>
      </c>
      <c r="J44" t="str" cm="1">
        <f t="array" ref="J44">_xlfn.XLOOKUP(TRUE,ISNUMBER(SEARCH(TblCat[Description],TblTrans[[#This Row],[Description]])),TblCat[Category Type],"Uncategorized")</f>
        <v>Expense</v>
      </c>
    </row>
    <row r="45" spans="2:10" x14ac:dyDescent="0.2">
      <c r="B45" t="s">
        <v>12</v>
      </c>
      <c r="C45" s="4">
        <v>46032</v>
      </c>
      <c r="D45" t="s">
        <v>51</v>
      </c>
      <c r="E45" s="5">
        <v>14.14</v>
      </c>
      <c r="G45" s="5">
        <f>TblTrans[[#This Row],[Credit(Income]]-TblTrans[[#This Row],[Debit(Spend)]]</f>
        <v>-14.14</v>
      </c>
      <c r="H45" t="str" cm="1">
        <f t="array" ref="H45">_xlfn.XLOOKUP(TRUE,ISNUMBER(SEARCH(TblCat[Description],TblTrans[[#This Row],[Description]])),TblCat[Subcategory],"Uncategorized")</f>
        <v>Entertainment</v>
      </c>
      <c r="I45" t="str" cm="1">
        <f t="array" ref="I45">_xlfn.XLOOKUP(TRUE,ISNUMBER(SEARCH(TblCat[Description],TblTrans[[#This Row],[Description]])),TblCat[Category],"Uncategorized")</f>
        <v>Entertainment</v>
      </c>
      <c r="J45" t="str" cm="1">
        <f t="array" ref="J45">_xlfn.XLOOKUP(TRUE,ISNUMBER(SEARCH(TblCat[Description],TblTrans[[#This Row],[Description]])),TblCat[Category Type],"Uncategorized")</f>
        <v>Expense</v>
      </c>
    </row>
    <row r="46" spans="2:10" x14ac:dyDescent="0.2">
      <c r="B46" t="s">
        <v>12</v>
      </c>
      <c r="C46" s="4">
        <v>46033</v>
      </c>
      <c r="D46" t="s">
        <v>25</v>
      </c>
      <c r="E46" s="5">
        <v>73.739999999999995</v>
      </c>
      <c r="G46" s="5">
        <f>TblTrans[[#This Row],[Credit(Income]]-TblTrans[[#This Row],[Debit(Spend)]]</f>
        <v>-73.739999999999995</v>
      </c>
      <c r="H46" t="str" cm="1">
        <f t="array" ref="H46">_xlfn.XLOOKUP(TRUE,ISNUMBER(SEARCH(TblCat[Description],TblTrans[[#This Row],[Description]])),TblCat[Subcategory],"Uncategorized")</f>
        <v>Food</v>
      </c>
      <c r="I46" t="str" cm="1">
        <f t="array" ref="I46">_xlfn.XLOOKUP(TRUE,ISNUMBER(SEARCH(TblCat[Description],TblTrans[[#This Row],[Description]])),TblCat[Category],"Uncategorized")</f>
        <v>Home</v>
      </c>
      <c r="J46" t="str" cm="1">
        <f t="array" ref="J46">_xlfn.XLOOKUP(TRUE,ISNUMBER(SEARCH(TblCat[Description],TblTrans[[#This Row],[Description]])),TblCat[Category Type],"Uncategorized")</f>
        <v>Expense</v>
      </c>
    </row>
    <row r="47" spans="2:10" x14ac:dyDescent="0.2">
      <c r="B47" t="s">
        <v>12</v>
      </c>
      <c r="C47" s="4">
        <v>46033</v>
      </c>
      <c r="D47" t="s">
        <v>25</v>
      </c>
      <c r="E47" s="5">
        <v>3.46</v>
      </c>
      <c r="G47" s="5">
        <f>TblTrans[[#This Row],[Credit(Income]]-TblTrans[[#This Row],[Debit(Spend)]]</f>
        <v>-3.46</v>
      </c>
      <c r="H47" t="str" cm="1">
        <f t="array" ref="H47">_xlfn.XLOOKUP(TRUE,ISNUMBER(SEARCH(TblCat[Description],TblTrans[[#This Row],[Description]])),TblCat[Subcategory],"Uncategorized")</f>
        <v>Food</v>
      </c>
      <c r="I47" t="str" cm="1">
        <f t="array" ref="I47">_xlfn.XLOOKUP(TRUE,ISNUMBER(SEARCH(TblCat[Description],TblTrans[[#This Row],[Description]])),TblCat[Category],"Uncategorized")</f>
        <v>Home</v>
      </c>
      <c r="J47" t="str" cm="1">
        <f t="array" ref="J47">_xlfn.XLOOKUP(TRUE,ISNUMBER(SEARCH(TblCat[Description],TblTrans[[#This Row],[Description]])),TblCat[Category Type],"Uncategorized")</f>
        <v>Expense</v>
      </c>
    </row>
    <row r="48" spans="2:10" x14ac:dyDescent="0.2">
      <c r="B48" t="s">
        <v>12</v>
      </c>
      <c r="C48" s="4">
        <v>46034</v>
      </c>
      <c r="D48" t="s">
        <v>52</v>
      </c>
      <c r="E48" s="5">
        <v>14.32</v>
      </c>
      <c r="G48" s="5">
        <f>TblTrans[[#This Row],[Credit(Income]]-TblTrans[[#This Row],[Debit(Spend)]]</f>
        <v>-14.32</v>
      </c>
      <c r="H48" t="str" cm="1">
        <f t="array" ref="H48">_xlfn.XLOOKUP(TRUE,ISNUMBER(SEARCH(TblCat[Description],TblTrans[[#This Row],[Description]])),TblCat[Subcategory],"Uncategorized")</f>
        <v>Purchases</v>
      </c>
      <c r="I48" t="str" cm="1">
        <f t="array" ref="I48">_xlfn.XLOOKUP(TRUE,ISNUMBER(SEARCH(TblCat[Description],TblTrans[[#This Row],[Description]])),TblCat[Category],"Uncategorized")</f>
        <v>Home</v>
      </c>
      <c r="J48" t="str" cm="1">
        <f t="array" ref="J48">_xlfn.XLOOKUP(TRUE,ISNUMBER(SEARCH(TblCat[Description],TblTrans[[#This Row],[Description]])),TblCat[Category Type],"Uncategorized")</f>
        <v>Expense</v>
      </c>
    </row>
    <row r="49" spans="2:10" x14ac:dyDescent="0.2">
      <c r="B49" t="s">
        <v>12</v>
      </c>
      <c r="C49" s="4">
        <v>46034</v>
      </c>
      <c r="D49" t="s">
        <v>53</v>
      </c>
      <c r="E49" s="5">
        <v>44.03</v>
      </c>
      <c r="G49" s="5">
        <f>TblTrans[[#This Row],[Credit(Income]]-TblTrans[[#This Row],[Debit(Spend)]]</f>
        <v>-44.03</v>
      </c>
      <c r="H49" t="str" cm="1">
        <f t="array" ref="H49">_xlfn.XLOOKUP(TRUE,ISNUMBER(SEARCH(TblCat[Description],TblTrans[[#This Row],[Description]])),TblCat[Subcategory],"Uncategorized")</f>
        <v>Home</v>
      </c>
      <c r="I49" t="str" cm="1">
        <f t="array" ref="I49">_xlfn.XLOOKUP(TRUE,ISNUMBER(SEARCH(TblCat[Description],TblTrans[[#This Row],[Description]])),TblCat[Category],"Uncategorized")</f>
        <v>Utilities</v>
      </c>
      <c r="J49" t="str" cm="1">
        <f t="array" ref="J49">_xlfn.XLOOKUP(TRUE,ISNUMBER(SEARCH(TblCat[Description],TblTrans[[#This Row],[Description]])),TblCat[Category Type],"Uncategorized")</f>
        <v>Expense</v>
      </c>
    </row>
    <row r="50" spans="2:10" x14ac:dyDescent="0.2">
      <c r="B50" t="s">
        <v>12</v>
      </c>
      <c r="C50" s="4">
        <v>46034</v>
      </c>
      <c r="D50" t="s">
        <v>54</v>
      </c>
      <c r="E50" s="5">
        <v>181.6</v>
      </c>
      <c r="G50" s="5">
        <f>TblTrans[[#This Row],[Credit(Income]]-TblTrans[[#This Row],[Debit(Spend)]]</f>
        <v>-181.6</v>
      </c>
      <c r="H50" t="str" cm="1">
        <f t="array" ref="H50">_xlfn.XLOOKUP(TRUE,ISNUMBER(SEARCH(TblCat[Description],TblTrans[[#This Row],[Description]])),TblCat[Subcategory],"Uncategorized")</f>
        <v>Student Loans</v>
      </c>
      <c r="I50" t="str" cm="1">
        <f t="array" ref="I50">_xlfn.XLOOKUP(TRUE,ISNUMBER(SEARCH(TblCat[Description],TblTrans[[#This Row],[Description]])),TblCat[Category],"Uncategorized")</f>
        <v>Debt</v>
      </c>
      <c r="J50" t="str" cm="1">
        <f t="array" ref="J50">_xlfn.XLOOKUP(TRUE,ISNUMBER(SEARCH(TblCat[Description],TblTrans[[#This Row],[Description]])),TblCat[Category Type],"Uncategorized")</f>
        <v>Expense</v>
      </c>
    </row>
    <row r="51" spans="2:10" x14ac:dyDescent="0.2">
      <c r="B51" t="s">
        <v>12</v>
      </c>
      <c r="C51" s="4">
        <v>46034</v>
      </c>
      <c r="D51" t="s">
        <v>55</v>
      </c>
      <c r="E51" s="5">
        <v>209.39</v>
      </c>
      <c r="G51" s="5">
        <f>TblTrans[[#This Row],[Credit(Income]]-TblTrans[[#This Row],[Debit(Spend)]]</f>
        <v>-209.39</v>
      </c>
      <c r="H51" t="str" cm="1">
        <f t="array" ref="H51">_xlfn.XLOOKUP(TRUE,ISNUMBER(SEARCH(TblCat[Description],TblTrans[[#This Row],[Description]])),TblCat[Subcategory],"Uncategorized")</f>
        <v>Student Loans</v>
      </c>
      <c r="I51" t="str" cm="1">
        <f t="array" ref="I51">_xlfn.XLOOKUP(TRUE,ISNUMBER(SEARCH(TblCat[Description],TblTrans[[#This Row],[Description]])),TblCat[Category],"Uncategorized")</f>
        <v>Debt</v>
      </c>
      <c r="J51" t="str" cm="1">
        <f t="array" ref="J51">_xlfn.XLOOKUP(TRUE,ISNUMBER(SEARCH(TblCat[Description],TblTrans[[#This Row],[Description]])),TblCat[Category Type],"Uncategorized")</f>
        <v>Expense</v>
      </c>
    </row>
    <row r="52" spans="2:10" x14ac:dyDescent="0.2">
      <c r="B52" t="s">
        <v>12</v>
      </c>
      <c r="C52" s="4">
        <v>46035</v>
      </c>
      <c r="D52" t="s">
        <v>56</v>
      </c>
      <c r="E52" s="5">
        <v>8.48</v>
      </c>
      <c r="G52" s="5">
        <f>TblTrans[[#This Row],[Credit(Income]]-TblTrans[[#This Row],[Debit(Spend)]]</f>
        <v>-8.48</v>
      </c>
      <c r="H52" t="str" cm="1">
        <f t="array" ref="H52">_xlfn.XLOOKUP(TRUE,ISNUMBER(SEARCH(TblCat[Description],TblTrans[[#This Row],[Description]])),TblCat[Subcategory],"Uncategorized")</f>
        <v>Dining Out</v>
      </c>
      <c r="I52" t="str" cm="1">
        <f t="array" ref="I52">_xlfn.XLOOKUP(TRUE,ISNUMBER(SEARCH(TblCat[Description],TblTrans[[#This Row],[Description]])),TblCat[Category],"Uncategorized")</f>
        <v>Entertainment</v>
      </c>
      <c r="J52" t="str" cm="1">
        <f t="array" ref="J52">_xlfn.XLOOKUP(TRUE,ISNUMBER(SEARCH(TblCat[Description],TblTrans[[#This Row],[Description]])),TblCat[Category Type],"Uncategorized")</f>
        <v>Expense</v>
      </c>
    </row>
    <row r="53" spans="2:10" x14ac:dyDescent="0.2">
      <c r="B53" t="s">
        <v>12</v>
      </c>
      <c r="C53" s="4">
        <v>46035</v>
      </c>
      <c r="D53" t="s">
        <v>57</v>
      </c>
      <c r="E53" s="5">
        <v>2.99</v>
      </c>
      <c r="G53" s="5">
        <f>TblTrans[[#This Row],[Credit(Income]]-TblTrans[[#This Row],[Debit(Spend)]]</f>
        <v>-2.99</v>
      </c>
      <c r="H53" t="str" cm="1">
        <f t="array" ref="H53">_xlfn.XLOOKUP(TRUE,ISNUMBER(SEARCH(TblCat[Description],TblTrans[[#This Row],[Description]])),TblCat[Subcategory],"Uncategorized")</f>
        <v>Device Protection</v>
      </c>
      <c r="I53" t="str" cm="1">
        <f t="array" ref="I53">_xlfn.XLOOKUP(TRUE,ISNUMBER(SEARCH(TblCat[Description],TblTrans[[#This Row],[Description]])),TblCat[Category],"Uncategorized")</f>
        <v>Insurance</v>
      </c>
      <c r="J53" t="str" cm="1">
        <f t="array" ref="J53">_xlfn.XLOOKUP(TRUE,ISNUMBER(SEARCH(TblCat[Description],TblTrans[[#This Row],[Description]])),TblCat[Category Type],"Uncategorized")</f>
        <v>Expense</v>
      </c>
    </row>
    <row r="54" spans="2:10" x14ac:dyDescent="0.2">
      <c r="B54" t="s">
        <v>14</v>
      </c>
      <c r="C54" s="4">
        <v>46035</v>
      </c>
      <c r="D54" t="s">
        <v>249</v>
      </c>
      <c r="F54" s="5">
        <v>2.02</v>
      </c>
      <c r="G54" s="5">
        <f>TblTrans[[#This Row],[Credit(Income]]-TblTrans[[#This Row],[Debit(Spend)]]</f>
        <v>2.02</v>
      </c>
      <c r="H54" t="str" cm="1">
        <f t="array" ref="H54">_xlfn.XLOOKUP(TRUE,ISNUMBER(SEARCH(TblCat[Description],TblTrans[[#This Row],[Description]])),TblCat[Subcategory],"Uncategorized")</f>
        <v>Savings</v>
      </c>
      <c r="I54" t="str" cm="1">
        <f t="array" ref="I54">_xlfn.XLOOKUP(TRUE,ISNUMBER(SEARCH(TblCat[Description],TblTrans[[#This Row],[Description]])),TblCat[Category],"Uncategorized")</f>
        <v>Interest</v>
      </c>
      <c r="J54" t="str" cm="1">
        <f t="array" ref="J54">_xlfn.XLOOKUP(TRUE,ISNUMBER(SEARCH(TblCat[Description],TblTrans[[#This Row],[Description]])),TblCat[Category Type],"Uncategorized")</f>
        <v>Income</v>
      </c>
    </row>
    <row r="55" spans="2:10" x14ac:dyDescent="0.2">
      <c r="B55" t="s">
        <v>12</v>
      </c>
      <c r="C55" s="4">
        <v>46036</v>
      </c>
      <c r="D55" t="s">
        <v>25</v>
      </c>
      <c r="E55" s="5">
        <v>31.83</v>
      </c>
      <c r="G55" s="5">
        <f>TblTrans[[#This Row],[Credit(Income]]-TblTrans[[#This Row],[Debit(Spend)]]</f>
        <v>-31.83</v>
      </c>
      <c r="H55" t="str" cm="1">
        <f t="array" ref="H55">_xlfn.XLOOKUP(TRUE,ISNUMBER(SEARCH(TblCat[Description],TblTrans[[#This Row],[Description]])),TblCat[Subcategory],"Uncategorized")</f>
        <v>Food</v>
      </c>
      <c r="I55" t="str" cm="1">
        <f t="array" ref="I55">_xlfn.XLOOKUP(TRUE,ISNUMBER(SEARCH(TblCat[Description],TblTrans[[#This Row],[Description]])),TblCat[Category],"Uncategorized")</f>
        <v>Home</v>
      </c>
      <c r="J55" t="str" cm="1">
        <f t="array" ref="J55">_xlfn.XLOOKUP(TRUE,ISNUMBER(SEARCH(TblCat[Description],TblTrans[[#This Row],[Description]])),TblCat[Category Type],"Uncategorized")</f>
        <v>Expense</v>
      </c>
    </row>
    <row r="56" spans="2:10" x14ac:dyDescent="0.2">
      <c r="B56" t="s">
        <v>14</v>
      </c>
      <c r="C56" s="4">
        <v>46036</v>
      </c>
      <c r="D56" t="s">
        <v>40</v>
      </c>
      <c r="F56" s="5">
        <v>10</v>
      </c>
      <c r="G56" s="5">
        <f>TblTrans[[#This Row],[Credit(Income]]-TblTrans[[#This Row],[Debit(Spend)]]</f>
        <v>10</v>
      </c>
      <c r="H56" t="str" cm="1">
        <f t="array" ref="H56">_xlfn.XLOOKUP(TRUE,ISNUMBER(SEARCH(TblCat[Description],TblTrans[[#This Row],[Description]])),TblCat[Subcategory],"Uncategorized")</f>
        <v>Savings</v>
      </c>
      <c r="I56" t="str" cm="1">
        <f t="array" ref="I56">_xlfn.XLOOKUP(TRUE,ISNUMBER(SEARCH(TblCat[Description],TblTrans[[#This Row],[Description]])),TblCat[Category],"Uncategorized")</f>
        <v>Transfer</v>
      </c>
      <c r="J56" t="str" cm="1">
        <f t="array" ref="J56">_xlfn.XLOOKUP(TRUE,ISNUMBER(SEARCH(TblCat[Description],TblTrans[[#This Row],[Description]])),TblCat[Category Type],"Uncategorized")</f>
        <v>Bank Transfer</v>
      </c>
    </row>
    <row r="57" spans="2:10" x14ac:dyDescent="0.2">
      <c r="B57" t="s">
        <v>12</v>
      </c>
      <c r="C57" s="4">
        <v>46037</v>
      </c>
      <c r="D57" t="s">
        <v>59</v>
      </c>
      <c r="E57" s="5">
        <v>1</v>
      </c>
      <c r="G57" s="5">
        <f>TblTrans[[#This Row],[Credit(Income]]-TblTrans[[#This Row],[Debit(Spend)]]</f>
        <v>-1</v>
      </c>
      <c r="H57" t="str" cm="1">
        <f t="array" ref="H57">_xlfn.XLOOKUP(TRUE,ISNUMBER(SEARCH(TblCat[Description],TblTrans[[#This Row],[Description]])),TblCat[Subcategory],"Uncategorized")</f>
        <v>Funds Transfer</v>
      </c>
      <c r="I57" t="str" cm="1">
        <f t="array" ref="I57">_xlfn.XLOOKUP(TRUE,ISNUMBER(SEARCH(TblCat[Description],TblTrans[[#This Row],[Description]])),TblCat[Category],"Uncategorized")</f>
        <v>Transfer</v>
      </c>
      <c r="J57" t="str" cm="1">
        <f t="array" ref="J57">_xlfn.XLOOKUP(TRUE,ISNUMBER(SEARCH(TblCat[Description],TblTrans[[#This Row],[Description]])),TblCat[Category Type],"Uncategorized")</f>
        <v>Bank Transfer</v>
      </c>
    </row>
    <row r="58" spans="2:10" x14ac:dyDescent="0.2">
      <c r="B58" t="s">
        <v>14</v>
      </c>
      <c r="C58" s="4">
        <v>46037</v>
      </c>
      <c r="D58" t="s">
        <v>60</v>
      </c>
      <c r="F58" s="5">
        <v>1</v>
      </c>
      <c r="G58" s="5">
        <f>TblTrans[[#This Row],[Credit(Income]]-TblTrans[[#This Row],[Debit(Spend)]]</f>
        <v>1</v>
      </c>
      <c r="H58" t="str" cm="1">
        <f t="array" ref="H58">_xlfn.XLOOKUP(TRUE,ISNUMBER(SEARCH(TblCat[Description],TblTrans[[#This Row],[Description]])),TblCat[Subcategory],"Uncategorized")</f>
        <v>Savings</v>
      </c>
      <c r="I58" t="str" cm="1">
        <f t="array" ref="I58">_xlfn.XLOOKUP(TRUE,ISNUMBER(SEARCH(TblCat[Description],TblTrans[[#This Row],[Description]])),TblCat[Category],"Uncategorized")</f>
        <v>Transfer</v>
      </c>
      <c r="J58" t="str" cm="1">
        <f t="array" ref="J58">_xlfn.XLOOKUP(TRUE,ISNUMBER(SEARCH(TblCat[Description],TblTrans[[#This Row],[Description]])),TblCat[Category Type],"Uncategorized")</f>
        <v>Bank Transfer</v>
      </c>
    </row>
    <row r="59" spans="2:10" x14ac:dyDescent="0.2">
      <c r="B59" t="s">
        <v>12</v>
      </c>
      <c r="C59" s="4">
        <v>46037</v>
      </c>
      <c r="D59" t="s">
        <v>52</v>
      </c>
      <c r="E59" s="5">
        <v>30.87</v>
      </c>
      <c r="G59" s="5">
        <f>TblTrans[[#This Row],[Credit(Income]]-TblTrans[[#This Row],[Debit(Spend)]]</f>
        <v>-30.87</v>
      </c>
      <c r="H59" t="str" cm="1">
        <f t="array" ref="H59">_xlfn.XLOOKUP(TRUE,ISNUMBER(SEARCH(TblCat[Description],TblTrans[[#This Row],[Description]])),TblCat[Subcategory],"Uncategorized")</f>
        <v>Purchases</v>
      </c>
      <c r="I59" t="str" cm="1">
        <f t="array" ref="I59">_xlfn.XLOOKUP(TRUE,ISNUMBER(SEARCH(TblCat[Description],TblTrans[[#This Row],[Description]])),TblCat[Category],"Uncategorized")</f>
        <v>Home</v>
      </c>
      <c r="J59" t="str" cm="1">
        <f t="array" ref="J59">_xlfn.XLOOKUP(TRUE,ISNUMBER(SEARCH(TblCat[Description],TblTrans[[#This Row],[Description]])),TblCat[Category Type],"Uncategorized")</f>
        <v>Expense</v>
      </c>
    </row>
    <row r="60" spans="2:10" x14ac:dyDescent="0.2">
      <c r="B60" t="s">
        <v>12</v>
      </c>
      <c r="C60" s="4">
        <v>46037</v>
      </c>
      <c r="D60" t="s">
        <v>57</v>
      </c>
      <c r="E60" s="5">
        <v>19.989999999999998</v>
      </c>
      <c r="G60" s="5">
        <f>TblTrans[[#This Row],[Credit(Income]]-TblTrans[[#This Row],[Debit(Spend)]]</f>
        <v>-19.989999999999998</v>
      </c>
      <c r="H60" t="str" cm="1">
        <f t="array" ref="H60">_xlfn.XLOOKUP(TRUE,ISNUMBER(SEARCH(TblCat[Description],TblTrans[[#This Row],[Description]])),TblCat[Subcategory],"Uncategorized")</f>
        <v>Device Protection</v>
      </c>
      <c r="I60" t="str" cm="1">
        <f t="array" ref="I60">_xlfn.XLOOKUP(TRUE,ISNUMBER(SEARCH(TblCat[Description],TblTrans[[#This Row],[Description]])),TblCat[Category],"Uncategorized")</f>
        <v>Insurance</v>
      </c>
      <c r="J60" t="str" cm="1">
        <f t="array" ref="J60">_xlfn.XLOOKUP(TRUE,ISNUMBER(SEARCH(TblCat[Description],TblTrans[[#This Row],[Description]])),TblCat[Category Type],"Uncategorized")</f>
        <v>Expense</v>
      </c>
    </row>
    <row r="61" spans="2:10" x14ac:dyDescent="0.2">
      <c r="B61" t="s">
        <v>14</v>
      </c>
      <c r="C61" s="4">
        <v>46038</v>
      </c>
      <c r="D61" t="s">
        <v>40</v>
      </c>
      <c r="F61" s="5">
        <v>20</v>
      </c>
      <c r="G61" s="5">
        <f>TblTrans[[#This Row],[Credit(Income]]-TblTrans[[#This Row],[Debit(Spend)]]</f>
        <v>20</v>
      </c>
      <c r="H61" t="str" cm="1">
        <f t="array" ref="H61">_xlfn.XLOOKUP(TRUE,ISNUMBER(SEARCH(TblCat[Description],TblTrans[[#This Row],[Description]])),TblCat[Subcategory],"Uncategorized")</f>
        <v>Savings</v>
      </c>
      <c r="I61" t="str" cm="1">
        <f t="array" ref="I61">_xlfn.XLOOKUP(TRUE,ISNUMBER(SEARCH(TblCat[Description],TblTrans[[#This Row],[Description]])),TblCat[Category],"Uncategorized")</f>
        <v>Transfer</v>
      </c>
      <c r="J61" t="str" cm="1">
        <f t="array" ref="J61">_xlfn.XLOOKUP(TRUE,ISNUMBER(SEARCH(TblCat[Description],TblTrans[[#This Row],[Description]])),TblCat[Category Type],"Uncategorized")</f>
        <v>Bank Transfer</v>
      </c>
    </row>
    <row r="62" spans="2:10" x14ac:dyDescent="0.2">
      <c r="B62" t="s">
        <v>12</v>
      </c>
      <c r="C62" s="4">
        <v>46039</v>
      </c>
      <c r="D62" t="s">
        <v>61</v>
      </c>
      <c r="E62" s="5">
        <v>3.26</v>
      </c>
      <c r="G62" s="5">
        <f>TblTrans[[#This Row],[Credit(Income]]-TblTrans[[#This Row],[Debit(Spend)]]</f>
        <v>-3.26</v>
      </c>
      <c r="H62" t="str" cm="1">
        <f t="array" ref="H62">_xlfn.XLOOKUP(TRUE,ISNUMBER(SEARCH(TblCat[Description],TblTrans[[#This Row],[Description]])),TblCat[Subcategory],"Uncategorized")</f>
        <v>Purchases</v>
      </c>
      <c r="I62" t="str" cm="1">
        <f t="array" ref="I62">_xlfn.XLOOKUP(TRUE,ISNUMBER(SEARCH(TblCat[Description],TblTrans[[#This Row],[Description]])),TblCat[Category],"Uncategorized")</f>
        <v>Home</v>
      </c>
      <c r="J62" t="str" cm="1">
        <f t="array" ref="J62">_xlfn.XLOOKUP(TRUE,ISNUMBER(SEARCH(TblCat[Description],TblTrans[[#This Row],[Description]])),TblCat[Category Type],"Uncategorized")</f>
        <v>Expense</v>
      </c>
    </row>
    <row r="63" spans="2:10" x14ac:dyDescent="0.2">
      <c r="B63" t="s">
        <v>12</v>
      </c>
      <c r="C63" s="4">
        <v>46039</v>
      </c>
      <c r="D63" t="s">
        <v>25</v>
      </c>
      <c r="E63" s="5">
        <v>84.16</v>
      </c>
      <c r="G63" s="5">
        <f>TblTrans[[#This Row],[Credit(Income]]-TblTrans[[#This Row],[Debit(Spend)]]</f>
        <v>-84.16</v>
      </c>
      <c r="H63" t="str" cm="1">
        <f t="array" ref="H63">_xlfn.XLOOKUP(TRUE,ISNUMBER(SEARCH(TblCat[Description],TblTrans[[#This Row],[Description]])),TblCat[Subcategory],"Uncategorized")</f>
        <v>Food</v>
      </c>
      <c r="I63" t="str" cm="1">
        <f t="array" ref="I63">_xlfn.XLOOKUP(TRUE,ISNUMBER(SEARCH(TblCat[Description],TblTrans[[#This Row],[Description]])),TblCat[Category],"Uncategorized")</f>
        <v>Home</v>
      </c>
      <c r="J63" t="str" cm="1">
        <f t="array" ref="J63">_xlfn.XLOOKUP(TRUE,ISNUMBER(SEARCH(TblCat[Description],TblTrans[[#This Row],[Description]])),TblCat[Category Type],"Uncategorized")</f>
        <v>Expense</v>
      </c>
    </row>
    <row r="64" spans="2:10" x14ac:dyDescent="0.2">
      <c r="B64" t="s">
        <v>12</v>
      </c>
      <c r="C64" s="4">
        <v>46039</v>
      </c>
      <c r="D64" t="s">
        <v>61</v>
      </c>
      <c r="E64" s="5">
        <v>16.36</v>
      </c>
      <c r="G64" s="5">
        <f>TblTrans[[#This Row],[Credit(Income]]-TblTrans[[#This Row],[Debit(Spend)]]</f>
        <v>-16.36</v>
      </c>
      <c r="H64" t="str" cm="1">
        <f t="array" ref="H64">_xlfn.XLOOKUP(TRUE,ISNUMBER(SEARCH(TblCat[Description],TblTrans[[#This Row],[Description]])),TblCat[Subcategory],"Uncategorized")</f>
        <v>Purchases</v>
      </c>
      <c r="I64" t="str" cm="1">
        <f t="array" ref="I64">_xlfn.XLOOKUP(TRUE,ISNUMBER(SEARCH(TblCat[Description],TblTrans[[#This Row],[Description]])),TblCat[Category],"Uncategorized")</f>
        <v>Home</v>
      </c>
      <c r="J64" t="str" cm="1">
        <f t="array" ref="J64">_xlfn.XLOOKUP(TRUE,ISNUMBER(SEARCH(TblCat[Description],TblTrans[[#This Row],[Description]])),TblCat[Category Type],"Uncategorized")</f>
        <v>Expense</v>
      </c>
    </row>
    <row r="65" spans="2:10" x14ac:dyDescent="0.2">
      <c r="B65" t="s">
        <v>12</v>
      </c>
      <c r="C65" s="4">
        <v>46041</v>
      </c>
      <c r="D65" t="s">
        <v>29</v>
      </c>
      <c r="F65" s="5">
        <v>192</v>
      </c>
      <c r="G65" s="5">
        <f>TblTrans[[#This Row],[Credit(Income]]-TblTrans[[#This Row],[Debit(Spend)]]</f>
        <v>192</v>
      </c>
      <c r="H65" t="str" cm="1">
        <f t="array" ref="H65">_xlfn.XLOOKUP(TRUE,ISNUMBER(SEARCH(TblCat[Description],TblTrans[[#This Row],[Description]])),TblCat[Subcategory],"Uncategorized")</f>
        <v>ATM Transaction</v>
      </c>
      <c r="I65" t="str" cm="1">
        <f t="array" ref="I65">_xlfn.XLOOKUP(TRUE,ISNUMBER(SEARCH(TblCat[Description],TblTrans[[#This Row],[Description]])),TblCat[Category],"Uncategorized")</f>
        <v>Bank Transaction</v>
      </c>
      <c r="J65" t="str" cm="1">
        <f t="array" ref="J65">_xlfn.XLOOKUP(TRUE,ISNUMBER(SEARCH(TblCat[Description],TblTrans[[#This Row],[Description]])),TblCat[Category Type],"Uncategorized")</f>
        <v>Bank Transfer</v>
      </c>
    </row>
    <row r="66" spans="2:10" x14ac:dyDescent="0.2">
      <c r="B66" t="s">
        <v>12</v>
      </c>
      <c r="C66" s="4">
        <v>46041</v>
      </c>
      <c r="D66" t="s">
        <v>39</v>
      </c>
      <c r="E66" s="5">
        <v>192</v>
      </c>
      <c r="G66" s="5">
        <f>TblTrans[[#This Row],[Credit(Income]]-TblTrans[[#This Row],[Debit(Spend)]]</f>
        <v>-192</v>
      </c>
      <c r="H66" t="str" cm="1">
        <f t="array" ref="H66">_xlfn.XLOOKUP(TRUE,ISNUMBER(SEARCH(TblCat[Description],TblTrans[[#This Row],[Description]])),TblCat[Subcategory],"Uncategorized")</f>
        <v>Funds Transfer</v>
      </c>
      <c r="I66" t="str" cm="1">
        <f t="array" ref="I66">_xlfn.XLOOKUP(TRUE,ISNUMBER(SEARCH(TblCat[Description],TblTrans[[#This Row],[Description]])),TblCat[Category],"Uncategorized")</f>
        <v>Transfer</v>
      </c>
      <c r="J66" t="str" cm="1">
        <f t="array" ref="J66">_xlfn.XLOOKUP(TRUE,ISNUMBER(SEARCH(TblCat[Description],TblTrans[[#This Row],[Description]])),TblCat[Category Type],"Uncategorized")</f>
        <v>Bank Transfer</v>
      </c>
    </row>
    <row r="67" spans="2:10" x14ac:dyDescent="0.2">
      <c r="B67" t="s">
        <v>12</v>
      </c>
      <c r="C67" s="4">
        <v>46041</v>
      </c>
      <c r="D67" t="s">
        <v>62</v>
      </c>
      <c r="E67" s="5">
        <v>2.5</v>
      </c>
      <c r="G67" s="5">
        <f>TblTrans[[#This Row],[Credit(Income]]-TblTrans[[#This Row],[Debit(Spend)]]</f>
        <v>-2.5</v>
      </c>
      <c r="H67" t="str" cm="1">
        <f t="array" ref="H67">_xlfn.XLOOKUP(TRUE,ISNUMBER(SEARCH(TblCat[Description],TblTrans[[#This Row],[Description]])),TblCat[Subcategory],"Uncategorized")</f>
        <v>Other</v>
      </c>
      <c r="I67" t="str" cm="1">
        <f t="array" ref="I67">_xlfn.XLOOKUP(TRUE,ISNUMBER(SEARCH(TblCat[Description],TblTrans[[#This Row],[Description]])),TblCat[Category],"Uncategorized")</f>
        <v>Other</v>
      </c>
      <c r="J67" t="str" cm="1">
        <f t="array" ref="J67">_xlfn.XLOOKUP(TRUE,ISNUMBER(SEARCH(TblCat[Description],TblTrans[[#This Row],[Description]])),TblCat[Category Type],"Uncategorized")</f>
        <v>Expense</v>
      </c>
    </row>
    <row r="68" spans="2:10" x14ac:dyDescent="0.2">
      <c r="B68" t="s">
        <v>12</v>
      </c>
      <c r="C68" s="4">
        <v>46041</v>
      </c>
      <c r="D68" t="s">
        <v>57</v>
      </c>
      <c r="E68" s="5">
        <v>3.99</v>
      </c>
      <c r="G68" s="5">
        <f>TblTrans[[#This Row],[Credit(Income]]-TblTrans[[#This Row],[Debit(Spend)]]</f>
        <v>-3.99</v>
      </c>
      <c r="H68" t="str" cm="1">
        <f t="array" ref="H68">_xlfn.XLOOKUP(TRUE,ISNUMBER(SEARCH(TblCat[Description],TblTrans[[#This Row],[Description]])),TblCat[Subcategory],"Uncategorized")</f>
        <v>Device Protection</v>
      </c>
      <c r="I68" t="str" cm="1">
        <f t="array" ref="I68">_xlfn.XLOOKUP(TRUE,ISNUMBER(SEARCH(TblCat[Description],TblTrans[[#This Row],[Description]])),TblCat[Category],"Uncategorized")</f>
        <v>Insurance</v>
      </c>
      <c r="J68" t="str" cm="1">
        <f t="array" ref="J68">_xlfn.XLOOKUP(TRUE,ISNUMBER(SEARCH(TblCat[Description],TblTrans[[#This Row],[Description]])),TblCat[Category Type],"Uncategorized")</f>
        <v>Expense</v>
      </c>
    </row>
    <row r="69" spans="2:10" x14ac:dyDescent="0.2">
      <c r="B69" t="s">
        <v>12</v>
      </c>
      <c r="C69" s="4">
        <v>46041</v>
      </c>
      <c r="D69" t="s">
        <v>25</v>
      </c>
      <c r="E69" s="5">
        <v>34.020000000000003</v>
      </c>
      <c r="G69" s="5">
        <f>TblTrans[[#This Row],[Credit(Income]]-TblTrans[[#This Row],[Debit(Spend)]]</f>
        <v>-34.020000000000003</v>
      </c>
      <c r="H69" t="str" cm="1">
        <f t="array" ref="H69">_xlfn.XLOOKUP(TRUE,ISNUMBER(SEARCH(TblCat[Description],TblTrans[[#This Row],[Description]])),TblCat[Subcategory],"Uncategorized")</f>
        <v>Food</v>
      </c>
      <c r="I69" t="str" cm="1">
        <f t="array" ref="I69">_xlfn.XLOOKUP(TRUE,ISNUMBER(SEARCH(TblCat[Description],TblTrans[[#This Row],[Description]])),TblCat[Category],"Uncategorized")</f>
        <v>Home</v>
      </c>
      <c r="J69" t="str" cm="1">
        <f t="array" ref="J69">_xlfn.XLOOKUP(TRUE,ISNUMBER(SEARCH(TblCat[Description],TblTrans[[#This Row],[Description]])),TblCat[Category Type],"Uncategorized")</f>
        <v>Expense</v>
      </c>
    </row>
    <row r="70" spans="2:10" x14ac:dyDescent="0.2">
      <c r="B70" t="s">
        <v>14</v>
      </c>
      <c r="C70" s="4">
        <v>46042</v>
      </c>
      <c r="D70" t="s">
        <v>38</v>
      </c>
      <c r="F70" s="5">
        <v>192</v>
      </c>
      <c r="G70" s="5">
        <f>TblTrans[[#This Row],[Credit(Income]]-TblTrans[[#This Row],[Debit(Spend)]]</f>
        <v>192</v>
      </c>
      <c r="H70" t="str" cm="1">
        <f t="array" ref="H70">_xlfn.XLOOKUP(TRUE,ISNUMBER(SEARCH(TblCat[Description],TblTrans[[#This Row],[Description]])),TblCat[Subcategory],"Uncategorized")</f>
        <v>Savings</v>
      </c>
      <c r="I70" t="str" cm="1">
        <f t="array" ref="I70">_xlfn.XLOOKUP(TRUE,ISNUMBER(SEARCH(TblCat[Description],TblTrans[[#This Row],[Description]])),TblCat[Category],"Uncategorized")</f>
        <v>Transfer</v>
      </c>
      <c r="J70" t="str" cm="1">
        <f t="array" ref="J70">_xlfn.XLOOKUP(TRUE,ISNUMBER(SEARCH(TblCat[Description],TblTrans[[#This Row],[Description]])),TblCat[Category Type],"Uncategorized")</f>
        <v>Bank Transfer</v>
      </c>
    </row>
    <row r="71" spans="2:10" x14ac:dyDescent="0.2">
      <c r="B71" t="s">
        <v>12</v>
      </c>
      <c r="C71" s="4">
        <v>46042</v>
      </c>
      <c r="D71" t="s">
        <v>63</v>
      </c>
      <c r="E71" s="5">
        <v>1.5</v>
      </c>
      <c r="G71" s="5">
        <f>TblTrans[[#This Row],[Credit(Income]]-TblTrans[[#This Row],[Debit(Spend)]]</f>
        <v>-1.5</v>
      </c>
      <c r="H71" t="str" cm="1">
        <f t="array" ref="H71">_xlfn.XLOOKUP(TRUE,ISNUMBER(SEARCH(TblCat[Description],TblTrans[[#This Row],[Description]])),TblCat[Subcategory],"Uncategorized")</f>
        <v>Funds Transfer</v>
      </c>
      <c r="I71" t="str" cm="1">
        <f t="array" ref="I71">_xlfn.XLOOKUP(TRUE,ISNUMBER(SEARCH(TblCat[Description],TblTrans[[#This Row],[Description]])),TblCat[Category],"Uncategorized")</f>
        <v>Transfer</v>
      </c>
      <c r="J71" t="str" cm="1">
        <f t="array" ref="J71">_xlfn.XLOOKUP(TRUE,ISNUMBER(SEARCH(TblCat[Description],TblTrans[[#This Row],[Description]])),TblCat[Category Type],"Uncategorized")</f>
        <v>Bank Transfer</v>
      </c>
    </row>
    <row r="72" spans="2:10" x14ac:dyDescent="0.2">
      <c r="B72" t="s">
        <v>12</v>
      </c>
      <c r="C72" s="4">
        <v>46042</v>
      </c>
      <c r="D72" t="s">
        <v>35</v>
      </c>
      <c r="E72" s="5">
        <v>45.47</v>
      </c>
      <c r="G72" s="5">
        <f>TblTrans[[#This Row],[Credit(Income]]-TblTrans[[#This Row],[Debit(Spend)]]</f>
        <v>-45.47</v>
      </c>
      <c r="H72" t="str" cm="1">
        <f t="array" ref="H72">_xlfn.XLOOKUP(TRUE,ISNUMBER(SEARCH(TblCat[Description],TblTrans[[#This Row],[Description]])),TblCat[Subcategory],"Uncategorized")</f>
        <v>Car</v>
      </c>
      <c r="I72" t="str" cm="1">
        <f t="array" ref="I72">_xlfn.XLOOKUP(TRUE,ISNUMBER(SEARCH(TblCat[Description],TblTrans[[#This Row],[Description]])),TblCat[Category],"Uncategorized")</f>
        <v>Fuel</v>
      </c>
      <c r="J72" t="str" cm="1">
        <f t="array" ref="J72">_xlfn.XLOOKUP(TRUE,ISNUMBER(SEARCH(TblCat[Description],TblTrans[[#This Row],[Description]])),TblCat[Category Type],"Uncategorized")</f>
        <v>Expense</v>
      </c>
    </row>
    <row r="73" spans="2:10" x14ac:dyDescent="0.2">
      <c r="B73" t="s">
        <v>12</v>
      </c>
      <c r="C73" s="4">
        <v>46042</v>
      </c>
      <c r="D73" t="s">
        <v>64</v>
      </c>
      <c r="E73" s="5">
        <v>13.09</v>
      </c>
      <c r="G73" s="5">
        <f>TblTrans[[#This Row],[Credit(Income]]-TblTrans[[#This Row],[Debit(Spend)]]</f>
        <v>-13.09</v>
      </c>
      <c r="H73" t="str" cm="1">
        <f t="array" ref="H73">_xlfn.XLOOKUP(TRUE,ISNUMBER(SEARCH(TblCat[Description],TblTrans[[#This Row],[Description]])),TblCat[Subcategory],"Uncategorized")</f>
        <v>Entertainment</v>
      </c>
      <c r="I73" t="str" cm="1">
        <f t="array" ref="I73">_xlfn.XLOOKUP(TRUE,ISNUMBER(SEARCH(TblCat[Description],TblTrans[[#This Row],[Description]])),TblCat[Category],"Uncategorized")</f>
        <v>Entertainment</v>
      </c>
      <c r="J73" t="str" cm="1">
        <f t="array" ref="J73">_xlfn.XLOOKUP(TRUE,ISNUMBER(SEARCH(TblCat[Description],TblTrans[[#This Row],[Description]])),TblCat[Category Type],"Uncategorized")</f>
        <v>Expense</v>
      </c>
    </row>
    <row r="74" spans="2:10" x14ac:dyDescent="0.2">
      <c r="B74" t="s">
        <v>12</v>
      </c>
      <c r="C74" s="4">
        <v>46044</v>
      </c>
      <c r="D74" t="s">
        <v>52</v>
      </c>
      <c r="E74" s="5">
        <v>76.31</v>
      </c>
      <c r="G74" s="5">
        <f>TblTrans[[#This Row],[Credit(Income]]-TblTrans[[#This Row],[Debit(Spend)]]</f>
        <v>-76.31</v>
      </c>
      <c r="H74" t="str" cm="1">
        <f t="array" ref="H74">_xlfn.XLOOKUP(TRUE,ISNUMBER(SEARCH(TblCat[Description],TblTrans[[#This Row],[Description]])),TblCat[Subcategory],"Uncategorized")</f>
        <v>Purchases</v>
      </c>
      <c r="I74" t="str" cm="1">
        <f t="array" ref="I74">_xlfn.XLOOKUP(TRUE,ISNUMBER(SEARCH(TblCat[Description],TblTrans[[#This Row],[Description]])),TblCat[Category],"Uncategorized")</f>
        <v>Home</v>
      </c>
      <c r="J74" t="str" cm="1">
        <f t="array" ref="J74">_xlfn.XLOOKUP(TRUE,ISNUMBER(SEARCH(TblCat[Description],TblTrans[[#This Row],[Description]])),TblCat[Category Type],"Uncategorized")</f>
        <v>Expense</v>
      </c>
    </row>
    <row r="75" spans="2:10" x14ac:dyDescent="0.2">
      <c r="B75" t="s">
        <v>12</v>
      </c>
      <c r="C75" s="4">
        <v>46044</v>
      </c>
      <c r="D75" t="s">
        <v>25</v>
      </c>
      <c r="E75" s="5">
        <v>36.119999999999997</v>
      </c>
      <c r="G75" s="5">
        <f>TblTrans[[#This Row],[Credit(Income]]-TblTrans[[#This Row],[Debit(Spend)]]</f>
        <v>-36.119999999999997</v>
      </c>
      <c r="H75" t="str" cm="1">
        <f t="array" ref="H75">_xlfn.XLOOKUP(TRUE,ISNUMBER(SEARCH(TblCat[Description],TblTrans[[#This Row],[Description]])),TblCat[Subcategory],"Uncategorized")</f>
        <v>Food</v>
      </c>
      <c r="I75" t="str" cm="1">
        <f t="array" ref="I75">_xlfn.XLOOKUP(TRUE,ISNUMBER(SEARCH(TblCat[Description],TblTrans[[#This Row],[Description]])),TblCat[Category],"Uncategorized")</f>
        <v>Home</v>
      </c>
      <c r="J75" t="str" cm="1">
        <f t="array" ref="J75">_xlfn.XLOOKUP(TRUE,ISNUMBER(SEARCH(TblCat[Description],TblTrans[[#This Row],[Description]])),TblCat[Category Type],"Uncategorized")</f>
        <v>Expense</v>
      </c>
    </row>
    <row r="76" spans="2:10" x14ac:dyDescent="0.2">
      <c r="B76" t="s">
        <v>12</v>
      </c>
      <c r="C76" s="4">
        <v>46044</v>
      </c>
      <c r="D76" t="s">
        <v>65</v>
      </c>
      <c r="E76" s="5">
        <v>20</v>
      </c>
      <c r="G76" s="5">
        <f>TblTrans[[#This Row],[Credit(Income]]-TblTrans[[#This Row],[Debit(Spend)]]</f>
        <v>-20</v>
      </c>
      <c r="H76" t="str" cm="1">
        <f t="array" ref="H76">_xlfn.XLOOKUP(TRUE,ISNUMBER(SEARCH(TblCat[Description],TblTrans[[#This Row],[Description]])),TblCat[Subcategory],"Uncategorized")</f>
        <v>Entertainment</v>
      </c>
      <c r="I76" t="str" cm="1">
        <f t="array" ref="I76">_xlfn.XLOOKUP(TRUE,ISNUMBER(SEARCH(TblCat[Description],TblTrans[[#This Row],[Description]])),TblCat[Category],"Uncategorized")</f>
        <v>Entertainment</v>
      </c>
      <c r="J76" t="str" cm="1">
        <f t="array" ref="J76">_xlfn.XLOOKUP(TRUE,ISNUMBER(SEARCH(TblCat[Description],TblTrans[[#This Row],[Description]])),TblCat[Category Type],"Uncategorized")</f>
        <v>Expense</v>
      </c>
    </row>
    <row r="77" spans="2:10" x14ac:dyDescent="0.2">
      <c r="B77" t="s">
        <v>12</v>
      </c>
      <c r="C77" s="4">
        <v>46045</v>
      </c>
      <c r="D77" t="s">
        <v>66</v>
      </c>
      <c r="F77" s="5">
        <v>1979.16</v>
      </c>
      <c r="G77" s="5">
        <f>TblTrans[[#This Row],[Credit(Income]]-TblTrans[[#This Row],[Debit(Spend)]]</f>
        <v>1979.16</v>
      </c>
      <c r="H77" t="str" cm="1">
        <f t="array" ref="H77">_xlfn.XLOOKUP(TRUE,ISNUMBER(SEARCH(TblCat[Description],TblTrans[[#This Row],[Description]])),TblCat[Subcategory],"Uncategorized")</f>
        <v>Net Pay</v>
      </c>
      <c r="I77" t="str" cm="1">
        <f t="array" ref="I77">_xlfn.XLOOKUP(TRUE,ISNUMBER(SEARCH(TblCat[Description],TblTrans[[#This Row],[Description]])),TblCat[Category],"Uncategorized")</f>
        <v>Pay</v>
      </c>
      <c r="J77" t="str" cm="1">
        <f t="array" ref="J77">_xlfn.XLOOKUP(TRUE,ISNUMBER(SEARCH(TblCat[Description],TblTrans[[#This Row],[Description]])),TblCat[Category Type],"Uncategorized")</f>
        <v>Income</v>
      </c>
    </row>
    <row r="78" spans="2:10" x14ac:dyDescent="0.2">
      <c r="B78" t="s">
        <v>12</v>
      </c>
      <c r="C78" s="4">
        <v>46045</v>
      </c>
      <c r="D78" t="s">
        <v>67</v>
      </c>
      <c r="E78" s="5">
        <v>37.97</v>
      </c>
      <c r="G78" s="5">
        <f>TblTrans[[#This Row],[Credit(Income]]-TblTrans[[#This Row],[Debit(Spend)]]</f>
        <v>-37.97</v>
      </c>
      <c r="H78" t="str" cm="1">
        <f t="array" ref="H78">_xlfn.XLOOKUP(TRUE,ISNUMBER(SEARCH(TblCat[Description],TblTrans[[#This Row],[Description]])),TblCat[Subcategory],"Uncategorized")</f>
        <v>Dogs</v>
      </c>
      <c r="I78" t="str" cm="1">
        <f t="array" ref="I78">_xlfn.XLOOKUP(TRUE,ISNUMBER(SEARCH(TblCat[Description],TblTrans[[#This Row],[Description]])),TblCat[Category],"Uncategorized")</f>
        <v>Dogs</v>
      </c>
      <c r="J78" t="str" cm="1">
        <f t="array" ref="J78">_xlfn.XLOOKUP(TRUE,ISNUMBER(SEARCH(TblCat[Description],TblTrans[[#This Row],[Description]])),TblCat[Category Type],"Uncategorized")</f>
        <v>Expense</v>
      </c>
    </row>
    <row r="79" spans="2:10" x14ac:dyDescent="0.2">
      <c r="B79" t="s">
        <v>12</v>
      </c>
      <c r="C79" s="4">
        <v>46045</v>
      </c>
      <c r="D79" t="s">
        <v>68</v>
      </c>
      <c r="E79" s="5">
        <v>135.19</v>
      </c>
      <c r="G79" s="5">
        <f>TblTrans[[#This Row],[Credit(Income]]-TblTrans[[#This Row],[Debit(Spend)]]</f>
        <v>-135.19</v>
      </c>
      <c r="H79" t="str" cm="1">
        <f t="array" ref="H79">_xlfn.XLOOKUP(TRUE,ISNUMBER(SEARCH(TblCat[Description],TblTrans[[#This Row],[Description]])),TblCat[Subcategory],"Uncategorized")</f>
        <v>Funds Transfer</v>
      </c>
      <c r="I79" t="str" cm="1">
        <f t="array" ref="I79">_xlfn.XLOOKUP(TRUE,ISNUMBER(SEARCH(TblCat[Description],TblTrans[[#This Row],[Description]])),TblCat[Category],"Uncategorized")</f>
        <v>Transfer</v>
      </c>
      <c r="J79" t="str" cm="1">
        <f t="array" ref="J79">_xlfn.XLOOKUP(TRUE,ISNUMBER(SEARCH(TblCat[Description],TblTrans[[#This Row],[Description]])),TblCat[Category Type],"Uncategorized")</f>
        <v>Bank Transfer</v>
      </c>
    </row>
    <row r="80" spans="2:10" x14ac:dyDescent="0.2">
      <c r="B80" t="s">
        <v>14</v>
      </c>
      <c r="C80" s="4">
        <v>46045</v>
      </c>
      <c r="D80" t="s">
        <v>69</v>
      </c>
      <c r="F80" s="5">
        <v>135.19</v>
      </c>
      <c r="G80" s="5">
        <f>TblTrans[[#This Row],[Credit(Income]]-TblTrans[[#This Row],[Debit(Spend)]]</f>
        <v>135.19</v>
      </c>
      <c r="H80" t="str" cm="1">
        <f t="array" ref="H80">_xlfn.XLOOKUP(TRUE,ISNUMBER(SEARCH(TblCat[Description],TblTrans[[#This Row],[Description]])),TblCat[Subcategory],"Uncategorized")</f>
        <v>Savings</v>
      </c>
      <c r="I80" t="str" cm="1">
        <f t="array" ref="I80">_xlfn.XLOOKUP(TRUE,ISNUMBER(SEARCH(TblCat[Description],TblTrans[[#This Row],[Description]])),TblCat[Category],"Uncategorized")</f>
        <v>Transfer</v>
      </c>
      <c r="J80" t="str" cm="1">
        <f t="array" ref="J80">_xlfn.XLOOKUP(TRUE,ISNUMBER(SEARCH(TblCat[Description],TblTrans[[#This Row],[Description]])),TblCat[Category Type],"Uncategorized")</f>
        <v>Bank Transfer</v>
      </c>
    </row>
    <row r="81" spans="2:10" x14ac:dyDescent="0.2">
      <c r="B81" t="s">
        <v>12</v>
      </c>
      <c r="C81" s="4">
        <v>46046</v>
      </c>
      <c r="D81" t="s">
        <v>70</v>
      </c>
      <c r="F81" s="5">
        <v>116</v>
      </c>
      <c r="G81" s="5">
        <f>TblTrans[[#This Row],[Credit(Income]]-TblTrans[[#This Row],[Debit(Spend)]]</f>
        <v>116</v>
      </c>
      <c r="H81" t="str" cm="1">
        <f t="array" ref="H81">_xlfn.XLOOKUP(TRUE,ISNUMBER(SEARCH(TblCat[Description],TblTrans[[#This Row],[Description]])),TblCat[Subcategory],"Uncategorized")</f>
        <v>Opening Balance</v>
      </c>
      <c r="I81" t="str" cm="1">
        <f t="array" ref="I81">_xlfn.XLOOKUP(TRUE,ISNUMBER(SEARCH(TblCat[Description],TblTrans[[#This Row],[Description]])),TblCat[Category],"Uncategorized")</f>
        <v>Transfer</v>
      </c>
      <c r="J81" t="str" cm="1">
        <f t="array" ref="J81">_xlfn.XLOOKUP(TRUE,ISNUMBER(SEARCH(TblCat[Description],TblTrans[[#This Row],[Description]])),TblCat[Category Type],"Uncategorized")</f>
        <v>Balance Forward</v>
      </c>
    </row>
    <row r="82" spans="2:10" x14ac:dyDescent="0.2">
      <c r="B82" t="s">
        <v>14</v>
      </c>
      <c r="C82" s="4">
        <v>46046</v>
      </c>
      <c r="D82" t="s">
        <v>71</v>
      </c>
      <c r="F82" s="5">
        <v>5</v>
      </c>
      <c r="G82" s="5">
        <f>TblTrans[[#This Row],[Credit(Income]]-TblTrans[[#This Row],[Debit(Spend)]]</f>
        <v>5</v>
      </c>
      <c r="H82" t="str" cm="1">
        <f t="array" ref="H82">_xlfn.XLOOKUP(TRUE,ISNUMBER(SEARCH(TblCat[Description],TblTrans[[#This Row],[Description]])),TblCat[Subcategory],"Uncategorized")</f>
        <v>Savings</v>
      </c>
      <c r="I82" t="str" cm="1">
        <f t="array" ref="I82">_xlfn.XLOOKUP(TRUE,ISNUMBER(SEARCH(TblCat[Description],TblTrans[[#This Row],[Description]])),TblCat[Category],"Uncategorized")</f>
        <v>Transfer</v>
      </c>
      <c r="J82" t="str" cm="1">
        <f t="array" ref="J82">_xlfn.XLOOKUP(TRUE,ISNUMBER(SEARCH(TblCat[Description],TblTrans[[#This Row],[Description]])),TblCat[Category Type],"Uncategorized")</f>
        <v>Balance Forward</v>
      </c>
    </row>
    <row r="83" spans="2:10" x14ac:dyDescent="0.2">
      <c r="B83" t="s">
        <v>12</v>
      </c>
      <c r="C83" s="4">
        <v>46047</v>
      </c>
      <c r="D83" t="s">
        <v>29</v>
      </c>
      <c r="F83" s="5">
        <v>30</v>
      </c>
      <c r="G83" s="5">
        <f>TblTrans[[#This Row],[Credit(Income]]-TblTrans[[#This Row],[Debit(Spend)]]</f>
        <v>30</v>
      </c>
      <c r="H83" t="str" cm="1">
        <f t="array" ref="H83">_xlfn.XLOOKUP(TRUE,ISNUMBER(SEARCH(TblCat[Description],TblTrans[[#This Row],[Description]])),TblCat[Subcategory],"Uncategorized")</f>
        <v>ATM Transaction</v>
      </c>
      <c r="I83" t="str" cm="1">
        <f t="array" ref="I83">_xlfn.XLOOKUP(TRUE,ISNUMBER(SEARCH(TblCat[Description],TblTrans[[#This Row],[Description]])),TblCat[Category],"Uncategorized")</f>
        <v>Bank Transaction</v>
      </c>
      <c r="J83" t="str" cm="1">
        <f t="array" ref="J83">_xlfn.XLOOKUP(TRUE,ISNUMBER(SEARCH(TblCat[Description],TblTrans[[#This Row],[Description]])),TblCat[Category Type],"Uncategorized")</f>
        <v>Bank Transfer</v>
      </c>
    </row>
    <row r="84" spans="2:10" x14ac:dyDescent="0.2">
      <c r="B84" t="s">
        <v>12</v>
      </c>
      <c r="C84" s="4">
        <v>46047</v>
      </c>
      <c r="D84" t="s">
        <v>29</v>
      </c>
      <c r="F84" s="5">
        <v>10</v>
      </c>
      <c r="G84" s="5">
        <f>TblTrans[[#This Row],[Credit(Income]]-TblTrans[[#This Row],[Debit(Spend)]]</f>
        <v>10</v>
      </c>
      <c r="H84" t="str" cm="1">
        <f t="array" ref="H84">_xlfn.XLOOKUP(TRUE,ISNUMBER(SEARCH(TblCat[Description],TblTrans[[#This Row],[Description]])),TblCat[Subcategory],"Uncategorized")</f>
        <v>ATM Transaction</v>
      </c>
      <c r="I84" t="str" cm="1">
        <f t="array" ref="I84">_xlfn.XLOOKUP(TRUE,ISNUMBER(SEARCH(TblCat[Description],TblTrans[[#This Row],[Description]])),TblCat[Category],"Uncategorized")</f>
        <v>Bank Transaction</v>
      </c>
      <c r="J84" t="str" cm="1">
        <f t="array" ref="J84">_xlfn.XLOOKUP(TRUE,ISNUMBER(SEARCH(TblCat[Description],TblTrans[[#This Row],[Description]])),TblCat[Category Type],"Uncategorized")</f>
        <v>Bank Transfer</v>
      </c>
    </row>
    <row r="85" spans="2:10" x14ac:dyDescent="0.2">
      <c r="B85" t="s">
        <v>12</v>
      </c>
      <c r="C85" s="4">
        <v>46047</v>
      </c>
      <c r="D85" t="s">
        <v>72</v>
      </c>
      <c r="E85" s="5">
        <v>9.99</v>
      </c>
      <c r="G85" s="5">
        <f>TblTrans[[#This Row],[Credit(Income]]-TblTrans[[#This Row],[Debit(Spend)]]</f>
        <v>-9.99</v>
      </c>
      <c r="H85" t="str" cm="1">
        <f t="array" ref="H85">_xlfn.XLOOKUP(TRUE,ISNUMBER(SEARCH(TblCat[Description],TblTrans[[#This Row],[Description]])),TblCat[Subcategory],"Uncategorized")</f>
        <v>Dogs</v>
      </c>
      <c r="I85" t="str" cm="1">
        <f t="array" ref="I85">_xlfn.XLOOKUP(TRUE,ISNUMBER(SEARCH(TblCat[Description],TblTrans[[#This Row],[Description]])),TblCat[Category],"Uncategorized")</f>
        <v>Home</v>
      </c>
      <c r="J85" t="str" cm="1">
        <f t="array" ref="J85">_xlfn.XLOOKUP(TRUE,ISNUMBER(SEARCH(TblCat[Description],TblTrans[[#This Row],[Description]])),TblCat[Category Type],"Uncategorized")</f>
        <v>Expense</v>
      </c>
    </row>
    <row r="86" spans="2:10" x14ac:dyDescent="0.2">
      <c r="B86" t="s">
        <v>12</v>
      </c>
      <c r="C86" s="4">
        <v>46047</v>
      </c>
      <c r="D86" t="s">
        <v>25</v>
      </c>
      <c r="E86" s="5">
        <v>4.32</v>
      </c>
      <c r="G86" s="5">
        <f>TblTrans[[#This Row],[Credit(Income]]-TblTrans[[#This Row],[Debit(Spend)]]</f>
        <v>-4.32</v>
      </c>
      <c r="H86" t="str" cm="1">
        <f t="array" ref="H86">_xlfn.XLOOKUP(TRUE,ISNUMBER(SEARCH(TblCat[Description],TblTrans[[#This Row],[Description]])),TblCat[Subcategory],"Uncategorized")</f>
        <v>Food</v>
      </c>
      <c r="I86" t="str" cm="1">
        <f t="array" ref="I86">_xlfn.XLOOKUP(TRUE,ISNUMBER(SEARCH(TblCat[Description],TblTrans[[#This Row],[Description]])),TblCat[Category],"Uncategorized")</f>
        <v>Home</v>
      </c>
      <c r="J86" t="str" cm="1">
        <f t="array" ref="J86">_xlfn.XLOOKUP(TRUE,ISNUMBER(SEARCH(TblCat[Description],TblTrans[[#This Row],[Description]])),TblCat[Category Type],"Uncategorized")</f>
        <v>Expense</v>
      </c>
    </row>
    <row r="87" spans="2:10" x14ac:dyDescent="0.2">
      <c r="B87" t="s">
        <v>14</v>
      </c>
      <c r="C87" s="4">
        <v>46048</v>
      </c>
      <c r="D87" t="s">
        <v>39</v>
      </c>
      <c r="E87" s="5">
        <v>80</v>
      </c>
      <c r="G87" s="5">
        <f>TblTrans[[#This Row],[Credit(Income]]-TblTrans[[#This Row],[Debit(Spend)]]</f>
        <v>-80</v>
      </c>
      <c r="H87" t="str" cm="1">
        <f t="array" ref="H87">_xlfn.XLOOKUP(TRUE,ISNUMBER(SEARCH(TblCat[Description],TblTrans[[#This Row],[Description]])),TblCat[Subcategory],"Uncategorized")</f>
        <v>Funds Transfer</v>
      </c>
      <c r="I87" t="str" cm="1">
        <f t="array" ref="I87">_xlfn.XLOOKUP(TRUE,ISNUMBER(SEARCH(TblCat[Description],TblTrans[[#This Row],[Description]])),TblCat[Category],"Uncategorized")</f>
        <v>Transfer</v>
      </c>
      <c r="J87" t="str" cm="1">
        <f t="array" ref="J87">_xlfn.XLOOKUP(TRUE,ISNUMBER(SEARCH(TblCat[Description],TblTrans[[#This Row],[Description]])),TblCat[Category Type],"Uncategorized")</f>
        <v>Bank Transfer</v>
      </c>
    </row>
    <row r="88" spans="2:10" x14ac:dyDescent="0.2">
      <c r="B88" t="s">
        <v>14</v>
      </c>
      <c r="C88" s="4">
        <v>46048</v>
      </c>
      <c r="D88" t="s">
        <v>39</v>
      </c>
      <c r="E88" s="5">
        <v>30</v>
      </c>
      <c r="G88" s="5">
        <f>TblTrans[[#This Row],[Credit(Income]]-TblTrans[[#This Row],[Debit(Spend)]]</f>
        <v>-30</v>
      </c>
      <c r="H88" t="str" cm="1">
        <f t="array" ref="H88">_xlfn.XLOOKUP(TRUE,ISNUMBER(SEARCH(TblCat[Description],TblTrans[[#This Row],[Description]])),TblCat[Subcategory],"Uncategorized")</f>
        <v>Funds Transfer</v>
      </c>
      <c r="I88" t="str" cm="1">
        <f t="array" ref="I88">_xlfn.XLOOKUP(TRUE,ISNUMBER(SEARCH(TblCat[Description],TblTrans[[#This Row],[Description]])),TblCat[Category],"Uncategorized")</f>
        <v>Transfer</v>
      </c>
      <c r="J88" t="str" cm="1">
        <f t="array" ref="J88">_xlfn.XLOOKUP(TRUE,ISNUMBER(SEARCH(TblCat[Description],TblTrans[[#This Row],[Description]])),TblCat[Category Type],"Uncategorized")</f>
        <v>Bank Transfer</v>
      </c>
    </row>
    <row r="89" spans="2:10" x14ac:dyDescent="0.2">
      <c r="B89" t="s">
        <v>14</v>
      </c>
      <c r="C89" s="4">
        <v>46048</v>
      </c>
      <c r="D89" t="s">
        <v>39</v>
      </c>
      <c r="E89" s="5">
        <v>10</v>
      </c>
      <c r="G89" s="5">
        <f>TblTrans[[#This Row],[Credit(Income]]-TblTrans[[#This Row],[Debit(Spend)]]</f>
        <v>-10</v>
      </c>
      <c r="H89" t="str" cm="1">
        <f t="array" ref="H89">_xlfn.XLOOKUP(TRUE,ISNUMBER(SEARCH(TblCat[Description],TblTrans[[#This Row],[Description]])),TblCat[Subcategory],"Uncategorized")</f>
        <v>Funds Transfer</v>
      </c>
      <c r="I89" t="str" cm="1">
        <f t="array" ref="I89">_xlfn.XLOOKUP(TRUE,ISNUMBER(SEARCH(TblCat[Description],TblTrans[[#This Row],[Description]])),TblCat[Category],"Uncategorized")</f>
        <v>Transfer</v>
      </c>
      <c r="J89" t="str" cm="1">
        <f t="array" ref="J89">_xlfn.XLOOKUP(TRUE,ISNUMBER(SEARCH(TblCat[Description],TblTrans[[#This Row],[Description]])),TblCat[Category Type],"Uncategorized")</f>
        <v>Bank Transfer</v>
      </c>
    </row>
    <row r="90" spans="2:10" x14ac:dyDescent="0.2">
      <c r="B90" t="s">
        <v>12</v>
      </c>
      <c r="C90" s="4">
        <v>46048</v>
      </c>
      <c r="D90" t="s">
        <v>73</v>
      </c>
      <c r="E90" s="5">
        <v>19.309999999999999</v>
      </c>
      <c r="G90" s="5">
        <f>TblTrans[[#This Row],[Credit(Income]]-TblTrans[[#This Row],[Debit(Spend)]]</f>
        <v>-19.309999999999999</v>
      </c>
      <c r="H90" t="str" cm="1">
        <f t="array" ref="H90">_xlfn.XLOOKUP(TRUE,ISNUMBER(SEARCH(TblCat[Description],TblTrans[[#This Row],[Description]])),TblCat[Subcategory],"Uncategorized")</f>
        <v>Health</v>
      </c>
      <c r="I90" t="str" cm="1">
        <f t="array" ref="I90">_xlfn.XLOOKUP(TRUE,ISNUMBER(SEARCH(TblCat[Description],TblTrans[[#This Row],[Description]])),TblCat[Category],"Uncategorized")</f>
        <v>Home</v>
      </c>
      <c r="J90" t="str" cm="1">
        <f t="array" ref="J90">_xlfn.XLOOKUP(TRUE,ISNUMBER(SEARCH(TblCat[Description],TblTrans[[#This Row],[Description]])),TblCat[Category Type],"Uncategorized")</f>
        <v>Expense</v>
      </c>
    </row>
    <row r="91" spans="2:10" x14ac:dyDescent="0.2">
      <c r="B91" t="s">
        <v>12</v>
      </c>
      <c r="C91" s="4">
        <v>46048</v>
      </c>
      <c r="D91" t="s">
        <v>25</v>
      </c>
      <c r="E91" s="5">
        <v>44.24</v>
      </c>
      <c r="G91" s="5">
        <f>TblTrans[[#This Row],[Credit(Income]]-TblTrans[[#This Row],[Debit(Spend)]]</f>
        <v>-44.24</v>
      </c>
      <c r="H91" t="str" cm="1">
        <f t="array" ref="H91">_xlfn.XLOOKUP(TRUE,ISNUMBER(SEARCH(TblCat[Description],TblTrans[[#This Row],[Description]])),TblCat[Subcategory],"Uncategorized")</f>
        <v>Food</v>
      </c>
      <c r="I91" t="str" cm="1">
        <f t="array" ref="I91">_xlfn.XLOOKUP(TRUE,ISNUMBER(SEARCH(TblCat[Description],TblTrans[[#This Row],[Description]])),TblCat[Category],"Uncategorized")</f>
        <v>Home</v>
      </c>
      <c r="J91" t="str" cm="1">
        <f t="array" ref="J91">_xlfn.XLOOKUP(TRUE,ISNUMBER(SEARCH(TblCat[Description],TblTrans[[#This Row],[Description]])),TblCat[Category Type],"Uncategorized")</f>
        <v>Expense</v>
      </c>
    </row>
    <row r="92" spans="2:10" x14ac:dyDescent="0.2">
      <c r="B92" t="s">
        <v>12</v>
      </c>
      <c r="C92" s="4">
        <v>46048</v>
      </c>
      <c r="D92" t="s">
        <v>74</v>
      </c>
      <c r="E92" s="5">
        <v>5</v>
      </c>
      <c r="G92" s="5">
        <f>TblTrans[[#This Row],[Credit(Income]]-TblTrans[[#This Row],[Debit(Spend)]]</f>
        <v>-5</v>
      </c>
      <c r="H92" t="str" cm="1">
        <f t="array" ref="H92">_xlfn.XLOOKUP(TRUE,ISNUMBER(SEARCH(TblCat[Description],TblTrans[[#This Row],[Description]])),TblCat[Subcategory],"Uncategorized")</f>
        <v>Uncategorized</v>
      </c>
      <c r="I92" t="str" cm="1">
        <f t="array" ref="I92">_xlfn.XLOOKUP(TRUE,ISNUMBER(SEARCH(TblCat[Description],TblTrans[[#This Row],[Description]])),TblCat[Category],"Uncategorized")</f>
        <v>Uncategorized</v>
      </c>
      <c r="J92" t="str" cm="1">
        <f t="array" ref="J92">_xlfn.XLOOKUP(TRUE,ISNUMBER(SEARCH(TblCat[Description],TblTrans[[#This Row],[Description]])),TblCat[Category Type],"Uncategorized")</f>
        <v>Uncategorized</v>
      </c>
    </row>
    <row r="93" spans="2:10" x14ac:dyDescent="0.2">
      <c r="B93" t="s">
        <v>12</v>
      </c>
      <c r="C93" s="4">
        <v>46048</v>
      </c>
      <c r="D93" t="s">
        <v>74</v>
      </c>
      <c r="E93" s="5">
        <v>5</v>
      </c>
      <c r="G93" s="5">
        <f>TblTrans[[#This Row],[Credit(Income]]-TblTrans[[#This Row],[Debit(Spend)]]</f>
        <v>-5</v>
      </c>
      <c r="H93" t="str" cm="1">
        <f t="array" ref="H93">_xlfn.XLOOKUP(TRUE,ISNUMBER(SEARCH(TblCat[Description],TblTrans[[#This Row],[Description]])),TblCat[Subcategory],"Uncategorized")</f>
        <v>Uncategorized</v>
      </c>
      <c r="I93" t="str" cm="1">
        <f t="array" ref="I93">_xlfn.XLOOKUP(TRUE,ISNUMBER(SEARCH(TblCat[Description],TblTrans[[#This Row],[Description]])),TblCat[Category],"Uncategorized")</f>
        <v>Uncategorized</v>
      </c>
      <c r="J93" t="str" cm="1">
        <f t="array" ref="J93">_xlfn.XLOOKUP(TRUE,ISNUMBER(SEARCH(TblCat[Description],TblTrans[[#This Row],[Description]])),TblCat[Category Type],"Uncategorized")</f>
        <v>Uncategorized</v>
      </c>
    </row>
    <row r="94" spans="2:10" x14ac:dyDescent="0.2">
      <c r="B94" t="s">
        <v>12</v>
      </c>
      <c r="C94" s="4">
        <v>46048</v>
      </c>
      <c r="D94" t="s">
        <v>74</v>
      </c>
      <c r="E94" s="5">
        <v>5</v>
      </c>
      <c r="G94" s="5">
        <f>TblTrans[[#This Row],[Credit(Income]]-TblTrans[[#This Row],[Debit(Spend)]]</f>
        <v>-5</v>
      </c>
      <c r="H94" t="str" cm="1">
        <f t="array" ref="H94">_xlfn.XLOOKUP(TRUE,ISNUMBER(SEARCH(TblCat[Description],TblTrans[[#This Row],[Description]])),TblCat[Subcategory],"Uncategorized")</f>
        <v>Uncategorized</v>
      </c>
      <c r="I94" t="str" cm="1">
        <f t="array" ref="I94">_xlfn.XLOOKUP(TRUE,ISNUMBER(SEARCH(TblCat[Description],TblTrans[[#This Row],[Description]])),TblCat[Category],"Uncategorized")</f>
        <v>Uncategorized</v>
      </c>
      <c r="J94" t="str" cm="1">
        <f t="array" ref="J94">_xlfn.XLOOKUP(TRUE,ISNUMBER(SEARCH(TblCat[Description],TblTrans[[#This Row],[Description]])),TblCat[Category Type],"Uncategorized")</f>
        <v>Uncategorized</v>
      </c>
    </row>
    <row r="95" spans="2:10" x14ac:dyDescent="0.2">
      <c r="B95" t="s">
        <v>12</v>
      </c>
      <c r="C95" s="4">
        <v>46048</v>
      </c>
      <c r="D95" t="s">
        <v>74</v>
      </c>
      <c r="E95" s="5">
        <v>5</v>
      </c>
      <c r="G95" s="5">
        <f>TblTrans[[#This Row],[Credit(Income]]-TblTrans[[#This Row],[Debit(Spend)]]</f>
        <v>-5</v>
      </c>
      <c r="H95" t="str" cm="1">
        <f t="array" ref="H95">_xlfn.XLOOKUP(TRUE,ISNUMBER(SEARCH(TblCat[Description],TblTrans[[#This Row],[Description]])),TblCat[Subcategory],"Uncategorized")</f>
        <v>Uncategorized</v>
      </c>
      <c r="I95" t="str" cm="1">
        <f t="array" ref="I95">_xlfn.XLOOKUP(TRUE,ISNUMBER(SEARCH(TblCat[Description],TblTrans[[#This Row],[Description]])),TblCat[Category],"Uncategorized")</f>
        <v>Uncategorized</v>
      </c>
      <c r="J95" t="str" cm="1">
        <f t="array" ref="J95">_xlfn.XLOOKUP(TRUE,ISNUMBER(SEARCH(TblCat[Description],TblTrans[[#This Row],[Description]])),TblCat[Category Type],"Uncategorized")</f>
        <v>Uncategorized</v>
      </c>
    </row>
    <row r="96" spans="2:10" x14ac:dyDescent="0.2">
      <c r="B96" t="s">
        <v>12</v>
      </c>
      <c r="C96" s="4">
        <v>46049</v>
      </c>
      <c r="D96" t="s">
        <v>39</v>
      </c>
      <c r="E96" s="5">
        <v>10</v>
      </c>
      <c r="G96" s="5">
        <f>TblTrans[[#This Row],[Credit(Income]]-TblTrans[[#This Row],[Debit(Spend)]]</f>
        <v>-10</v>
      </c>
      <c r="H96" t="str" cm="1">
        <f t="array" ref="H96">_xlfn.XLOOKUP(TRUE,ISNUMBER(SEARCH(TblCat[Description],TblTrans[[#This Row],[Description]])),TblCat[Subcategory],"Uncategorized")</f>
        <v>Funds Transfer</v>
      </c>
      <c r="I96" t="str" cm="1">
        <f t="array" ref="I96">_xlfn.XLOOKUP(TRUE,ISNUMBER(SEARCH(TblCat[Description],TblTrans[[#This Row],[Description]])),TblCat[Category],"Uncategorized")</f>
        <v>Transfer</v>
      </c>
      <c r="J96" t="str" cm="1">
        <f t="array" ref="J96">_xlfn.XLOOKUP(TRUE,ISNUMBER(SEARCH(TblCat[Description],TblTrans[[#This Row],[Description]])),TblCat[Category Type],"Uncategorized")</f>
        <v>Bank Transfer</v>
      </c>
    </row>
    <row r="97" spans="2:10" x14ac:dyDescent="0.2">
      <c r="B97" t="s">
        <v>12</v>
      </c>
      <c r="C97" s="4">
        <v>46049</v>
      </c>
      <c r="D97" t="s">
        <v>39</v>
      </c>
      <c r="E97" s="5">
        <v>30</v>
      </c>
      <c r="G97" s="5">
        <f>TblTrans[[#This Row],[Credit(Income]]-TblTrans[[#This Row],[Debit(Spend)]]</f>
        <v>-30</v>
      </c>
      <c r="H97" t="str" cm="1">
        <f t="array" ref="H97">_xlfn.XLOOKUP(TRUE,ISNUMBER(SEARCH(TblCat[Description],TblTrans[[#This Row],[Description]])),TblCat[Subcategory],"Uncategorized")</f>
        <v>Funds Transfer</v>
      </c>
      <c r="I97" t="str" cm="1">
        <f t="array" ref="I97">_xlfn.XLOOKUP(TRUE,ISNUMBER(SEARCH(TblCat[Description],TblTrans[[#This Row],[Description]])),TblCat[Category],"Uncategorized")</f>
        <v>Transfer</v>
      </c>
      <c r="J97" t="str" cm="1">
        <f t="array" ref="J97">_xlfn.XLOOKUP(TRUE,ISNUMBER(SEARCH(TblCat[Description],TblTrans[[#This Row],[Description]])),TblCat[Category Type],"Uncategorized")</f>
        <v>Bank Transfer</v>
      </c>
    </row>
    <row r="98" spans="2:10" x14ac:dyDescent="0.2">
      <c r="B98" t="s">
        <v>12</v>
      </c>
      <c r="C98" s="4">
        <v>46049</v>
      </c>
      <c r="D98" t="s">
        <v>39</v>
      </c>
      <c r="E98" s="5">
        <v>80</v>
      </c>
      <c r="G98" s="5">
        <f>TblTrans[[#This Row],[Credit(Income]]-TblTrans[[#This Row],[Debit(Spend)]]</f>
        <v>-80</v>
      </c>
      <c r="H98" t="str" cm="1">
        <f t="array" ref="H98">_xlfn.XLOOKUP(TRUE,ISNUMBER(SEARCH(TblCat[Description],TblTrans[[#This Row],[Description]])),TblCat[Subcategory],"Uncategorized")</f>
        <v>Funds Transfer</v>
      </c>
      <c r="I98" t="str" cm="1">
        <f t="array" ref="I98">_xlfn.XLOOKUP(TRUE,ISNUMBER(SEARCH(TblCat[Description],TblTrans[[#This Row],[Description]])),TblCat[Category],"Uncategorized")</f>
        <v>Transfer</v>
      </c>
      <c r="J98" t="str" cm="1">
        <f t="array" ref="J98">_xlfn.XLOOKUP(TRUE,ISNUMBER(SEARCH(TblCat[Description],TblTrans[[#This Row],[Description]])),TblCat[Category Type],"Uncategorized")</f>
        <v>Bank Transfer</v>
      </c>
    </row>
    <row r="99" spans="2:10" x14ac:dyDescent="0.2">
      <c r="B99" t="s">
        <v>12</v>
      </c>
      <c r="C99" s="4">
        <v>46049</v>
      </c>
      <c r="D99" t="s">
        <v>75</v>
      </c>
      <c r="E99" s="5">
        <v>1190</v>
      </c>
      <c r="G99" s="5">
        <f>TblTrans[[#This Row],[Credit(Income]]-TblTrans[[#This Row],[Debit(Spend)]]</f>
        <v>-1190</v>
      </c>
      <c r="H99" t="str" cm="1">
        <f t="array" ref="H99">_xlfn.XLOOKUP(TRUE,ISNUMBER(SEARCH(TblCat[Description],TblTrans[[#This Row],[Description]])),TblCat[Subcategory],"Uncategorized")</f>
        <v>Home</v>
      </c>
      <c r="I99" t="str" cm="1">
        <f t="array" ref="I99">_xlfn.XLOOKUP(TRUE,ISNUMBER(SEARCH(TblCat[Description],TblTrans[[#This Row],[Description]])),TblCat[Category],"Uncategorized")</f>
        <v>Home</v>
      </c>
      <c r="J99" t="str" cm="1">
        <f t="array" ref="J99">_xlfn.XLOOKUP(TRUE,ISNUMBER(SEARCH(TblCat[Description],TblTrans[[#This Row],[Description]])),TblCat[Category Type],"Uncategorized")</f>
        <v>Expense</v>
      </c>
    </row>
    <row r="100" spans="2:10" x14ac:dyDescent="0.2">
      <c r="B100" t="s">
        <v>12</v>
      </c>
      <c r="C100" s="4">
        <v>46049</v>
      </c>
      <c r="D100" t="s">
        <v>74</v>
      </c>
      <c r="E100" s="5">
        <v>5</v>
      </c>
      <c r="G100" s="5">
        <f>TblTrans[[#This Row],[Credit(Income]]-TblTrans[[#This Row],[Debit(Spend)]]</f>
        <v>-5</v>
      </c>
      <c r="H100" t="str" cm="1">
        <f t="array" ref="H100">_xlfn.XLOOKUP(TRUE,ISNUMBER(SEARCH(TblCat[Description],TblTrans[[#This Row],[Description]])),TblCat[Subcategory],"Uncategorized")</f>
        <v>Uncategorized</v>
      </c>
      <c r="I100" t="str" cm="1">
        <f t="array" ref="I100">_xlfn.XLOOKUP(TRUE,ISNUMBER(SEARCH(TblCat[Description],TblTrans[[#This Row],[Description]])),TblCat[Category],"Uncategorized")</f>
        <v>Uncategorized</v>
      </c>
      <c r="J100" t="str" cm="1">
        <f t="array" ref="J100">_xlfn.XLOOKUP(TRUE,ISNUMBER(SEARCH(TblCat[Description],TblTrans[[#This Row],[Description]])),TblCat[Category Type],"Uncategorized")</f>
        <v>Uncategorized</v>
      </c>
    </row>
    <row r="101" spans="2:10" x14ac:dyDescent="0.2">
      <c r="B101" t="s">
        <v>12</v>
      </c>
      <c r="C101" s="4">
        <v>46050</v>
      </c>
      <c r="D101" t="s">
        <v>74</v>
      </c>
      <c r="E101" s="5">
        <v>5</v>
      </c>
      <c r="G101" s="5">
        <f>TblTrans[[#This Row],[Credit(Income]]-TblTrans[[#This Row],[Debit(Spend)]]</f>
        <v>-5</v>
      </c>
      <c r="H101" t="str" cm="1">
        <f t="array" ref="H101">_xlfn.XLOOKUP(TRUE,ISNUMBER(SEARCH(TblCat[Description],TblTrans[[#This Row],[Description]])),TblCat[Subcategory],"Uncategorized")</f>
        <v>Uncategorized</v>
      </c>
      <c r="I101" t="str" cm="1">
        <f t="array" ref="I101">_xlfn.XLOOKUP(TRUE,ISNUMBER(SEARCH(TblCat[Description],TblTrans[[#This Row],[Description]])),TblCat[Category],"Uncategorized")</f>
        <v>Uncategorized</v>
      </c>
      <c r="J101" t="str" cm="1">
        <f t="array" ref="J101">_xlfn.XLOOKUP(TRUE,ISNUMBER(SEARCH(TblCat[Description],TblTrans[[#This Row],[Description]])),TblCat[Category Type],"Uncategorized")</f>
        <v>Uncategorized</v>
      </c>
    </row>
    <row r="102" spans="2:10" x14ac:dyDescent="0.2">
      <c r="B102" t="s">
        <v>12</v>
      </c>
      <c r="C102" s="4">
        <v>46050</v>
      </c>
      <c r="D102" t="s">
        <v>33</v>
      </c>
      <c r="E102" s="5">
        <v>133.5</v>
      </c>
      <c r="G102" s="5">
        <f>TblTrans[[#This Row],[Credit(Income]]-TblTrans[[#This Row],[Debit(Spend)]]</f>
        <v>-133.5</v>
      </c>
      <c r="H102" t="str" cm="1">
        <f t="array" ref="H102">_xlfn.XLOOKUP(TRUE,ISNUMBER(SEARCH(TblCat[Description],TblTrans[[#This Row],[Description]])),TblCat[Subcategory],"Uncategorized")</f>
        <v>Funds Transfer</v>
      </c>
      <c r="I102" t="str" cm="1">
        <f t="array" ref="I102">_xlfn.XLOOKUP(TRUE,ISNUMBER(SEARCH(TblCat[Description],TblTrans[[#This Row],[Description]])),TblCat[Category],"Uncategorized")</f>
        <v>Transfer</v>
      </c>
      <c r="J102" t="str" cm="1">
        <f t="array" ref="J102">_xlfn.XLOOKUP(TRUE,ISNUMBER(SEARCH(TblCat[Description],TblTrans[[#This Row],[Description]])),TblCat[Category Type],"Uncategorized")</f>
        <v>Bank Transfer</v>
      </c>
    </row>
    <row r="103" spans="2:10" x14ac:dyDescent="0.2">
      <c r="B103" t="s">
        <v>14</v>
      </c>
      <c r="C103" s="4">
        <v>46051</v>
      </c>
      <c r="D103" t="s">
        <v>38</v>
      </c>
      <c r="F103" s="5">
        <v>133.5</v>
      </c>
      <c r="G103" s="5">
        <f>TblTrans[[#This Row],[Credit(Income]]-TblTrans[[#This Row],[Debit(Spend)]]</f>
        <v>133.5</v>
      </c>
      <c r="H103" t="str" cm="1">
        <f t="array" ref="H103">_xlfn.XLOOKUP(TRUE,ISNUMBER(SEARCH(TblCat[Description],TblTrans[[#This Row],[Description]])),TblCat[Subcategory],"Uncategorized")</f>
        <v>Savings</v>
      </c>
      <c r="I103" t="str" cm="1">
        <f t="array" ref="I103">_xlfn.XLOOKUP(TRUE,ISNUMBER(SEARCH(TblCat[Description],TblTrans[[#This Row],[Description]])),TblCat[Category],"Uncategorized")</f>
        <v>Transfer</v>
      </c>
      <c r="J103" t="str" cm="1">
        <f t="array" ref="J103">_xlfn.XLOOKUP(TRUE,ISNUMBER(SEARCH(TblCat[Description],TblTrans[[#This Row],[Description]])),TblCat[Category Type],"Uncategorized")</f>
        <v>Bank Transfer</v>
      </c>
    </row>
    <row r="104" spans="2:10" x14ac:dyDescent="0.2">
      <c r="B104" t="s">
        <v>12</v>
      </c>
      <c r="C104" s="4">
        <v>46050</v>
      </c>
      <c r="D104" t="s">
        <v>76</v>
      </c>
      <c r="E104" s="5">
        <v>10.02</v>
      </c>
      <c r="G104" s="5">
        <f>TblTrans[[#This Row],[Credit(Income]]-TblTrans[[#This Row],[Debit(Spend)]]</f>
        <v>-10.02</v>
      </c>
      <c r="H104" t="str" cm="1">
        <f t="array" ref="H104">_xlfn.XLOOKUP(TRUE,ISNUMBER(SEARCH(TblCat[Description],TblTrans[[#This Row],[Description]])),TblCat[Subcategory],"Uncategorized")</f>
        <v>Dental Insurance</v>
      </c>
      <c r="I104" t="str" cm="1">
        <f t="array" ref="I104">_xlfn.XLOOKUP(TRUE,ISNUMBER(SEARCH(TblCat[Description],TblTrans[[#This Row],[Description]])),TblCat[Category],"Uncategorized")</f>
        <v>Insurance</v>
      </c>
      <c r="J104" t="str" cm="1">
        <f t="array" ref="J104">_xlfn.XLOOKUP(TRUE,ISNUMBER(SEARCH(TblCat[Description],TblTrans[[#This Row],[Description]])),TblCat[Category Type],"Uncategorized")</f>
        <v>Expense</v>
      </c>
    </row>
    <row r="105" spans="2:10" x14ac:dyDescent="0.2">
      <c r="B105" t="s">
        <v>12</v>
      </c>
      <c r="C105" s="4">
        <v>46050</v>
      </c>
      <c r="D105" t="s">
        <v>25</v>
      </c>
      <c r="E105" s="5">
        <v>41.36</v>
      </c>
      <c r="G105" s="5">
        <f>TblTrans[[#This Row],[Credit(Income]]-TblTrans[[#This Row],[Debit(Spend)]]</f>
        <v>-41.36</v>
      </c>
      <c r="H105" t="str" cm="1">
        <f t="array" ref="H105">_xlfn.XLOOKUP(TRUE,ISNUMBER(SEARCH(TblCat[Description],TblTrans[[#This Row],[Description]])),TblCat[Subcategory],"Uncategorized")</f>
        <v>Food</v>
      </c>
      <c r="I105" t="str" cm="1">
        <f t="array" ref="I105">_xlfn.XLOOKUP(TRUE,ISNUMBER(SEARCH(TblCat[Description],TblTrans[[#This Row],[Description]])),TblCat[Category],"Uncategorized")</f>
        <v>Home</v>
      </c>
      <c r="J105" t="str" cm="1">
        <f t="array" ref="J105">_xlfn.XLOOKUP(TRUE,ISNUMBER(SEARCH(TblCat[Description],TblTrans[[#This Row],[Description]])),TblCat[Category Type],"Uncategorized")</f>
        <v>Expense</v>
      </c>
    </row>
    <row r="106" spans="2:10" x14ac:dyDescent="0.2">
      <c r="B106" t="s">
        <v>12</v>
      </c>
      <c r="C106" s="4">
        <v>46051</v>
      </c>
      <c r="D106" t="s">
        <v>74</v>
      </c>
      <c r="E106" s="5">
        <v>5</v>
      </c>
      <c r="G106" s="5">
        <f>TblTrans[[#This Row],[Credit(Income]]-TblTrans[[#This Row],[Debit(Spend)]]</f>
        <v>-5</v>
      </c>
      <c r="H106" t="str" cm="1">
        <f t="array" ref="H106">_xlfn.XLOOKUP(TRUE,ISNUMBER(SEARCH(TblCat[Description],TblTrans[[#This Row],[Description]])),TblCat[Subcategory],"Uncategorized")</f>
        <v>Uncategorized</v>
      </c>
      <c r="I106" t="str" cm="1">
        <f t="array" ref="I106">_xlfn.XLOOKUP(TRUE,ISNUMBER(SEARCH(TblCat[Description],TblTrans[[#This Row],[Description]])),TblCat[Category],"Uncategorized")</f>
        <v>Uncategorized</v>
      </c>
      <c r="J106" t="str" cm="1">
        <f t="array" ref="J106">_xlfn.XLOOKUP(TRUE,ISNUMBER(SEARCH(TblCat[Description],TblTrans[[#This Row],[Description]])),TblCat[Category Type],"Uncategorized")</f>
        <v>Uncategorized</v>
      </c>
    </row>
    <row r="107" spans="2:10" x14ac:dyDescent="0.2">
      <c r="B107" t="s">
        <v>14</v>
      </c>
      <c r="C107" s="4">
        <v>46052</v>
      </c>
      <c r="D107" t="s">
        <v>77</v>
      </c>
      <c r="F107" s="5">
        <v>24.26</v>
      </c>
      <c r="G107" s="5">
        <f>TblTrans[[#This Row],[Credit(Income]]-TblTrans[[#This Row],[Debit(Spend)]]</f>
        <v>24.26</v>
      </c>
      <c r="H107" t="str" cm="1">
        <f t="array" ref="H107">_xlfn.XLOOKUP(TRUE,ISNUMBER(SEARCH(TblCat[Description],TblTrans[[#This Row],[Description]])),TblCat[Subcategory],"Uncategorized")</f>
        <v>Savings</v>
      </c>
      <c r="I107" t="str" cm="1">
        <f t="array" ref="I107">_xlfn.XLOOKUP(TRUE,ISNUMBER(SEARCH(TblCat[Description],TblTrans[[#This Row],[Description]])),TblCat[Category],"Uncategorized")</f>
        <v>Interest</v>
      </c>
      <c r="J107" t="str" cm="1">
        <f t="array" ref="J107">_xlfn.XLOOKUP(TRUE,ISNUMBER(SEARCH(TblCat[Description],TblTrans[[#This Row],[Description]])),TblCat[Category Type],"Uncategorized")</f>
        <v>Income</v>
      </c>
    </row>
    <row r="108" spans="2:10" x14ac:dyDescent="0.2">
      <c r="B108" t="s">
        <v>12</v>
      </c>
      <c r="C108" s="4">
        <v>46052</v>
      </c>
      <c r="D108" t="s">
        <v>26</v>
      </c>
      <c r="F108" s="5">
        <v>445</v>
      </c>
      <c r="G108" s="5">
        <f>TblTrans[[#This Row],[Credit(Income]]-TblTrans[[#This Row],[Debit(Spend)]]</f>
        <v>445</v>
      </c>
      <c r="H108" t="str" cm="1">
        <f t="array" ref="H108">_xlfn.XLOOKUP(TRUE,ISNUMBER(SEARCH(TblCat[Description],TblTrans[[#This Row],[Description]])),TblCat[Subcategory],"Uncategorized")</f>
        <v>Misc Income</v>
      </c>
      <c r="I108" t="str" cm="1">
        <f t="array" ref="I108">_xlfn.XLOOKUP(TRUE,ISNUMBER(SEARCH(TblCat[Description],TblTrans[[#This Row],[Description]])),TblCat[Category],"Uncategorized")</f>
        <v>Other Income</v>
      </c>
      <c r="J108" t="str" cm="1">
        <f t="array" ref="J108">_xlfn.XLOOKUP(TRUE,ISNUMBER(SEARCH(TblCat[Description],TblTrans[[#This Row],[Description]])),TblCat[Category Type],"Uncategorized")</f>
        <v>Income</v>
      </c>
    </row>
    <row r="109" spans="2:10" x14ac:dyDescent="0.2">
      <c r="B109" t="s">
        <v>14</v>
      </c>
      <c r="C109" s="4">
        <v>46052</v>
      </c>
      <c r="D109" t="s">
        <v>78</v>
      </c>
      <c r="E109" s="5">
        <v>488.18</v>
      </c>
      <c r="G109" s="5">
        <f>TblTrans[[#This Row],[Credit(Income]]-TblTrans[[#This Row],[Debit(Spend)]]</f>
        <v>-488.18</v>
      </c>
      <c r="H109" t="str" cm="1">
        <f t="array" ref="H109">_xlfn.XLOOKUP(TRUE,ISNUMBER(SEARCH(TblCat[Description],TblTrans[[#This Row],[Description]])),TblCat[Subcategory],"Uncategorized")</f>
        <v>Savings</v>
      </c>
      <c r="I109" t="str" cm="1">
        <f t="array" ref="I109">_xlfn.XLOOKUP(TRUE,ISNUMBER(SEARCH(TblCat[Description],TblTrans[[#This Row],[Description]])),TblCat[Category],"Uncategorized")</f>
        <v>Transfer</v>
      </c>
      <c r="J109" t="str" cm="1">
        <f t="array" ref="J109">_xlfn.XLOOKUP(TRUE,ISNUMBER(SEARCH(TblCat[Description],TblTrans[[#This Row],[Description]])),TblCat[Category Type],"Uncategorized")</f>
        <v>Bank Transfer</v>
      </c>
    </row>
    <row r="110" spans="2:10" x14ac:dyDescent="0.2">
      <c r="B110" t="s">
        <v>12</v>
      </c>
      <c r="C110" s="4">
        <v>46052</v>
      </c>
      <c r="D110" t="s">
        <v>79</v>
      </c>
      <c r="F110" s="5">
        <v>488.18</v>
      </c>
      <c r="G110" s="5">
        <f>TblTrans[[#This Row],[Credit(Income]]-TblTrans[[#This Row],[Debit(Spend)]]</f>
        <v>488.18</v>
      </c>
      <c r="H110" t="str" cm="1">
        <f t="array" ref="H110">_xlfn.XLOOKUP(TRUE,ISNUMBER(SEARCH(TblCat[Description],TblTrans[[#This Row],[Description]])),TblCat[Subcategory],"Uncategorized")</f>
        <v>Funds Transfer</v>
      </c>
      <c r="I110" t="str" cm="1">
        <f t="array" ref="I110">_xlfn.XLOOKUP(TRUE,ISNUMBER(SEARCH(TblCat[Description],TblTrans[[#This Row],[Description]])),TblCat[Category],"Uncategorized")</f>
        <v>Transfer</v>
      </c>
      <c r="J110" t="str" cm="1">
        <f t="array" ref="J110">_xlfn.XLOOKUP(TRUE,ISNUMBER(SEARCH(TblCat[Description],TblTrans[[#This Row],[Description]])),TblCat[Category Type],"Uncategorized")</f>
        <v>Bank Transfer</v>
      </c>
    </row>
    <row r="111" spans="2:10" x14ac:dyDescent="0.2">
      <c r="B111" t="s">
        <v>12</v>
      </c>
      <c r="C111" s="4">
        <v>46052</v>
      </c>
      <c r="D111" t="s">
        <v>67</v>
      </c>
      <c r="E111" s="5">
        <v>23.4</v>
      </c>
      <c r="G111" s="5">
        <f>TblTrans[[#This Row],[Credit(Income]]-TblTrans[[#This Row],[Debit(Spend)]]</f>
        <v>-23.4</v>
      </c>
      <c r="H111" t="str" cm="1">
        <f t="array" ref="H111">_xlfn.XLOOKUP(TRUE,ISNUMBER(SEARCH(TblCat[Description],TblTrans[[#This Row],[Description]])),TblCat[Subcategory],"Uncategorized")</f>
        <v>Dogs</v>
      </c>
      <c r="I111" t="str" cm="1">
        <f t="array" ref="I111">_xlfn.XLOOKUP(TRUE,ISNUMBER(SEARCH(TblCat[Description],TblTrans[[#This Row],[Description]])),TblCat[Category],"Uncategorized")</f>
        <v>Dogs</v>
      </c>
      <c r="J111" t="str" cm="1">
        <f t="array" ref="J111">_xlfn.XLOOKUP(TRUE,ISNUMBER(SEARCH(TblCat[Description],TblTrans[[#This Row],[Description]])),TblCat[Category Type],"Uncategorized")</f>
        <v>Expense</v>
      </c>
    </row>
    <row r="112" spans="2:10" x14ac:dyDescent="0.2">
      <c r="B112" t="s">
        <v>12</v>
      </c>
      <c r="C112" s="4">
        <v>46052</v>
      </c>
      <c r="D112" t="s">
        <v>74</v>
      </c>
      <c r="E112" s="5">
        <v>55</v>
      </c>
      <c r="G112" s="5">
        <f>TblTrans[[#This Row],[Credit(Income]]-TblTrans[[#This Row],[Debit(Spend)]]</f>
        <v>-55</v>
      </c>
      <c r="H112" t="str" cm="1">
        <f t="array" ref="H112">_xlfn.XLOOKUP(TRUE,ISNUMBER(SEARCH(TblCat[Description],TblTrans[[#This Row],[Description]])),TblCat[Subcategory],"Uncategorized")</f>
        <v>Uncategorized</v>
      </c>
      <c r="I112" t="str" cm="1">
        <f t="array" ref="I112">_xlfn.XLOOKUP(TRUE,ISNUMBER(SEARCH(TblCat[Description],TblTrans[[#This Row],[Description]])),TblCat[Category],"Uncategorized")</f>
        <v>Uncategorized</v>
      </c>
      <c r="J112" t="str" cm="1">
        <f t="array" ref="J112">_xlfn.XLOOKUP(TRUE,ISNUMBER(SEARCH(TblCat[Description],TblTrans[[#This Row],[Description]])),TblCat[Category Type],"Uncategorized")</f>
        <v>Uncategorized</v>
      </c>
    </row>
    <row r="113" spans="2:10" x14ac:dyDescent="0.2">
      <c r="B113" t="s">
        <v>12</v>
      </c>
      <c r="C113" s="4">
        <v>46053</v>
      </c>
      <c r="D113" t="s">
        <v>80</v>
      </c>
      <c r="E113" s="5">
        <v>10</v>
      </c>
      <c r="G113" s="5">
        <f>TblTrans[[#This Row],[Credit(Income]]-TblTrans[[#This Row],[Debit(Spend)]]</f>
        <v>-10</v>
      </c>
      <c r="H113" t="str" cm="1">
        <f t="array" ref="H113">_xlfn.XLOOKUP(TRUE,ISNUMBER(SEARCH(TblCat[Description],TblTrans[[#This Row],[Description]])),TblCat[Subcategory],"Uncategorized")</f>
        <v>ATM Transaction</v>
      </c>
      <c r="I113" t="str" cm="1">
        <f t="array" ref="I113">_xlfn.XLOOKUP(TRUE,ISNUMBER(SEARCH(TblCat[Description],TblTrans[[#This Row],[Description]])),TblCat[Category],"Uncategorized")</f>
        <v>Bank Transaction</v>
      </c>
      <c r="J113" t="str" cm="1">
        <f t="array" ref="J113">_xlfn.XLOOKUP(TRUE,ISNUMBER(SEARCH(TblCat[Description],TblTrans[[#This Row],[Description]])),TblCat[Category Type],"Uncategorized")</f>
        <v>Bank Transfer</v>
      </c>
    </row>
    <row r="114" spans="2:10" x14ac:dyDescent="0.2">
      <c r="B114" t="s">
        <v>12</v>
      </c>
      <c r="C114" s="4">
        <v>46054</v>
      </c>
      <c r="D114" t="s">
        <v>81</v>
      </c>
      <c r="E114" s="5">
        <v>3</v>
      </c>
      <c r="G114" s="5">
        <f>TblTrans[[#This Row],[Credit(Income]]-TblTrans[[#This Row],[Debit(Spend)]]</f>
        <v>-3</v>
      </c>
      <c r="H114" t="str" cm="1">
        <f t="array" ref="H114">_xlfn.XLOOKUP(TRUE,ISNUMBER(SEARCH(TblCat[Description],TblTrans[[#This Row],[Description]])),TblCat[Subcategory],"Uncategorized")</f>
        <v>Bank Fees</v>
      </c>
      <c r="I114" t="str" cm="1">
        <f t="array" ref="I114">_xlfn.XLOOKUP(TRUE,ISNUMBER(SEARCH(TblCat[Description],TblTrans[[#This Row],[Description]])),TblCat[Category],"Uncategorized")</f>
        <v>Fees</v>
      </c>
      <c r="J114" t="str" cm="1">
        <f t="array" ref="J114">_xlfn.XLOOKUP(TRUE,ISNUMBER(SEARCH(TblCat[Description],TblTrans[[#This Row],[Description]])),TblCat[Category Type],"Uncategorized")</f>
        <v>Expense</v>
      </c>
    </row>
    <row r="115" spans="2:10" x14ac:dyDescent="0.2">
      <c r="B115" t="s">
        <v>12</v>
      </c>
      <c r="C115" s="4">
        <v>46054</v>
      </c>
      <c r="D115" t="s">
        <v>82</v>
      </c>
      <c r="E115" s="5">
        <v>71</v>
      </c>
      <c r="G115" s="5">
        <f>TblTrans[[#This Row],[Credit(Income]]-TblTrans[[#This Row],[Debit(Spend)]]</f>
        <v>-71</v>
      </c>
      <c r="H115" t="str" cm="1">
        <f t="array" ref="H115">_xlfn.XLOOKUP(TRUE,ISNUMBER(SEARCH(TblCat[Description],TblTrans[[#This Row],[Description]])),TblCat[Subcategory],"Uncategorized")</f>
        <v>Home</v>
      </c>
      <c r="I115" t="str" cm="1">
        <f t="array" ref="I115">_xlfn.XLOOKUP(TRUE,ISNUMBER(SEARCH(TblCat[Description],TblTrans[[#This Row],[Description]])),TblCat[Category],"Uncategorized")</f>
        <v>Home</v>
      </c>
      <c r="J115" t="str" cm="1">
        <f t="array" ref="J115">_xlfn.XLOOKUP(TRUE,ISNUMBER(SEARCH(TblCat[Description],TblTrans[[#This Row],[Description]])),TblCat[Category Type],"Uncategorized")</f>
        <v>Expense</v>
      </c>
    </row>
    <row r="116" spans="2:10" x14ac:dyDescent="0.2">
      <c r="B116" t="s">
        <v>12</v>
      </c>
      <c r="C116" s="4">
        <v>46054</v>
      </c>
      <c r="D116" t="s">
        <v>83</v>
      </c>
      <c r="E116" s="5">
        <v>3</v>
      </c>
      <c r="G116" s="5">
        <f>TblTrans[[#This Row],[Credit(Income]]-TblTrans[[#This Row],[Debit(Spend)]]</f>
        <v>-3</v>
      </c>
      <c r="H116" t="str" cm="1">
        <f t="array" ref="H116">_xlfn.XLOOKUP(TRUE,ISNUMBER(SEARCH(TblCat[Description],TblTrans[[#This Row],[Description]])),TblCat[Subcategory],"Uncategorized")</f>
        <v>Car</v>
      </c>
      <c r="I116" t="str" cm="1">
        <f t="array" ref="I116">_xlfn.XLOOKUP(TRUE,ISNUMBER(SEARCH(TblCat[Description],TblTrans[[#This Row],[Description]])),TblCat[Category],"Uncategorized")</f>
        <v>Car Upkeep</v>
      </c>
      <c r="J116" t="str" cm="1">
        <f t="array" ref="J116">_xlfn.XLOOKUP(TRUE,ISNUMBER(SEARCH(TblCat[Description],TblTrans[[#This Row],[Description]])),TblCat[Category Type],"Uncategorized")</f>
        <v>Expense</v>
      </c>
    </row>
    <row r="117" spans="2:10" x14ac:dyDescent="0.2">
      <c r="B117" t="s">
        <v>12</v>
      </c>
      <c r="C117" s="4">
        <v>46054</v>
      </c>
      <c r="D117" t="s">
        <v>83</v>
      </c>
      <c r="E117" s="5">
        <v>3</v>
      </c>
      <c r="G117" s="5">
        <f>TblTrans[[#This Row],[Credit(Income]]-TblTrans[[#This Row],[Debit(Spend)]]</f>
        <v>-3</v>
      </c>
      <c r="H117" t="str" cm="1">
        <f t="array" ref="H117">_xlfn.XLOOKUP(TRUE,ISNUMBER(SEARCH(TblCat[Description],TblTrans[[#This Row],[Description]])),TblCat[Subcategory],"Uncategorized")</f>
        <v>Car</v>
      </c>
      <c r="I117" t="str" cm="1">
        <f t="array" ref="I117">_xlfn.XLOOKUP(TRUE,ISNUMBER(SEARCH(TblCat[Description],TblTrans[[#This Row],[Description]])),TblCat[Category],"Uncategorized")</f>
        <v>Car Upkeep</v>
      </c>
      <c r="J117" t="str" cm="1">
        <f t="array" ref="J117">_xlfn.XLOOKUP(TRUE,ISNUMBER(SEARCH(TblCat[Description],TblTrans[[#This Row],[Description]])),TblCat[Category Type],"Uncategorized")</f>
        <v>Expense</v>
      </c>
    </row>
    <row r="118" spans="2:10" x14ac:dyDescent="0.2">
      <c r="B118" t="s">
        <v>12</v>
      </c>
      <c r="C118" s="4">
        <v>46054</v>
      </c>
      <c r="D118" t="s">
        <v>25</v>
      </c>
      <c r="E118" s="5">
        <v>75.53</v>
      </c>
      <c r="G118" s="5">
        <f>TblTrans[[#This Row],[Credit(Income]]-TblTrans[[#This Row],[Debit(Spend)]]</f>
        <v>-75.53</v>
      </c>
      <c r="H118" t="str" cm="1">
        <f t="array" ref="H118">_xlfn.XLOOKUP(TRUE,ISNUMBER(SEARCH(TblCat[Description],TblTrans[[#This Row],[Description]])),TblCat[Subcategory],"Uncategorized")</f>
        <v>Food</v>
      </c>
      <c r="I118" t="str" cm="1">
        <f t="array" ref="I118">_xlfn.XLOOKUP(TRUE,ISNUMBER(SEARCH(TblCat[Description],TblTrans[[#This Row],[Description]])),TblCat[Category],"Uncategorized")</f>
        <v>Home</v>
      </c>
      <c r="J118" t="str" cm="1">
        <f t="array" ref="J118">_xlfn.XLOOKUP(TRUE,ISNUMBER(SEARCH(TblCat[Description],TblTrans[[#This Row],[Description]])),TblCat[Category Type],"Uncategorized")</f>
        <v>Expense</v>
      </c>
    </row>
    <row r="119" spans="2:10" x14ac:dyDescent="0.2">
      <c r="B119" t="s">
        <v>12</v>
      </c>
      <c r="C119" s="4">
        <v>46055</v>
      </c>
      <c r="D119" t="s">
        <v>35</v>
      </c>
      <c r="E119" s="5">
        <v>51.66</v>
      </c>
      <c r="G119" s="5">
        <f>TblTrans[[#This Row],[Credit(Income]]-TblTrans[[#This Row],[Debit(Spend)]]</f>
        <v>-51.66</v>
      </c>
      <c r="H119" t="str" cm="1">
        <f t="array" ref="H119">_xlfn.XLOOKUP(TRUE,ISNUMBER(SEARCH(TblCat[Description],TblTrans[[#This Row],[Description]])),TblCat[Subcategory],"Uncategorized")</f>
        <v>Car</v>
      </c>
      <c r="I119" t="str" cm="1">
        <f t="array" ref="I119">_xlfn.XLOOKUP(TRUE,ISNUMBER(SEARCH(TblCat[Description],TblTrans[[#This Row],[Description]])),TblCat[Category],"Uncategorized")</f>
        <v>Fuel</v>
      </c>
      <c r="J119" t="str" cm="1">
        <f t="array" ref="J119">_xlfn.XLOOKUP(TRUE,ISNUMBER(SEARCH(TblCat[Description],TblTrans[[#This Row],[Description]])),TblCat[Category Type],"Uncategorized")</f>
        <v>Expense</v>
      </c>
    </row>
    <row r="120" spans="2:10" x14ac:dyDescent="0.2">
      <c r="B120" t="s">
        <v>12</v>
      </c>
      <c r="C120" s="4">
        <v>46055</v>
      </c>
      <c r="D120" t="s">
        <v>25</v>
      </c>
      <c r="E120" s="5">
        <v>18.059999999999999</v>
      </c>
      <c r="G120" s="5">
        <f>TblTrans[[#This Row],[Credit(Income]]-TblTrans[[#This Row],[Debit(Spend)]]</f>
        <v>-18.059999999999999</v>
      </c>
      <c r="H120" t="str" cm="1">
        <f t="array" ref="H120">_xlfn.XLOOKUP(TRUE,ISNUMBER(SEARCH(TblCat[Description],TblTrans[[#This Row],[Description]])),TblCat[Subcategory],"Uncategorized")</f>
        <v>Food</v>
      </c>
      <c r="I120" t="str" cm="1">
        <f t="array" ref="I120">_xlfn.XLOOKUP(TRUE,ISNUMBER(SEARCH(TblCat[Description],TblTrans[[#This Row],[Description]])),TblCat[Category],"Uncategorized")</f>
        <v>Home</v>
      </c>
      <c r="J120" t="str" cm="1">
        <f t="array" ref="J120">_xlfn.XLOOKUP(TRUE,ISNUMBER(SEARCH(TblCat[Description],TblTrans[[#This Row],[Description]])),TblCat[Category Type],"Uncategorized")</f>
        <v>Expense</v>
      </c>
    </row>
    <row r="121" spans="2:10" x14ac:dyDescent="0.2">
      <c r="B121" t="s">
        <v>12</v>
      </c>
      <c r="C121" s="4">
        <v>46055</v>
      </c>
      <c r="D121" t="s">
        <v>55</v>
      </c>
      <c r="E121" s="5">
        <v>799.68</v>
      </c>
      <c r="G121" s="5">
        <f>TblTrans[[#This Row],[Credit(Income]]-TblTrans[[#This Row],[Debit(Spend)]]</f>
        <v>-799.68</v>
      </c>
      <c r="H121" t="str" cm="1">
        <f t="array" ref="H121">_xlfn.XLOOKUP(TRUE,ISNUMBER(SEARCH(TblCat[Description],TblTrans[[#This Row],[Description]])),TblCat[Subcategory],"Uncategorized")</f>
        <v>Student Loans</v>
      </c>
      <c r="I121" t="str" cm="1">
        <f t="array" ref="I121">_xlfn.XLOOKUP(TRUE,ISNUMBER(SEARCH(TblCat[Description],TblTrans[[#This Row],[Description]])),TblCat[Category],"Uncategorized")</f>
        <v>Debt</v>
      </c>
      <c r="J121" t="str" cm="1">
        <f t="array" ref="J121">_xlfn.XLOOKUP(TRUE,ISNUMBER(SEARCH(TblCat[Description],TblTrans[[#This Row],[Description]])),TblCat[Category Type],"Uncategorized")</f>
        <v>Expense</v>
      </c>
    </row>
    <row r="122" spans="2:10" x14ac:dyDescent="0.2">
      <c r="B122" t="s">
        <v>12</v>
      </c>
      <c r="C122" s="4">
        <v>46055</v>
      </c>
      <c r="D122" t="s">
        <v>74</v>
      </c>
      <c r="E122" s="5">
        <v>20.43</v>
      </c>
      <c r="G122" s="5">
        <f>TblTrans[[#This Row],[Credit(Income]]-TblTrans[[#This Row],[Debit(Spend)]]</f>
        <v>-20.43</v>
      </c>
      <c r="H122" t="str" cm="1">
        <f t="array" ref="H122">_xlfn.XLOOKUP(TRUE,ISNUMBER(SEARCH(TblCat[Description],TblTrans[[#This Row],[Description]])),TblCat[Subcategory],"Uncategorized")</f>
        <v>Uncategorized</v>
      </c>
      <c r="I122" t="str" cm="1">
        <f t="array" ref="I122">_xlfn.XLOOKUP(TRUE,ISNUMBER(SEARCH(TblCat[Description],TblTrans[[#This Row],[Description]])),TblCat[Category],"Uncategorized")</f>
        <v>Uncategorized</v>
      </c>
      <c r="J122" t="str" cm="1">
        <f t="array" ref="J122">_xlfn.XLOOKUP(TRUE,ISNUMBER(SEARCH(TblCat[Description],TblTrans[[#This Row],[Description]])),TblCat[Category Type],"Uncategorized")</f>
        <v>Uncategorized</v>
      </c>
    </row>
    <row r="123" spans="2:10" x14ac:dyDescent="0.2">
      <c r="B123" t="s">
        <v>12</v>
      </c>
      <c r="C123" s="4">
        <v>46056</v>
      </c>
      <c r="D123" t="s">
        <v>84</v>
      </c>
      <c r="F123" s="5">
        <v>35</v>
      </c>
      <c r="G123" s="5">
        <f>TblTrans[[#This Row],[Credit(Income]]-TblTrans[[#This Row],[Debit(Spend)]]</f>
        <v>35</v>
      </c>
      <c r="H123" t="str" cm="1">
        <f t="array" ref="H123">_xlfn.XLOOKUP(TRUE,ISNUMBER(SEARCH(TblCat[Description],TblTrans[[#This Row],[Description]])),TblCat[Subcategory],"Uncategorized")</f>
        <v>ATM Transaction</v>
      </c>
      <c r="I123" t="str" cm="1">
        <f t="array" ref="I123">_xlfn.XLOOKUP(TRUE,ISNUMBER(SEARCH(TblCat[Description],TblTrans[[#This Row],[Description]])),TblCat[Category],"Uncategorized")</f>
        <v>Bank Transaction</v>
      </c>
      <c r="J123" t="str" cm="1">
        <f t="array" ref="J123">_xlfn.XLOOKUP(TRUE,ISNUMBER(SEARCH(TblCat[Description],TblTrans[[#This Row],[Description]])),TblCat[Category Type],"Uncategorized")</f>
        <v>Bank Transfer</v>
      </c>
    </row>
    <row r="124" spans="2:10" x14ac:dyDescent="0.2">
      <c r="B124" t="s">
        <v>14</v>
      </c>
      <c r="C124" s="4">
        <v>46058</v>
      </c>
      <c r="D124" t="s">
        <v>85</v>
      </c>
      <c r="F124" s="5">
        <v>35</v>
      </c>
      <c r="G124" s="5">
        <f>TblTrans[[#This Row],[Credit(Income]]-TblTrans[[#This Row],[Debit(Spend)]]</f>
        <v>35</v>
      </c>
      <c r="H124" t="str" cm="1">
        <f t="array" ref="H124">_xlfn.XLOOKUP(TRUE,ISNUMBER(SEARCH(TblCat[Description],TblTrans[[#This Row],[Description]])),TblCat[Subcategory],"Uncategorized")</f>
        <v>Savings</v>
      </c>
      <c r="I124" t="str" cm="1">
        <f t="array" ref="I124">_xlfn.XLOOKUP(TRUE,ISNUMBER(SEARCH(TblCat[Description],TblTrans[[#This Row],[Description]])),TblCat[Category],"Uncategorized")</f>
        <v>Transfer</v>
      </c>
      <c r="J124" t="str" cm="1">
        <f t="array" ref="J124">_xlfn.XLOOKUP(TRUE,ISNUMBER(SEARCH(TblCat[Description],TblTrans[[#This Row],[Description]])),TblCat[Category Type],"Uncategorized")</f>
        <v>Bank Transfer</v>
      </c>
    </row>
    <row r="125" spans="2:10" x14ac:dyDescent="0.2">
      <c r="B125" t="s">
        <v>12</v>
      </c>
      <c r="C125" s="4">
        <v>46058</v>
      </c>
      <c r="D125" t="s">
        <v>35</v>
      </c>
      <c r="E125" s="5">
        <v>50.79</v>
      </c>
      <c r="G125" s="5">
        <f>TblTrans[[#This Row],[Credit(Income]]-TblTrans[[#This Row],[Debit(Spend)]]</f>
        <v>-50.79</v>
      </c>
      <c r="H125" t="str" cm="1">
        <f t="array" ref="H125">_xlfn.XLOOKUP(TRUE,ISNUMBER(SEARCH(TblCat[Description],TblTrans[[#This Row],[Description]])),TblCat[Subcategory],"Uncategorized")</f>
        <v>Car</v>
      </c>
      <c r="I125" t="str" cm="1">
        <f t="array" ref="I125">_xlfn.XLOOKUP(TRUE,ISNUMBER(SEARCH(TblCat[Description],TblTrans[[#This Row],[Description]])),TblCat[Category],"Uncategorized")</f>
        <v>Fuel</v>
      </c>
      <c r="J125" t="str" cm="1">
        <f t="array" ref="J125">_xlfn.XLOOKUP(TRUE,ISNUMBER(SEARCH(TblCat[Description],TblTrans[[#This Row],[Description]])),TblCat[Category Type],"Uncategorized")</f>
        <v>Expense</v>
      </c>
    </row>
    <row r="126" spans="2:10" x14ac:dyDescent="0.2">
      <c r="B126" t="s">
        <v>12</v>
      </c>
      <c r="C126" s="4">
        <v>46058</v>
      </c>
      <c r="D126" t="s">
        <v>37</v>
      </c>
      <c r="E126" s="5">
        <v>19.559999999999999</v>
      </c>
      <c r="G126" s="5">
        <f>TblTrans[[#This Row],[Credit(Income]]-TblTrans[[#This Row],[Debit(Spend)]]</f>
        <v>-19.559999999999999</v>
      </c>
      <c r="H126" t="str" cm="1">
        <f t="array" ref="H126">_xlfn.XLOOKUP(TRUE,ISNUMBER(SEARCH(TblCat[Description],TblTrans[[#This Row],[Description]])),TblCat[Subcategory],"Uncategorized")</f>
        <v>Dogs</v>
      </c>
      <c r="I126" t="str" cm="1">
        <f t="array" ref="I126">_xlfn.XLOOKUP(TRUE,ISNUMBER(SEARCH(TblCat[Description],TblTrans[[#This Row],[Description]])),TblCat[Category],"Uncategorized")</f>
        <v>Dogs</v>
      </c>
      <c r="J126" t="str" cm="1">
        <f t="array" ref="J126">_xlfn.XLOOKUP(TRUE,ISNUMBER(SEARCH(TblCat[Description],TblTrans[[#This Row],[Description]])),TblCat[Category Type],"Uncategorized")</f>
        <v>Expense</v>
      </c>
    </row>
    <row r="127" spans="2:10" x14ac:dyDescent="0.2">
      <c r="B127" t="s">
        <v>12</v>
      </c>
      <c r="C127" s="4">
        <v>46059</v>
      </c>
      <c r="D127" t="s">
        <v>39</v>
      </c>
      <c r="E127" s="5">
        <v>35</v>
      </c>
      <c r="G127" s="5">
        <f>TblTrans[[#This Row],[Credit(Income]]-TblTrans[[#This Row],[Debit(Spend)]]</f>
        <v>-35</v>
      </c>
      <c r="H127" t="str" cm="1">
        <f t="array" ref="H127">_xlfn.XLOOKUP(TRUE,ISNUMBER(SEARCH(TblCat[Description],TblTrans[[#This Row],[Description]])),TblCat[Subcategory],"Uncategorized")</f>
        <v>Funds Transfer</v>
      </c>
      <c r="I127" t="str" cm="1">
        <f t="array" ref="I127">_xlfn.XLOOKUP(TRUE,ISNUMBER(SEARCH(TblCat[Description],TblTrans[[#This Row],[Description]])),TblCat[Category],"Uncategorized")</f>
        <v>Transfer</v>
      </c>
      <c r="J127" t="str" cm="1">
        <f t="array" ref="J127">_xlfn.XLOOKUP(TRUE,ISNUMBER(SEARCH(TblCat[Description],TblTrans[[#This Row],[Description]])),TblCat[Category Type],"Uncategorized")</f>
        <v>Bank Transfer</v>
      </c>
    </row>
    <row r="128" spans="2:10" x14ac:dyDescent="0.2">
      <c r="B128" t="s">
        <v>12</v>
      </c>
      <c r="C128" s="4">
        <v>46061</v>
      </c>
      <c r="D128" t="s">
        <v>25</v>
      </c>
      <c r="E128" s="5">
        <v>9.7100000000000009</v>
      </c>
      <c r="G128" s="5">
        <f>TblTrans[[#This Row],[Credit(Income]]-TblTrans[[#This Row],[Debit(Spend)]]</f>
        <v>-9.7100000000000009</v>
      </c>
      <c r="H128" t="str" cm="1">
        <f t="array" ref="H128">_xlfn.XLOOKUP(TRUE,ISNUMBER(SEARCH(TblCat[Description],TblTrans[[#This Row],[Description]])),TblCat[Subcategory],"Uncategorized")</f>
        <v>Food</v>
      </c>
      <c r="I128" t="str" cm="1">
        <f t="array" ref="I128">_xlfn.XLOOKUP(TRUE,ISNUMBER(SEARCH(TblCat[Description],TblTrans[[#This Row],[Description]])),TblCat[Category],"Uncategorized")</f>
        <v>Home</v>
      </c>
      <c r="J128" t="str" cm="1">
        <f t="array" ref="J128">_xlfn.XLOOKUP(TRUE,ISNUMBER(SEARCH(TblCat[Description],TblTrans[[#This Row],[Description]])),TblCat[Category Type],"Uncategorized")</f>
        <v>Expense</v>
      </c>
    </row>
    <row r="129" spans="2:10" x14ac:dyDescent="0.2">
      <c r="B129" t="s">
        <v>12</v>
      </c>
      <c r="C129" s="4">
        <v>46061</v>
      </c>
      <c r="D129" t="s">
        <v>84</v>
      </c>
      <c r="F129" s="5">
        <v>40</v>
      </c>
      <c r="G129" s="5">
        <f>TblTrans[[#This Row],[Credit(Income]]-TblTrans[[#This Row],[Debit(Spend)]]</f>
        <v>40</v>
      </c>
      <c r="H129" t="str" cm="1">
        <f t="array" ref="H129">_xlfn.XLOOKUP(TRUE,ISNUMBER(SEARCH(TblCat[Description],TblTrans[[#This Row],[Description]])),TblCat[Subcategory],"Uncategorized")</f>
        <v>ATM Transaction</v>
      </c>
      <c r="I129" t="str" cm="1">
        <f t="array" ref="I129">_xlfn.XLOOKUP(TRUE,ISNUMBER(SEARCH(TblCat[Description],TblTrans[[#This Row],[Description]])),TblCat[Category],"Uncategorized")</f>
        <v>Bank Transaction</v>
      </c>
      <c r="J129" t="str" cm="1">
        <f t="array" ref="J129">_xlfn.XLOOKUP(TRUE,ISNUMBER(SEARCH(TblCat[Description],TblTrans[[#This Row],[Description]])),TblCat[Category Type],"Uncategorized")</f>
        <v>Bank Transfer</v>
      </c>
    </row>
    <row r="130" spans="2:10" x14ac:dyDescent="0.2">
      <c r="B130" t="s">
        <v>14</v>
      </c>
      <c r="C130" s="4">
        <v>46062</v>
      </c>
      <c r="D130" t="s">
        <v>85</v>
      </c>
      <c r="F130" s="5">
        <v>40</v>
      </c>
      <c r="G130" s="5">
        <f>TblTrans[[#This Row],[Credit(Income]]-TblTrans[[#This Row],[Debit(Spend)]]</f>
        <v>40</v>
      </c>
      <c r="H130" t="str" cm="1">
        <f t="array" ref="H130">_xlfn.XLOOKUP(TRUE,ISNUMBER(SEARCH(TblCat[Description],TblTrans[[#This Row],[Description]])),TblCat[Subcategory],"Uncategorized")</f>
        <v>Savings</v>
      </c>
      <c r="I130" t="str" cm="1">
        <f t="array" ref="I130">_xlfn.XLOOKUP(TRUE,ISNUMBER(SEARCH(TblCat[Description],TblTrans[[#This Row],[Description]])),TblCat[Category],"Uncategorized")</f>
        <v>Transfer</v>
      </c>
      <c r="J130" t="str" cm="1">
        <f t="array" ref="J130">_xlfn.XLOOKUP(TRUE,ISNUMBER(SEARCH(TblCat[Description],TblTrans[[#This Row],[Description]])),TblCat[Category Type],"Uncategorized")</f>
        <v>Bank Transfer</v>
      </c>
    </row>
    <row r="131" spans="2:10" x14ac:dyDescent="0.2">
      <c r="B131" t="s">
        <v>12</v>
      </c>
      <c r="C131" s="4">
        <v>46063</v>
      </c>
      <c r="D131" t="s">
        <v>39</v>
      </c>
      <c r="E131" s="5">
        <v>40</v>
      </c>
      <c r="G131" s="5">
        <f>TblTrans[[#This Row],[Credit(Income]]-TblTrans[[#This Row],[Debit(Spend)]]</f>
        <v>-40</v>
      </c>
      <c r="H131" t="str" cm="1">
        <f t="array" ref="H131">_xlfn.XLOOKUP(TRUE,ISNUMBER(SEARCH(TblCat[Description],TblTrans[[#This Row],[Description]])),TblCat[Subcategory],"Uncategorized")</f>
        <v>Funds Transfer</v>
      </c>
      <c r="I131" t="str" cm="1">
        <f t="array" ref="I131">_xlfn.XLOOKUP(TRUE,ISNUMBER(SEARCH(TblCat[Description],TblTrans[[#This Row],[Description]])),TblCat[Category],"Uncategorized")</f>
        <v>Transfer</v>
      </c>
      <c r="J131" t="str" cm="1">
        <f t="array" ref="J131">_xlfn.XLOOKUP(TRUE,ISNUMBER(SEARCH(TblCat[Description],TblTrans[[#This Row],[Description]])),TblCat[Category Type],"Uncategorized")</f>
        <v>Bank Transfer</v>
      </c>
    </row>
    <row r="132" spans="2:10" x14ac:dyDescent="0.2">
      <c r="B132" t="s">
        <v>12</v>
      </c>
      <c r="C132" s="4">
        <v>46063</v>
      </c>
      <c r="D132" t="s">
        <v>86</v>
      </c>
      <c r="F132" s="5">
        <v>50</v>
      </c>
      <c r="G132" s="5">
        <f>TblTrans[[#This Row],[Credit(Income]]-TblTrans[[#This Row],[Debit(Spend)]]</f>
        <v>50</v>
      </c>
      <c r="H132" t="str" cm="1">
        <f t="array" ref="H132">_xlfn.XLOOKUP(TRUE,ISNUMBER(SEARCH(TblCat[Description],TblTrans[[#This Row],[Description]])),TblCat[Subcategory],"Uncategorized")</f>
        <v>Misc Income</v>
      </c>
      <c r="I132" t="str" cm="1">
        <f t="array" ref="I132">_xlfn.XLOOKUP(TRUE,ISNUMBER(SEARCH(TblCat[Description],TblTrans[[#This Row],[Description]])),TblCat[Category],"Uncategorized")</f>
        <v>Other Income</v>
      </c>
      <c r="J132" t="str" cm="1">
        <f t="array" ref="J132">_xlfn.XLOOKUP(TRUE,ISNUMBER(SEARCH(TblCat[Description],TblTrans[[#This Row],[Description]])),TblCat[Category Type],"Uncategorized")</f>
        <v>Income</v>
      </c>
    </row>
    <row r="133" spans="2:10" x14ac:dyDescent="0.2">
      <c r="B133" t="s">
        <v>12</v>
      </c>
      <c r="C133" s="4">
        <v>46063</v>
      </c>
      <c r="D133" t="s">
        <v>66</v>
      </c>
      <c r="F133" s="5">
        <v>2241.31</v>
      </c>
      <c r="G133" s="5">
        <f>TblTrans[[#This Row],[Credit(Income]]-TblTrans[[#This Row],[Debit(Spend)]]</f>
        <v>2241.31</v>
      </c>
      <c r="H133" t="str" cm="1">
        <f t="array" ref="H133">_xlfn.XLOOKUP(TRUE,ISNUMBER(SEARCH(TblCat[Description],TblTrans[[#This Row],[Description]])),TblCat[Subcategory],"Uncategorized")</f>
        <v>Net Pay</v>
      </c>
      <c r="I133" t="str" cm="1">
        <f t="array" ref="I133">_xlfn.XLOOKUP(TRUE,ISNUMBER(SEARCH(TblCat[Description],TblTrans[[#This Row],[Description]])),TblCat[Category],"Uncategorized")</f>
        <v>Pay</v>
      </c>
      <c r="J133" t="str" cm="1">
        <f t="array" ref="J133">_xlfn.XLOOKUP(TRUE,ISNUMBER(SEARCH(TblCat[Description],TblTrans[[#This Row],[Description]])),TblCat[Category Type],"Uncategorized")</f>
        <v>Income</v>
      </c>
    </row>
    <row r="134" spans="2:10" x14ac:dyDescent="0.2">
      <c r="B134" t="s">
        <v>12</v>
      </c>
      <c r="C134" s="4">
        <v>46063</v>
      </c>
      <c r="D134" t="s">
        <v>48</v>
      </c>
      <c r="F134" s="5">
        <v>178.83</v>
      </c>
      <c r="G134" s="5">
        <f>TblTrans[[#This Row],[Credit(Income]]-TblTrans[[#This Row],[Debit(Spend)]]</f>
        <v>178.83</v>
      </c>
      <c r="H134" t="str" cm="1">
        <f t="array" ref="H134">_xlfn.XLOOKUP(TRUE,ISNUMBER(SEARCH(TblCat[Description],TblTrans[[#This Row],[Description]])),TblCat[Subcategory],"Uncategorized")</f>
        <v>Funds Transfer</v>
      </c>
      <c r="I134" t="str" cm="1">
        <f t="array" ref="I134">_xlfn.XLOOKUP(TRUE,ISNUMBER(SEARCH(TblCat[Description],TblTrans[[#This Row],[Description]])),TblCat[Category],"Uncategorized")</f>
        <v>Transfer</v>
      </c>
      <c r="J134" t="str" cm="1">
        <f t="array" ref="J134">_xlfn.XLOOKUP(TRUE,ISNUMBER(SEARCH(TblCat[Description],TblTrans[[#This Row],[Description]])),TblCat[Category Type],"Uncategorized")</f>
        <v>Bank Transfer</v>
      </c>
    </row>
    <row r="135" spans="2:10" x14ac:dyDescent="0.2">
      <c r="B135" t="s">
        <v>12</v>
      </c>
      <c r="C135" s="4">
        <v>46063</v>
      </c>
      <c r="D135" t="s">
        <v>87</v>
      </c>
      <c r="E135" s="5">
        <v>22.61</v>
      </c>
      <c r="G135" s="5">
        <f>TblTrans[[#This Row],[Credit(Income]]-TblTrans[[#This Row],[Debit(Spend)]]</f>
        <v>-22.61</v>
      </c>
      <c r="H135" t="str" cm="1">
        <f t="array" ref="H135">_xlfn.XLOOKUP(TRUE,ISNUMBER(SEARCH(TblCat[Description],TblTrans[[#This Row],[Description]])),TblCat[Subcategory],"Uncategorized")</f>
        <v>Dogs</v>
      </c>
      <c r="I135" t="str" cm="1">
        <f t="array" ref="I135">_xlfn.XLOOKUP(TRUE,ISNUMBER(SEARCH(TblCat[Description],TblTrans[[#This Row],[Description]])),TblCat[Category],"Uncategorized")</f>
        <v>Insurance</v>
      </c>
      <c r="J135" t="str" cm="1">
        <f t="array" ref="J135">_xlfn.XLOOKUP(TRUE,ISNUMBER(SEARCH(TblCat[Description],TblTrans[[#This Row],[Description]])),TblCat[Category Type],"Uncategorized")</f>
        <v>Expense</v>
      </c>
    </row>
    <row r="136" spans="2:10" x14ac:dyDescent="0.2">
      <c r="B136" t="s">
        <v>12</v>
      </c>
      <c r="C136" s="4">
        <v>46063</v>
      </c>
      <c r="D136" t="s">
        <v>88</v>
      </c>
      <c r="E136" s="5">
        <v>50</v>
      </c>
      <c r="G136" s="5">
        <f>TblTrans[[#This Row],[Credit(Income]]-TblTrans[[#This Row],[Debit(Spend)]]</f>
        <v>-50</v>
      </c>
      <c r="H136" t="str" cm="1">
        <f t="array" ref="H136">_xlfn.XLOOKUP(TRUE,ISNUMBER(SEARCH(TblCat[Description],TblTrans[[#This Row],[Description]])),TblCat[Subcategory],"Uncategorized")</f>
        <v>Funds Transfer</v>
      </c>
      <c r="I136" t="str" cm="1">
        <f t="array" ref="I136">_xlfn.XLOOKUP(TRUE,ISNUMBER(SEARCH(TblCat[Description],TblTrans[[#This Row],[Description]])),TblCat[Category],"Uncategorized")</f>
        <v>Transfer</v>
      </c>
      <c r="J136" t="str" cm="1">
        <f t="array" ref="J136">_xlfn.XLOOKUP(TRUE,ISNUMBER(SEARCH(TblCat[Description],TblTrans[[#This Row],[Description]])),TblCat[Category Type],"Uncategorized")</f>
        <v>Bank Transfer</v>
      </c>
    </row>
    <row r="137" spans="2:10" x14ac:dyDescent="0.2">
      <c r="B137" t="s">
        <v>14</v>
      </c>
      <c r="C137" s="4">
        <v>46063</v>
      </c>
      <c r="D137" t="s">
        <v>89</v>
      </c>
      <c r="F137" s="5">
        <v>50</v>
      </c>
      <c r="G137" s="5">
        <f>TblTrans[[#This Row],[Credit(Income]]-TblTrans[[#This Row],[Debit(Spend)]]</f>
        <v>50</v>
      </c>
      <c r="H137" t="str" cm="1">
        <f t="array" ref="H137">_xlfn.XLOOKUP(TRUE,ISNUMBER(SEARCH(TblCat[Description],TblTrans[[#This Row],[Description]])),TblCat[Subcategory],"Uncategorized")</f>
        <v>Savings</v>
      </c>
      <c r="I137" t="str" cm="1">
        <f t="array" ref="I137">_xlfn.XLOOKUP(TRUE,ISNUMBER(SEARCH(TblCat[Description],TblTrans[[#This Row],[Description]])),TblCat[Category],"Uncategorized")</f>
        <v>Transfer</v>
      </c>
      <c r="J137" t="str" cm="1">
        <f t="array" ref="J137">_xlfn.XLOOKUP(TRUE,ISNUMBER(SEARCH(TblCat[Description],TblTrans[[#This Row],[Description]])),TblCat[Category Type],"Uncategorized")</f>
        <v>Bank Transfer</v>
      </c>
    </row>
    <row r="138" spans="2:10" x14ac:dyDescent="0.2">
      <c r="B138" t="s">
        <v>12</v>
      </c>
      <c r="C138" s="4">
        <v>46063</v>
      </c>
      <c r="D138" t="s">
        <v>74</v>
      </c>
      <c r="E138" s="5">
        <v>87.24</v>
      </c>
      <c r="G138" s="5">
        <f>TblTrans[[#This Row],[Credit(Income]]-TblTrans[[#This Row],[Debit(Spend)]]</f>
        <v>-87.24</v>
      </c>
      <c r="H138" t="str" cm="1">
        <f t="array" ref="H138">_xlfn.XLOOKUP(TRUE,ISNUMBER(SEARCH(TblCat[Description],TblTrans[[#This Row],[Description]])),TblCat[Subcategory],"Uncategorized")</f>
        <v>Uncategorized</v>
      </c>
      <c r="I138" t="str" cm="1">
        <f t="array" ref="I138">_xlfn.XLOOKUP(TRUE,ISNUMBER(SEARCH(TblCat[Description],TblTrans[[#This Row],[Description]])),TblCat[Category],"Uncategorized")</f>
        <v>Uncategorized</v>
      </c>
      <c r="J138" t="str" cm="1">
        <f t="array" ref="J138">_xlfn.XLOOKUP(TRUE,ISNUMBER(SEARCH(TblCat[Description],TblTrans[[#This Row],[Description]])),TblCat[Category Type],"Uncategorized")</f>
        <v>Uncategorized</v>
      </c>
    </row>
    <row r="139" spans="2:10" x14ac:dyDescent="0.2">
      <c r="B139" t="s">
        <v>12</v>
      </c>
      <c r="C139" s="4">
        <v>46064</v>
      </c>
      <c r="D139" t="s">
        <v>23</v>
      </c>
      <c r="E139" s="5">
        <v>1</v>
      </c>
      <c r="G139" s="5">
        <f>TblTrans[[#This Row],[Credit(Income]]-TblTrans[[#This Row],[Debit(Spend)]]</f>
        <v>-1</v>
      </c>
      <c r="H139" t="str" cm="1">
        <f t="array" ref="H139">_xlfn.XLOOKUP(TRUE,ISNUMBER(SEARCH(TblCat[Description],TblTrans[[#This Row],[Description]])),TblCat[Subcategory],"Uncategorized")</f>
        <v>Car</v>
      </c>
      <c r="I139" t="str" cm="1">
        <f t="array" ref="I139">_xlfn.XLOOKUP(TRUE,ISNUMBER(SEARCH(TblCat[Description],TblTrans[[#This Row],[Description]])),TblCat[Category],"Uncategorized")</f>
        <v>Parking Expense</v>
      </c>
      <c r="J139" t="str" cm="1">
        <f t="array" ref="J139">_xlfn.XLOOKUP(TRUE,ISNUMBER(SEARCH(TblCat[Description],TblTrans[[#This Row],[Description]])),TblCat[Category Type],"Uncategorized")</f>
        <v>Expense</v>
      </c>
    </row>
    <row r="140" spans="2:10" x14ac:dyDescent="0.2">
      <c r="B140" t="s">
        <v>12</v>
      </c>
      <c r="C140" s="4">
        <v>46064</v>
      </c>
      <c r="D140" t="s">
        <v>84</v>
      </c>
      <c r="F140" s="5">
        <v>40</v>
      </c>
      <c r="G140" s="5">
        <f>TblTrans[[#This Row],[Credit(Income]]-TblTrans[[#This Row],[Debit(Spend)]]</f>
        <v>40</v>
      </c>
      <c r="H140" t="str" cm="1">
        <f t="array" ref="H140">_xlfn.XLOOKUP(TRUE,ISNUMBER(SEARCH(TblCat[Description],TblTrans[[#This Row],[Description]])),TblCat[Subcategory],"Uncategorized")</f>
        <v>ATM Transaction</v>
      </c>
      <c r="I140" t="str" cm="1">
        <f t="array" ref="I140">_xlfn.XLOOKUP(TRUE,ISNUMBER(SEARCH(TblCat[Description],TblTrans[[#This Row],[Description]])),TblCat[Category],"Uncategorized")</f>
        <v>Bank Transaction</v>
      </c>
      <c r="J140" t="str" cm="1">
        <f t="array" ref="J140">_xlfn.XLOOKUP(TRUE,ISNUMBER(SEARCH(TblCat[Description],TblTrans[[#This Row],[Description]])),TblCat[Category Type],"Uncategorized")</f>
        <v>Bank Transfer</v>
      </c>
    </row>
    <row r="141" spans="2:10" x14ac:dyDescent="0.2">
      <c r="B141" t="s">
        <v>14</v>
      </c>
      <c r="C141" s="4">
        <v>46065</v>
      </c>
      <c r="D141" t="s">
        <v>85</v>
      </c>
      <c r="F141" s="5">
        <v>40</v>
      </c>
      <c r="G141" s="5">
        <f>TblTrans[[#This Row],[Credit(Income]]-TblTrans[[#This Row],[Debit(Spend)]]</f>
        <v>40</v>
      </c>
      <c r="H141" t="str" cm="1">
        <f t="array" ref="H141">_xlfn.XLOOKUP(TRUE,ISNUMBER(SEARCH(TblCat[Description],TblTrans[[#This Row],[Description]])),TblCat[Subcategory],"Uncategorized")</f>
        <v>Savings</v>
      </c>
      <c r="I141" t="str" cm="1">
        <f t="array" ref="I141">_xlfn.XLOOKUP(TRUE,ISNUMBER(SEARCH(TblCat[Description],TblTrans[[#This Row],[Description]])),TblCat[Category],"Uncategorized")</f>
        <v>Transfer</v>
      </c>
      <c r="J141" t="str" cm="1">
        <f t="array" ref="J141">_xlfn.XLOOKUP(TRUE,ISNUMBER(SEARCH(TblCat[Description],TblTrans[[#This Row],[Description]])),TblCat[Category Type],"Uncategorized")</f>
        <v>Bank Transfer</v>
      </c>
    </row>
    <row r="142" spans="2:10" x14ac:dyDescent="0.2">
      <c r="B142" t="s">
        <v>12</v>
      </c>
      <c r="C142" s="4">
        <v>46064</v>
      </c>
      <c r="D142" t="s">
        <v>51</v>
      </c>
      <c r="E142" s="5">
        <v>14.14</v>
      </c>
      <c r="G142" s="5">
        <f>TblTrans[[#This Row],[Credit(Income]]-TblTrans[[#This Row],[Debit(Spend)]]</f>
        <v>-14.14</v>
      </c>
      <c r="H142" t="str" cm="1">
        <f t="array" ref="H142">_xlfn.XLOOKUP(TRUE,ISNUMBER(SEARCH(TblCat[Description],TblTrans[[#This Row],[Description]])),TblCat[Subcategory],"Uncategorized")</f>
        <v>Entertainment</v>
      </c>
      <c r="I142" t="str" cm="1">
        <f t="array" ref="I142">_xlfn.XLOOKUP(TRUE,ISNUMBER(SEARCH(TblCat[Description],TblTrans[[#This Row],[Description]])),TblCat[Category],"Uncategorized")</f>
        <v>Entertainment</v>
      </c>
      <c r="J142" t="str" cm="1">
        <f t="array" ref="J142">_xlfn.XLOOKUP(TRUE,ISNUMBER(SEARCH(TblCat[Description],TblTrans[[#This Row],[Description]])),TblCat[Category Type],"Uncategorized")</f>
        <v>Expense</v>
      </c>
    </row>
    <row r="143" spans="2:10" x14ac:dyDescent="0.2">
      <c r="B143" t="s">
        <v>12</v>
      </c>
      <c r="C143" s="4">
        <v>46064</v>
      </c>
      <c r="D143" t="s">
        <v>47</v>
      </c>
      <c r="E143" s="5">
        <v>336.03</v>
      </c>
      <c r="G143" s="5">
        <f>TblTrans[[#This Row],[Credit(Income]]-TblTrans[[#This Row],[Debit(Spend)]]</f>
        <v>-336.03</v>
      </c>
      <c r="H143" t="str" cm="1">
        <f t="array" ref="H143">_xlfn.XLOOKUP(TRUE,ISNUMBER(SEARCH(TblCat[Description],TblTrans[[#This Row],[Description]])),TblCat[Subcategory],"Uncategorized")</f>
        <v>Health Insurance</v>
      </c>
      <c r="I143" t="str" cm="1">
        <f t="array" ref="I143">_xlfn.XLOOKUP(TRUE,ISNUMBER(SEARCH(TblCat[Description],TblTrans[[#This Row],[Description]])),TblCat[Category],"Uncategorized")</f>
        <v>Insurance</v>
      </c>
      <c r="J143" t="str" cm="1">
        <f t="array" ref="J143">_xlfn.XLOOKUP(TRUE,ISNUMBER(SEARCH(TblCat[Description],TblTrans[[#This Row],[Description]])),TblCat[Category Type],"Uncategorized")</f>
        <v>Expense</v>
      </c>
    </row>
    <row r="144" spans="2:10" x14ac:dyDescent="0.2">
      <c r="B144" t="s">
        <v>12</v>
      </c>
      <c r="C144" s="4">
        <v>46064</v>
      </c>
      <c r="D144" t="s">
        <v>76</v>
      </c>
      <c r="E144" s="5">
        <v>20.04</v>
      </c>
      <c r="G144" s="5">
        <f>TblTrans[[#This Row],[Credit(Income]]-TblTrans[[#This Row],[Debit(Spend)]]</f>
        <v>-20.04</v>
      </c>
      <c r="H144" t="str" cm="1">
        <f t="array" ref="H144">_xlfn.XLOOKUP(TRUE,ISNUMBER(SEARCH(TblCat[Description],TblTrans[[#This Row],[Description]])),TblCat[Subcategory],"Uncategorized")</f>
        <v>Dental Insurance</v>
      </c>
      <c r="I144" t="str" cm="1">
        <f t="array" ref="I144">_xlfn.XLOOKUP(TRUE,ISNUMBER(SEARCH(TblCat[Description],TblTrans[[#This Row],[Description]])),TblCat[Category],"Uncategorized")</f>
        <v>Insurance</v>
      </c>
      <c r="J144" t="str" cm="1">
        <f t="array" ref="J144">_xlfn.XLOOKUP(TRUE,ISNUMBER(SEARCH(TblCat[Description],TblTrans[[#This Row],[Description]])),TblCat[Category Type],"Uncategorized")</f>
        <v>Expense</v>
      </c>
    </row>
    <row r="145" spans="2:10" x14ac:dyDescent="0.2">
      <c r="B145" t="s">
        <v>12</v>
      </c>
      <c r="C145" s="4">
        <v>46064</v>
      </c>
      <c r="D145" t="s">
        <v>90</v>
      </c>
      <c r="E145" s="5">
        <v>195.73</v>
      </c>
      <c r="G145" s="5">
        <f>TblTrans[[#This Row],[Credit(Income]]-TblTrans[[#This Row],[Debit(Spend)]]</f>
        <v>-195.73</v>
      </c>
      <c r="H145" t="str" cm="1">
        <f t="array" ref="H145">_xlfn.XLOOKUP(TRUE,ISNUMBER(SEARCH(TblCat[Description],TblTrans[[#This Row],[Description]])),TblCat[Subcategory],"Uncategorized")</f>
        <v>Renters Insurance</v>
      </c>
      <c r="I145" t="str" cm="1">
        <f t="array" ref="I145">_xlfn.XLOOKUP(TRUE,ISNUMBER(SEARCH(TblCat[Description],TblTrans[[#This Row],[Description]])),TblCat[Category],"Uncategorized")</f>
        <v>Insurance</v>
      </c>
      <c r="J145" t="str" cm="1">
        <f t="array" ref="J145">_xlfn.XLOOKUP(TRUE,ISNUMBER(SEARCH(TblCat[Description],TblTrans[[#This Row],[Description]])),TblCat[Category Type],"Uncategorized")</f>
        <v>Expense</v>
      </c>
    </row>
    <row r="146" spans="2:10" x14ac:dyDescent="0.2">
      <c r="B146" t="s">
        <v>12</v>
      </c>
      <c r="C146" s="4">
        <v>46064</v>
      </c>
      <c r="D146" t="s">
        <v>25</v>
      </c>
      <c r="E146" s="5">
        <v>80.459999999999994</v>
      </c>
      <c r="G146" s="5">
        <f>TblTrans[[#This Row],[Credit(Income]]-TblTrans[[#This Row],[Debit(Spend)]]</f>
        <v>-80.459999999999994</v>
      </c>
      <c r="H146" t="str" cm="1">
        <f t="array" ref="H146">_xlfn.XLOOKUP(TRUE,ISNUMBER(SEARCH(TblCat[Description],TblTrans[[#This Row],[Description]])),TblCat[Subcategory],"Uncategorized")</f>
        <v>Food</v>
      </c>
      <c r="I146" t="str" cm="1">
        <f t="array" ref="I146">_xlfn.XLOOKUP(TRUE,ISNUMBER(SEARCH(TblCat[Description],TblTrans[[#This Row],[Description]])),TblCat[Category],"Uncategorized")</f>
        <v>Home</v>
      </c>
      <c r="J146" t="str" cm="1">
        <f t="array" ref="J146">_xlfn.XLOOKUP(TRUE,ISNUMBER(SEARCH(TblCat[Description],TblTrans[[#This Row],[Description]])),TblCat[Category Type],"Uncategorized")</f>
        <v>Expense</v>
      </c>
    </row>
    <row r="147" spans="2:10" x14ac:dyDescent="0.2">
      <c r="B147" t="s">
        <v>12</v>
      </c>
      <c r="C147" s="4">
        <v>46064</v>
      </c>
      <c r="D147" t="s">
        <v>91</v>
      </c>
      <c r="E147" s="5">
        <v>105.14</v>
      </c>
      <c r="G147" s="5">
        <f>TblTrans[[#This Row],[Credit(Income]]-TblTrans[[#This Row],[Debit(Spend)]]</f>
        <v>-105.14</v>
      </c>
      <c r="H147" t="str" cm="1">
        <f t="array" ref="H147">_xlfn.XLOOKUP(TRUE,ISNUMBER(SEARCH(TblCat[Description],TblTrans[[#This Row],[Description]])),TblCat[Subcategory],"Uncategorized")</f>
        <v>Other</v>
      </c>
      <c r="I147" t="str" cm="1">
        <f t="array" ref="I147">_xlfn.XLOOKUP(TRUE,ISNUMBER(SEARCH(TblCat[Description],TblTrans[[#This Row],[Description]])),TblCat[Category],"Uncategorized")</f>
        <v>Other</v>
      </c>
      <c r="J147" t="str" cm="1">
        <f t="array" ref="J147">_xlfn.XLOOKUP(TRUE,ISNUMBER(SEARCH(TblCat[Description],TblTrans[[#This Row],[Description]])),TblCat[Category Type],"Uncategorized")</f>
        <v>Expense</v>
      </c>
    </row>
    <row r="148" spans="2:10" x14ac:dyDescent="0.2">
      <c r="B148" t="s">
        <v>12</v>
      </c>
      <c r="C148" s="4">
        <v>46064</v>
      </c>
      <c r="D148" t="s">
        <v>92</v>
      </c>
      <c r="E148" s="5">
        <v>56.01</v>
      </c>
      <c r="G148" s="5">
        <f>TblTrans[[#This Row],[Credit(Income]]-TblTrans[[#This Row],[Debit(Spend)]]</f>
        <v>-56.01</v>
      </c>
      <c r="H148" t="str" cm="1">
        <f t="array" ref="H148">_xlfn.XLOOKUP(TRUE,ISNUMBER(SEARCH(TblCat[Description],TblTrans[[#This Row],[Description]])),TblCat[Subcategory],"Uncategorized")</f>
        <v>Car</v>
      </c>
      <c r="I148" t="str" cm="1">
        <f t="array" ref="I148">_xlfn.XLOOKUP(TRUE,ISNUMBER(SEARCH(TblCat[Description],TblTrans[[#This Row],[Description]])),TblCat[Category],"Uncategorized")</f>
        <v>Fuel</v>
      </c>
      <c r="J148" t="str" cm="1">
        <f t="array" ref="J148">_xlfn.XLOOKUP(TRUE,ISNUMBER(SEARCH(TblCat[Description],TblTrans[[#This Row],[Description]])),TblCat[Category Type],"Uncategorized")</f>
        <v>Expense</v>
      </c>
    </row>
    <row r="149" spans="2:10" x14ac:dyDescent="0.2">
      <c r="B149" t="s">
        <v>12</v>
      </c>
      <c r="C149" s="4">
        <v>46064</v>
      </c>
      <c r="D149" t="s">
        <v>54</v>
      </c>
      <c r="E149" s="5">
        <v>181.6</v>
      </c>
      <c r="G149" s="5">
        <f>TblTrans[[#This Row],[Credit(Income]]-TblTrans[[#This Row],[Debit(Spend)]]</f>
        <v>-181.6</v>
      </c>
      <c r="H149" t="str" cm="1">
        <f t="array" ref="H149">_xlfn.XLOOKUP(TRUE,ISNUMBER(SEARCH(TblCat[Description],TblTrans[[#This Row],[Description]])),TblCat[Subcategory],"Uncategorized")</f>
        <v>Student Loans</v>
      </c>
      <c r="I149" t="str" cm="1">
        <f t="array" ref="I149">_xlfn.XLOOKUP(TRUE,ISNUMBER(SEARCH(TblCat[Description],TblTrans[[#This Row],[Description]])),TblCat[Category],"Uncategorized")</f>
        <v>Debt</v>
      </c>
      <c r="J149" t="str" cm="1">
        <f t="array" ref="J149">_xlfn.XLOOKUP(TRUE,ISNUMBER(SEARCH(TblCat[Description],TblTrans[[#This Row],[Description]])),TblCat[Category Type],"Uncategorized")</f>
        <v>Expense</v>
      </c>
    </row>
    <row r="150" spans="2:10" x14ac:dyDescent="0.2">
      <c r="B150" t="s">
        <v>12</v>
      </c>
      <c r="C150" s="4">
        <v>46064</v>
      </c>
      <c r="D150" t="s">
        <v>55</v>
      </c>
      <c r="E150" s="5">
        <v>204.85</v>
      </c>
      <c r="G150" s="5">
        <f>TblTrans[[#This Row],[Credit(Income]]-TblTrans[[#This Row],[Debit(Spend)]]</f>
        <v>-204.85</v>
      </c>
      <c r="H150" t="str" cm="1">
        <f t="array" ref="H150">_xlfn.XLOOKUP(TRUE,ISNUMBER(SEARCH(TblCat[Description],TblTrans[[#This Row],[Description]])),TblCat[Subcategory],"Uncategorized")</f>
        <v>Student Loans</v>
      </c>
      <c r="I150" t="str" cm="1">
        <f t="array" ref="I150">_xlfn.XLOOKUP(TRUE,ISNUMBER(SEARCH(TblCat[Description],TblTrans[[#This Row],[Description]])),TblCat[Category],"Uncategorized")</f>
        <v>Debt</v>
      </c>
      <c r="J150" t="str" cm="1">
        <f t="array" ref="J150">_xlfn.XLOOKUP(TRUE,ISNUMBER(SEARCH(TblCat[Description],TblTrans[[#This Row],[Description]])),TblCat[Category Type],"Uncategorized")</f>
        <v>Expense</v>
      </c>
    </row>
    <row r="151" spans="2:10" x14ac:dyDescent="0.2">
      <c r="B151" t="s">
        <v>14</v>
      </c>
      <c r="C151" s="4">
        <v>46064</v>
      </c>
      <c r="D151" t="s">
        <v>93</v>
      </c>
      <c r="E151" s="5">
        <v>965.71</v>
      </c>
      <c r="G151" s="5">
        <f>TblTrans[[#This Row],[Credit(Income]]-TblTrans[[#This Row],[Debit(Spend)]]</f>
        <v>-965.71</v>
      </c>
      <c r="H151" t="str" cm="1">
        <f t="array" ref="H151">_xlfn.XLOOKUP(TRUE,ISNUMBER(SEARCH(TblCat[Description],TblTrans[[#This Row],[Description]])),TblCat[Subcategory],"Uncategorized")</f>
        <v>Savings</v>
      </c>
      <c r="I151" t="str" cm="1">
        <f t="array" ref="I151">_xlfn.XLOOKUP(TRUE,ISNUMBER(SEARCH(TblCat[Description],TblTrans[[#This Row],[Description]])),TblCat[Category],"Uncategorized")</f>
        <v>Transfer</v>
      </c>
      <c r="J151" t="str" cm="1">
        <f t="array" ref="J151">_xlfn.XLOOKUP(TRUE,ISNUMBER(SEARCH(TblCat[Description],TblTrans[[#This Row],[Description]])),TblCat[Category Type],"Uncategorized")</f>
        <v>Bank Transfer</v>
      </c>
    </row>
    <row r="152" spans="2:10" x14ac:dyDescent="0.2">
      <c r="B152" t="s">
        <v>12</v>
      </c>
      <c r="C152" s="4">
        <v>46064</v>
      </c>
      <c r="D152" t="s">
        <v>94</v>
      </c>
      <c r="F152" s="5">
        <v>965.71</v>
      </c>
      <c r="G152" s="5">
        <f>TblTrans[[#This Row],[Credit(Income]]-TblTrans[[#This Row],[Debit(Spend)]]</f>
        <v>965.71</v>
      </c>
      <c r="H152" t="str" cm="1">
        <f t="array" ref="H152">_xlfn.XLOOKUP(TRUE,ISNUMBER(SEARCH(TblCat[Description],TblTrans[[#This Row],[Description]])),TblCat[Subcategory],"Uncategorized")</f>
        <v>Funds Transfer</v>
      </c>
      <c r="I152" t="str" cm="1">
        <f t="array" ref="I152">_xlfn.XLOOKUP(TRUE,ISNUMBER(SEARCH(TblCat[Description],TblTrans[[#This Row],[Description]])),TblCat[Category],"Uncategorized")</f>
        <v>Transfer</v>
      </c>
      <c r="J152" t="str" cm="1">
        <f t="array" ref="J152">_xlfn.XLOOKUP(TRUE,ISNUMBER(SEARCH(TblCat[Description],TblTrans[[#This Row],[Description]])),TblCat[Category Type],"Uncategorized")</f>
        <v>Bank Transfer</v>
      </c>
    </row>
    <row r="153" spans="2:10" x14ac:dyDescent="0.2">
      <c r="B153" t="s">
        <v>12</v>
      </c>
      <c r="C153" s="4">
        <v>46065</v>
      </c>
      <c r="D153" t="s">
        <v>49</v>
      </c>
      <c r="E153" s="5">
        <v>357.67</v>
      </c>
      <c r="G153" s="5">
        <f>TblTrans[[#This Row],[Credit(Income]]-TblTrans[[#This Row],[Debit(Spend)]]</f>
        <v>-357.67</v>
      </c>
      <c r="H153" t="str" cm="1">
        <f t="array" ref="H153">_xlfn.XLOOKUP(TRUE,ISNUMBER(SEARCH(TblCat[Description],TblTrans[[#This Row],[Description]])),TblCat[Subcategory],"Uncategorized")</f>
        <v>Phone</v>
      </c>
      <c r="I153" t="str" cm="1">
        <f t="array" ref="I153">_xlfn.XLOOKUP(TRUE,ISNUMBER(SEARCH(TblCat[Description],TblTrans[[#This Row],[Description]])),TblCat[Category],"Uncategorized")</f>
        <v>Utilities</v>
      </c>
      <c r="J153" t="str" cm="1">
        <f t="array" ref="J153">_xlfn.XLOOKUP(TRUE,ISNUMBER(SEARCH(TblCat[Description],TblTrans[[#This Row],[Description]])),TblCat[Category Type],"Uncategorized")</f>
        <v>Expense</v>
      </c>
    </row>
    <row r="154" spans="2:10" x14ac:dyDescent="0.2">
      <c r="B154" t="s">
        <v>12</v>
      </c>
      <c r="C154" s="4">
        <v>46065</v>
      </c>
      <c r="D154" t="s">
        <v>95</v>
      </c>
      <c r="E154" s="5">
        <v>128.06</v>
      </c>
      <c r="G154" s="5">
        <f>TblTrans[[#This Row],[Credit(Income]]-TblTrans[[#This Row],[Debit(Spend)]]</f>
        <v>-128.06</v>
      </c>
      <c r="H154" t="str" cm="1">
        <f t="array" ref="H154">_xlfn.XLOOKUP(TRUE,ISNUMBER(SEARCH(TblCat[Description],TblTrans[[#This Row],[Description]])),TblCat[Subcategory],"Uncategorized")</f>
        <v>Funds Transfer</v>
      </c>
      <c r="I154" t="str" cm="1">
        <f t="array" ref="I154">_xlfn.XLOOKUP(TRUE,ISNUMBER(SEARCH(TblCat[Description],TblTrans[[#This Row],[Description]])),TblCat[Category],"Uncategorized")</f>
        <v>Transfer</v>
      </c>
      <c r="J154" t="str" cm="1">
        <f t="array" ref="J154">_xlfn.XLOOKUP(TRUE,ISNUMBER(SEARCH(TblCat[Description],TblTrans[[#This Row],[Description]])),TblCat[Category Type],"Uncategorized")</f>
        <v>Bank Transfer</v>
      </c>
    </row>
    <row r="155" spans="2:10" x14ac:dyDescent="0.2">
      <c r="B155" t="s">
        <v>14</v>
      </c>
      <c r="C155" s="4">
        <v>46065</v>
      </c>
      <c r="D155" t="s">
        <v>96</v>
      </c>
      <c r="F155" s="5">
        <v>128.06</v>
      </c>
      <c r="G155" s="5">
        <f>TblTrans[[#This Row],[Credit(Income]]-TblTrans[[#This Row],[Debit(Spend)]]</f>
        <v>128.06</v>
      </c>
      <c r="H155" t="str" cm="1">
        <f t="array" ref="H155">_xlfn.XLOOKUP(TRUE,ISNUMBER(SEARCH(TblCat[Description],TblTrans[[#This Row],[Description]])),TblCat[Subcategory],"Uncategorized")</f>
        <v>Savings</v>
      </c>
      <c r="I155" t="str" cm="1">
        <f t="array" ref="I155">_xlfn.XLOOKUP(TRUE,ISNUMBER(SEARCH(TblCat[Description],TblTrans[[#This Row],[Description]])),TblCat[Category],"Uncategorized")</f>
        <v>Transfer</v>
      </c>
      <c r="J155" t="str" cm="1">
        <f t="array" ref="J155">_xlfn.XLOOKUP(TRUE,ISNUMBER(SEARCH(TblCat[Description],TblTrans[[#This Row],[Description]])),TblCat[Category Type],"Uncategorized")</f>
        <v>Bank Transfer</v>
      </c>
    </row>
    <row r="156" spans="2:10" x14ac:dyDescent="0.2">
      <c r="B156" t="s">
        <v>12</v>
      </c>
      <c r="C156" s="4">
        <v>46065</v>
      </c>
      <c r="D156" t="s">
        <v>52</v>
      </c>
      <c r="E156" s="5">
        <v>42.42</v>
      </c>
      <c r="G156" s="5">
        <f>TblTrans[[#This Row],[Credit(Income]]-TblTrans[[#This Row],[Debit(Spend)]]</f>
        <v>-42.42</v>
      </c>
      <c r="H156" t="str" cm="1">
        <f t="array" ref="H156">_xlfn.XLOOKUP(TRUE,ISNUMBER(SEARCH(TblCat[Description],TblTrans[[#This Row],[Description]])),TblCat[Subcategory],"Uncategorized")</f>
        <v>Purchases</v>
      </c>
      <c r="I156" t="str" cm="1">
        <f t="array" ref="I156">_xlfn.XLOOKUP(TRUE,ISNUMBER(SEARCH(TblCat[Description],TblTrans[[#This Row],[Description]])),TblCat[Category],"Uncategorized")</f>
        <v>Home</v>
      </c>
      <c r="J156" t="str" cm="1">
        <f t="array" ref="J156">_xlfn.XLOOKUP(TRUE,ISNUMBER(SEARCH(TblCat[Description],TblTrans[[#This Row],[Description]])),TblCat[Category Type],"Uncategorized")</f>
        <v>Expense</v>
      </c>
    </row>
    <row r="157" spans="2:10" x14ac:dyDescent="0.2">
      <c r="B157" t="s">
        <v>12</v>
      </c>
      <c r="C157" s="4">
        <v>46065</v>
      </c>
      <c r="D157" t="s">
        <v>25</v>
      </c>
      <c r="E157" s="5">
        <v>25.99</v>
      </c>
      <c r="G157" s="5">
        <f>TblTrans[[#This Row],[Credit(Income]]-TblTrans[[#This Row],[Debit(Spend)]]</f>
        <v>-25.99</v>
      </c>
      <c r="H157" t="str" cm="1">
        <f t="array" ref="H157">_xlfn.XLOOKUP(TRUE,ISNUMBER(SEARCH(TblCat[Description],TblTrans[[#This Row],[Description]])),TblCat[Subcategory],"Uncategorized")</f>
        <v>Food</v>
      </c>
      <c r="I157" t="str" cm="1">
        <f t="array" ref="I157">_xlfn.XLOOKUP(TRUE,ISNUMBER(SEARCH(TblCat[Description],TblTrans[[#This Row],[Description]])),TblCat[Category],"Uncategorized")</f>
        <v>Home</v>
      </c>
      <c r="J157" t="str" cm="1">
        <f t="array" ref="J157">_xlfn.XLOOKUP(TRUE,ISNUMBER(SEARCH(TblCat[Description],TblTrans[[#This Row],[Description]])),TblCat[Category Type],"Uncategorized")</f>
        <v>Expense</v>
      </c>
    </row>
    <row r="158" spans="2:10" x14ac:dyDescent="0.2">
      <c r="B158" t="s">
        <v>12</v>
      </c>
      <c r="C158" s="4">
        <v>46065</v>
      </c>
      <c r="D158" t="s">
        <v>53</v>
      </c>
      <c r="E158" s="5">
        <v>35.79</v>
      </c>
      <c r="G158" s="5">
        <f>TblTrans[[#This Row],[Credit(Income]]-TblTrans[[#This Row],[Debit(Spend)]]</f>
        <v>-35.79</v>
      </c>
      <c r="H158" t="str" cm="1">
        <f t="array" ref="H158">_xlfn.XLOOKUP(TRUE,ISNUMBER(SEARCH(TblCat[Description],TblTrans[[#This Row],[Description]])),TblCat[Subcategory],"Uncategorized")</f>
        <v>Home</v>
      </c>
      <c r="I158" t="str" cm="1">
        <f t="array" ref="I158">_xlfn.XLOOKUP(TRUE,ISNUMBER(SEARCH(TblCat[Description],TblTrans[[#This Row],[Description]])),TblCat[Category],"Uncategorized")</f>
        <v>Utilities</v>
      </c>
      <c r="J158" t="str" cm="1">
        <f t="array" ref="J158">_xlfn.XLOOKUP(TRUE,ISNUMBER(SEARCH(TblCat[Description],TblTrans[[#This Row],[Description]])),TblCat[Category Type],"Uncategorized")</f>
        <v>Expense</v>
      </c>
    </row>
    <row r="159" spans="2:10" x14ac:dyDescent="0.2">
      <c r="B159" t="s">
        <v>12</v>
      </c>
      <c r="C159" s="4">
        <v>46066</v>
      </c>
      <c r="D159" t="s">
        <v>67</v>
      </c>
      <c r="E159" s="5">
        <v>32.340000000000003</v>
      </c>
      <c r="G159" s="5">
        <f>TblTrans[[#This Row],[Credit(Income]]-TblTrans[[#This Row],[Debit(Spend)]]</f>
        <v>-32.340000000000003</v>
      </c>
      <c r="H159" t="str" cm="1">
        <f t="array" ref="H159">_xlfn.XLOOKUP(TRUE,ISNUMBER(SEARCH(TblCat[Description],TblTrans[[#This Row],[Description]])),TblCat[Subcategory],"Uncategorized")</f>
        <v>Dogs</v>
      </c>
      <c r="I159" t="str" cm="1">
        <f t="array" ref="I159">_xlfn.XLOOKUP(TRUE,ISNUMBER(SEARCH(TblCat[Description],TblTrans[[#This Row],[Description]])),TblCat[Category],"Uncategorized")</f>
        <v>Dogs</v>
      </c>
      <c r="J159" t="str" cm="1">
        <f t="array" ref="J159">_xlfn.XLOOKUP(TRUE,ISNUMBER(SEARCH(TblCat[Description],TblTrans[[#This Row],[Description]])),TblCat[Category Type],"Uncategorized")</f>
        <v>Expense</v>
      </c>
    </row>
    <row r="160" spans="2:10" x14ac:dyDescent="0.2">
      <c r="B160" t="s">
        <v>12</v>
      </c>
      <c r="C160" s="4">
        <v>46066</v>
      </c>
      <c r="D160" t="s">
        <v>97</v>
      </c>
      <c r="F160" s="5">
        <v>50</v>
      </c>
      <c r="G160" s="5">
        <f>TblTrans[[#This Row],[Credit(Income]]-TblTrans[[#This Row],[Debit(Spend)]]</f>
        <v>50</v>
      </c>
      <c r="H160" t="str" cm="1">
        <f t="array" ref="H160">_xlfn.XLOOKUP(TRUE,ISNUMBER(SEARCH(TblCat[Description],TblTrans[[#This Row],[Description]])),TblCat[Subcategory],"Uncategorized")</f>
        <v>Funds Transfer</v>
      </c>
      <c r="I160" t="str" cm="1">
        <f t="array" ref="I160">_xlfn.XLOOKUP(TRUE,ISNUMBER(SEARCH(TblCat[Description],TblTrans[[#This Row],[Description]])),TblCat[Category],"Uncategorized")</f>
        <v>Transfer</v>
      </c>
      <c r="J160" t="str" cm="1">
        <f t="array" ref="J160">_xlfn.XLOOKUP(TRUE,ISNUMBER(SEARCH(TblCat[Description],TblTrans[[#This Row],[Description]])),TblCat[Category Type],"Uncategorized")</f>
        <v>Bank Transfer</v>
      </c>
    </row>
    <row r="161" spans="2:10" x14ac:dyDescent="0.2">
      <c r="B161" t="s">
        <v>12</v>
      </c>
      <c r="C161" s="4">
        <v>46066</v>
      </c>
      <c r="D161" t="s">
        <v>39</v>
      </c>
      <c r="E161" s="5">
        <v>50</v>
      </c>
      <c r="G161" s="5">
        <f>TblTrans[[#This Row],[Credit(Income]]-TblTrans[[#This Row],[Debit(Spend)]]</f>
        <v>-50</v>
      </c>
      <c r="H161" t="str" cm="1">
        <f t="array" ref="H161">_xlfn.XLOOKUP(TRUE,ISNUMBER(SEARCH(TblCat[Description],TblTrans[[#This Row],[Description]])),TblCat[Subcategory],"Uncategorized")</f>
        <v>Funds Transfer</v>
      </c>
      <c r="I161" t="str" cm="1">
        <f t="array" ref="I161">_xlfn.XLOOKUP(TRUE,ISNUMBER(SEARCH(TblCat[Description],TblTrans[[#This Row],[Description]])),TblCat[Category],"Uncategorized")</f>
        <v>Transfer</v>
      </c>
      <c r="J161" t="str" cm="1">
        <f t="array" ref="J161">_xlfn.XLOOKUP(TRUE,ISNUMBER(SEARCH(TblCat[Description],TblTrans[[#This Row],[Description]])),TblCat[Category Type],"Uncategorized")</f>
        <v>Bank Transfer</v>
      </c>
    </row>
    <row r="162" spans="2:10" x14ac:dyDescent="0.2">
      <c r="B162" t="s">
        <v>12</v>
      </c>
      <c r="C162" s="4">
        <v>46066</v>
      </c>
      <c r="D162" t="s">
        <v>39</v>
      </c>
      <c r="E162" s="5">
        <v>40</v>
      </c>
      <c r="G162" s="5">
        <f>TblTrans[[#This Row],[Credit(Income]]-TblTrans[[#This Row],[Debit(Spend)]]</f>
        <v>-40</v>
      </c>
      <c r="H162" t="str" cm="1">
        <f t="array" ref="H162">_xlfn.XLOOKUP(TRUE,ISNUMBER(SEARCH(TblCat[Description],TblTrans[[#This Row],[Description]])),TblCat[Subcategory],"Uncategorized")</f>
        <v>Funds Transfer</v>
      </c>
      <c r="I162" t="str" cm="1">
        <f t="array" ref="I162">_xlfn.XLOOKUP(TRUE,ISNUMBER(SEARCH(TblCat[Description],TblTrans[[#This Row],[Description]])),TblCat[Category],"Uncategorized")</f>
        <v>Transfer</v>
      </c>
      <c r="J162" t="str" cm="1">
        <f t="array" ref="J162">_xlfn.XLOOKUP(TRUE,ISNUMBER(SEARCH(TblCat[Description],TblTrans[[#This Row],[Description]])),TblCat[Category Type],"Uncategorized")</f>
        <v>Bank Transfer</v>
      </c>
    </row>
    <row r="163" spans="2:10" x14ac:dyDescent="0.2">
      <c r="B163" t="s">
        <v>12</v>
      </c>
      <c r="C163" s="4">
        <v>46066</v>
      </c>
      <c r="D163" t="s">
        <v>98</v>
      </c>
      <c r="E163" s="5">
        <v>985.73</v>
      </c>
      <c r="G163" s="5">
        <f>TblTrans[[#This Row],[Credit(Income]]-TblTrans[[#This Row],[Debit(Spend)]]</f>
        <v>-985.73</v>
      </c>
      <c r="H163" t="str" cm="1">
        <f t="array" ref="H163">_xlfn.XLOOKUP(TRUE,ISNUMBER(SEARCH(TblCat[Description],TblTrans[[#This Row],[Description]])),TblCat[Subcategory],"Uncategorized")</f>
        <v>Car</v>
      </c>
      <c r="I163" t="str" cm="1">
        <f t="array" ref="I163">_xlfn.XLOOKUP(TRUE,ISNUMBER(SEARCH(TblCat[Description],TblTrans[[#This Row],[Description]])),TblCat[Category],"Uncategorized")</f>
        <v>Car Upkeep</v>
      </c>
      <c r="J163" t="str" cm="1">
        <f t="array" ref="J163">_xlfn.XLOOKUP(TRUE,ISNUMBER(SEARCH(TblCat[Description],TblTrans[[#This Row],[Description]])),TblCat[Category Type],"Uncategorized")</f>
        <v>Expense</v>
      </c>
    </row>
    <row r="164" spans="2:10" x14ac:dyDescent="0.2">
      <c r="B164" t="s">
        <v>12</v>
      </c>
      <c r="C164" s="4">
        <v>46066</v>
      </c>
      <c r="D164" t="s">
        <v>58</v>
      </c>
      <c r="F164" s="5">
        <v>0.01</v>
      </c>
      <c r="G164" s="5">
        <f>TblTrans[[#This Row],[Credit(Income]]-TblTrans[[#This Row],[Debit(Spend)]]</f>
        <v>0.01</v>
      </c>
      <c r="H164" t="str" cm="1">
        <f t="array" ref="H164">_xlfn.XLOOKUP(TRUE,ISNUMBER(SEARCH(TblCat[Description],TblTrans[[#This Row],[Description]])),TblCat[Subcategory],"Uncategorized")</f>
        <v>Uncategorized</v>
      </c>
      <c r="I164" t="str" cm="1">
        <f t="array" ref="I164">_xlfn.XLOOKUP(TRUE,ISNUMBER(SEARCH(TblCat[Description],TblTrans[[#This Row],[Description]])),TblCat[Category],"Uncategorized")</f>
        <v>Uncategorized</v>
      </c>
      <c r="J164" t="str" cm="1">
        <f t="array" ref="J164">_xlfn.XLOOKUP(TRUE,ISNUMBER(SEARCH(TblCat[Description],TblTrans[[#This Row],[Description]])),TblCat[Category Type],"Uncategorized")</f>
        <v>Uncategorized</v>
      </c>
    </row>
    <row r="165" spans="2:10" x14ac:dyDescent="0.2">
      <c r="B165" t="s">
        <v>14</v>
      </c>
      <c r="C165" s="4">
        <v>46066</v>
      </c>
      <c r="D165" t="s">
        <v>58</v>
      </c>
      <c r="F165" s="5">
        <v>2.23</v>
      </c>
      <c r="G165" s="5">
        <f>TblTrans[[#This Row],[Credit(Income]]-TblTrans[[#This Row],[Debit(Spend)]]</f>
        <v>2.23</v>
      </c>
      <c r="H165" t="str" cm="1">
        <f t="array" ref="H165">_xlfn.XLOOKUP(TRUE,ISNUMBER(SEARCH(TblCat[Description],TblTrans[[#This Row],[Description]])),TblCat[Subcategory],"Uncategorized")</f>
        <v>Uncategorized</v>
      </c>
      <c r="I165" t="str" cm="1">
        <f t="array" ref="I165">_xlfn.XLOOKUP(TRUE,ISNUMBER(SEARCH(TblCat[Description],TblTrans[[#This Row],[Description]])),TblCat[Category],"Uncategorized")</f>
        <v>Uncategorized</v>
      </c>
      <c r="J165" t="str" cm="1">
        <f t="array" ref="J165">_xlfn.XLOOKUP(TRUE,ISNUMBER(SEARCH(TblCat[Description],TblTrans[[#This Row],[Description]])),TblCat[Category Type],"Uncategorized")</f>
        <v>Uncategorized</v>
      </c>
    </row>
    <row r="166" spans="2:10" x14ac:dyDescent="0.2">
      <c r="B166" t="s">
        <v>12</v>
      </c>
      <c r="C166" s="4">
        <v>46067</v>
      </c>
      <c r="D166" t="s">
        <v>84</v>
      </c>
      <c r="F166" s="5">
        <v>46</v>
      </c>
      <c r="G166" s="5">
        <f>TblTrans[[#This Row],[Credit(Income]]-TblTrans[[#This Row],[Debit(Spend)]]</f>
        <v>46</v>
      </c>
      <c r="H166" t="str" cm="1">
        <f t="array" ref="H166">_xlfn.XLOOKUP(TRUE,ISNUMBER(SEARCH(TblCat[Description],TblTrans[[#This Row],[Description]])),TblCat[Subcategory],"Uncategorized")</f>
        <v>ATM Transaction</v>
      </c>
      <c r="I166" t="str" cm="1">
        <f t="array" ref="I166">_xlfn.XLOOKUP(TRUE,ISNUMBER(SEARCH(TblCat[Description],TblTrans[[#This Row],[Description]])),TblCat[Category],"Uncategorized")</f>
        <v>Bank Transaction</v>
      </c>
      <c r="J166" t="str" cm="1">
        <f t="array" ref="J166">_xlfn.XLOOKUP(TRUE,ISNUMBER(SEARCH(TblCat[Description],TblTrans[[#This Row],[Description]])),TblCat[Category Type],"Uncategorized")</f>
        <v>Bank Transfer</v>
      </c>
    </row>
    <row r="167" spans="2:10" x14ac:dyDescent="0.2">
      <c r="B167" t="s">
        <v>12</v>
      </c>
      <c r="C167" s="4">
        <v>46068</v>
      </c>
      <c r="D167" t="s">
        <v>84</v>
      </c>
      <c r="F167" s="5">
        <v>61</v>
      </c>
      <c r="G167" s="5">
        <f>TblTrans[[#This Row],[Credit(Income]]-TblTrans[[#This Row],[Debit(Spend)]]</f>
        <v>61</v>
      </c>
      <c r="H167" t="str" cm="1">
        <f t="array" ref="H167">_xlfn.XLOOKUP(TRUE,ISNUMBER(SEARCH(TblCat[Description],TblTrans[[#This Row],[Description]])),TblCat[Subcategory],"Uncategorized")</f>
        <v>ATM Transaction</v>
      </c>
      <c r="I167" t="str" cm="1">
        <f t="array" ref="I167">_xlfn.XLOOKUP(TRUE,ISNUMBER(SEARCH(TblCat[Description],TblTrans[[#This Row],[Description]])),TblCat[Category],"Uncategorized")</f>
        <v>Bank Transaction</v>
      </c>
      <c r="J167" t="str" cm="1">
        <f t="array" ref="J167">_xlfn.XLOOKUP(TRUE,ISNUMBER(SEARCH(TblCat[Description],TblTrans[[#This Row],[Description]])),TblCat[Category Type],"Uncategorized")</f>
        <v>Bank Transfer</v>
      </c>
    </row>
    <row r="168" spans="2:10" x14ac:dyDescent="0.2">
      <c r="B168" t="s">
        <v>12</v>
      </c>
      <c r="C168" s="4">
        <v>46069</v>
      </c>
      <c r="D168" t="s">
        <v>84</v>
      </c>
      <c r="F168" s="5">
        <v>60</v>
      </c>
      <c r="G168" s="5">
        <f>TblTrans[[#This Row],[Credit(Income]]-TblTrans[[#This Row],[Debit(Spend)]]</f>
        <v>60</v>
      </c>
      <c r="H168" t="str" cm="1">
        <f t="array" ref="H168">_xlfn.XLOOKUP(TRUE,ISNUMBER(SEARCH(TblCat[Description],TblTrans[[#This Row],[Description]])),TblCat[Subcategory],"Uncategorized")</f>
        <v>ATM Transaction</v>
      </c>
      <c r="I168" t="str" cm="1">
        <f t="array" ref="I168">_xlfn.XLOOKUP(TRUE,ISNUMBER(SEARCH(TblCat[Description],TblTrans[[#This Row],[Description]])),TblCat[Category],"Uncategorized")</f>
        <v>Bank Transaction</v>
      </c>
      <c r="J168" t="str" cm="1">
        <f t="array" ref="J168">_xlfn.XLOOKUP(TRUE,ISNUMBER(SEARCH(TblCat[Description],TblTrans[[#This Row],[Description]])),TblCat[Category Type],"Uncategorized")</f>
        <v>Bank Transfer</v>
      </c>
    </row>
    <row r="169" spans="2:10" x14ac:dyDescent="0.2">
      <c r="B169" t="s">
        <v>14</v>
      </c>
      <c r="C169" s="4">
        <v>46070</v>
      </c>
      <c r="D169" t="s">
        <v>85</v>
      </c>
      <c r="F169" s="5">
        <v>46</v>
      </c>
      <c r="G169" s="5">
        <f>TblTrans[[#This Row],[Credit(Income]]-TblTrans[[#This Row],[Debit(Spend)]]</f>
        <v>46</v>
      </c>
      <c r="H169" t="str" cm="1">
        <f t="array" ref="H169">_xlfn.XLOOKUP(TRUE,ISNUMBER(SEARCH(TblCat[Description],TblTrans[[#This Row],[Description]])),TblCat[Subcategory],"Uncategorized")</f>
        <v>Savings</v>
      </c>
      <c r="I169" t="str" cm="1">
        <f t="array" ref="I169">_xlfn.XLOOKUP(TRUE,ISNUMBER(SEARCH(TblCat[Description],TblTrans[[#This Row],[Description]])),TblCat[Category],"Uncategorized")</f>
        <v>Transfer</v>
      </c>
      <c r="J169" t="str" cm="1">
        <f t="array" ref="J169">_xlfn.XLOOKUP(TRUE,ISNUMBER(SEARCH(TblCat[Description],TblTrans[[#This Row],[Description]])),TblCat[Category Type],"Uncategorized")</f>
        <v>Bank Transfer</v>
      </c>
    </row>
    <row r="170" spans="2:10" x14ac:dyDescent="0.2">
      <c r="B170" t="s">
        <v>14</v>
      </c>
      <c r="C170" s="4">
        <v>46070</v>
      </c>
      <c r="D170" t="s">
        <v>85</v>
      </c>
      <c r="F170" s="5">
        <v>61</v>
      </c>
      <c r="G170" s="5">
        <f>TblTrans[[#This Row],[Credit(Income]]-TblTrans[[#This Row],[Debit(Spend)]]</f>
        <v>61</v>
      </c>
      <c r="H170" t="str" cm="1">
        <f t="array" ref="H170">_xlfn.XLOOKUP(TRUE,ISNUMBER(SEARCH(TblCat[Description],TblTrans[[#This Row],[Description]])),TblCat[Subcategory],"Uncategorized")</f>
        <v>Savings</v>
      </c>
      <c r="I170" t="str" cm="1">
        <f t="array" ref="I170">_xlfn.XLOOKUP(TRUE,ISNUMBER(SEARCH(TblCat[Description],TblTrans[[#This Row],[Description]])),TblCat[Category],"Uncategorized")</f>
        <v>Transfer</v>
      </c>
      <c r="J170" t="str" cm="1">
        <f t="array" ref="J170">_xlfn.XLOOKUP(TRUE,ISNUMBER(SEARCH(TblCat[Description],TblTrans[[#This Row],[Description]])),TblCat[Category Type],"Uncategorized")</f>
        <v>Bank Transfer</v>
      </c>
    </row>
    <row r="171" spans="2:10" x14ac:dyDescent="0.2">
      <c r="B171" t="s">
        <v>14</v>
      </c>
      <c r="C171" s="4">
        <v>46070</v>
      </c>
      <c r="D171" t="s">
        <v>85</v>
      </c>
      <c r="F171" s="5">
        <v>60</v>
      </c>
      <c r="G171" s="5">
        <f>TblTrans[[#This Row],[Credit(Income]]-TblTrans[[#This Row],[Debit(Spend)]]</f>
        <v>60</v>
      </c>
      <c r="H171" t="str" cm="1">
        <f t="array" ref="H171">_xlfn.XLOOKUP(TRUE,ISNUMBER(SEARCH(TblCat[Description],TblTrans[[#This Row],[Description]])),TblCat[Subcategory],"Uncategorized")</f>
        <v>Savings</v>
      </c>
      <c r="I171" t="str" cm="1">
        <f t="array" ref="I171">_xlfn.XLOOKUP(TRUE,ISNUMBER(SEARCH(TblCat[Description],TblTrans[[#This Row],[Description]])),TblCat[Category],"Uncategorized")</f>
        <v>Transfer</v>
      </c>
      <c r="J171" t="str" cm="1">
        <f t="array" ref="J171">_xlfn.XLOOKUP(TRUE,ISNUMBER(SEARCH(TblCat[Description],TblTrans[[#This Row],[Description]])),TblCat[Category Type],"Uncategorized")</f>
        <v>Bank Transfer</v>
      </c>
    </row>
    <row r="172" spans="2:10" x14ac:dyDescent="0.2">
      <c r="B172" t="s">
        <v>12</v>
      </c>
      <c r="C172" s="4">
        <v>46070</v>
      </c>
      <c r="D172" t="s">
        <v>57</v>
      </c>
      <c r="E172" s="5">
        <v>2.99</v>
      </c>
      <c r="G172" s="5">
        <f>TblTrans[[#This Row],[Credit(Income]]-TblTrans[[#This Row],[Debit(Spend)]]</f>
        <v>-2.99</v>
      </c>
      <c r="H172" t="str" cm="1">
        <f t="array" ref="H172">_xlfn.XLOOKUP(TRUE,ISNUMBER(SEARCH(TblCat[Description],TblTrans[[#This Row],[Description]])),TblCat[Subcategory],"Uncategorized")</f>
        <v>Device Protection</v>
      </c>
      <c r="I172" t="str" cm="1">
        <f t="array" ref="I172">_xlfn.XLOOKUP(TRUE,ISNUMBER(SEARCH(TblCat[Description],TblTrans[[#This Row],[Description]])),TblCat[Category],"Uncategorized")</f>
        <v>Insurance</v>
      </c>
      <c r="J172" t="str" cm="1">
        <f t="array" ref="J172">_xlfn.XLOOKUP(TRUE,ISNUMBER(SEARCH(TblCat[Description],TblTrans[[#This Row],[Description]])),TblCat[Category Type],"Uncategorized")</f>
        <v>Expense</v>
      </c>
    </row>
    <row r="173" spans="2:10" x14ac:dyDescent="0.2">
      <c r="B173" t="s">
        <v>12</v>
      </c>
      <c r="C173" s="4">
        <v>46070</v>
      </c>
      <c r="D173" t="s">
        <v>25</v>
      </c>
      <c r="E173" s="5">
        <v>36.06</v>
      </c>
      <c r="G173" s="5">
        <f>TblTrans[[#This Row],[Credit(Income]]-TblTrans[[#This Row],[Debit(Spend)]]</f>
        <v>-36.06</v>
      </c>
      <c r="H173" t="str" cm="1">
        <f t="array" ref="H173">_xlfn.XLOOKUP(TRUE,ISNUMBER(SEARCH(TblCat[Description],TblTrans[[#This Row],[Description]])),TblCat[Subcategory],"Uncategorized")</f>
        <v>Food</v>
      </c>
      <c r="I173" t="str" cm="1">
        <f t="array" ref="I173">_xlfn.XLOOKUP(TRUE,ISNUMBER(SEARCH(TblCat[Description],TblTrans[[#This Row],[Description]])),TblCat[Category],"Uncategorized")</f>
        <v>Home</v>
      </c>
      <c r="J173" t="str" cm="1">
        <f t="array" ref="J173">_xlfn.XLOOKUP(TRUE,ISNUMBER(SEARCH(TblCat[Description],TblTrans[[#This Row],[Description]])),TblCat[Category Type],"Uncategorized")</f>
        <v>Expense</v>
      </c>
    </row>
    <row r="174" spans="2:10" x14ac:dyDescent="0.2">
      <c r="B174" t="s">
        <v>12</v>
      </c>
      <c r="C174" s="4">
        <v>46070</v>
      </c>
      <c r="D174" t="s">
        <v>57</v>
      </c>
      <c r="E174" s="5">
        <v>19.989999999999998</v>
      </c>
      <c r="G174" s="5">
        <f>TblTrans[[#This Row],[Credit(Income]]-TblTrans[[#This Row],[Debit(Spend)]]</f>
        <v>-19.989999999999998</v>
      </c>
      <c r="H174" t="str" cm="1">
        <f t="array" ref="H174">_xlfn.XLOOKUP(TRUE,ISNUMBER(SEARCH(TblCat[Description],TblTrans[[#This Row],[Description]])),TblCat[Subcategory],"Uncategorized")</f>
        <v>Device Protection</v>
      </c>
      <c r="I174" t="str" cm="1">
        <f t="array" ref="I174">_xlfn.XLOOKUP(TRUE,ISNUMBER(SEARCH(TblCat[Description],TblTrans[[#This Row],[Description]])),TblCat[Category],"Uncategorized")</f>
        <v>Insurance</v>
      </c>
      <c r="J174" t="str" cm="1">
        <f t="array" ref="J174">_xlfn.XLOOKUP(TRUE,ISNUMBER(SEARCH(TblCat[Description],TblTrans[[#This Row],[Description]])),TblCat[Category Type],"Uncategorized")</f>
        <v>Expense</v>
      </c>
    </row>
    <row r="175" spans="2:10" x14ac:dyDescent="0.2">
      <c r="B175" t="s">
        <v>12</v>
      </c>
      <c r="C175" s="4">
        <v>46070</v>
      </c>
      <c r="D175" t="s">
        <v>59</v>
      </c>
      <c r="E175" s="5">
        <v>1</v>
      </c>
      <c r="G175" s="5">
        <f>TblTrans[[#This Row],[Credit(Income]]-TblTrans[[#This Row],[Debit(Spend)]]</f>
        <v>-1</v>
      </c>
      <c r="H175" t="str" cm="1">
        <f t="array" ref="H175">_xlfn.XLOOKUP(TRUE,ISNUMBER(SEARCH(TblCat[Description],TblTrans[[#This Row],[Description]])),TblCat[Subcategory],"Uncategorized")</f>
        <v>Funds Transfer</v>
      </c>
      <c r="I175" t="str" cm="1">
        <f t="array" ref="I175">_xlfn.XLOOKUP(TRUE,ISNUMBER(SEARCH(TblCat[Description],TblTrans[[#This Row],[Description]])),TblCat[Category],"Uncategorized")</f>
        <v>Transfer</v>
      </c>
      <c r="J175" t="str" cm="1">
        <f t="array" ref="J175">_xlfn.XLOOKUP(TRUE,ISNUMBER(SEARCH(TblCat[Description],TblTrans[[#This Row],[Description]])),TblCat[Category Type],"Uncategorized")</f>
        <v>Bank Transfer</v>
      </c>
    </row>
    <row r="176" spans="2:10" x14ac:dyDescent="0.2">
      <c r="B176" t="s">
        <v>14</v>
      </c>
      <c r="C176" s="4">
        <v>46070</v>
      </c>
      <c r="D176" t="s">
        <v>60</v>
      </c>
      <c r="F176" s="5">
        <v>1</v>
      </c>
      <c r="G176" s="5">
        <f>TblTrans[[#This Row],[Credit(Income]]-TblTrans[[#This Row],[Debit(Spend)]]</f>
        <v>1</v>
      </c>
      <c r="H176" t="str" cm="1">
        <f t="array" ref="H176">_xlfn.XLOOKUP(TRUE,ISNUMBER(SEARCH(TblCat[Description],TblTrans[[#This Row],[Description]])),TblCat[Subcategory],"Uncategorized")</f>
        <v>Savings</v>
      </c>
      <c r="I176" t="str" cm="1">
        <f t="array" ref="I176">_xlfn.XLOOKUP(TRUE,ISNUMBER(SEARCH(TblCat[Description],TblTrans[[#This Row],[Description]])),TblCat[Category],"Uncategorized")</f>
        <v>Transfer</v>
      </c>
      <c r="J176" t="str" cm="1">
        <f t="array" ref="J176">_xlfn.XLOOKUP(TRUE,ISNUMBER(SEARCH(TblCat[Description],TblTrans[[#This Row],[Description]])),TblCat[Category Type],"Uncategorized")</f>
        <v>Bank Transfer</v>
      </c>
    </row>
    <row r="177" spans="2:10" x14ac:dyDescent="0.2">
      <c r="B177" t="s">
        <v>12</v>
      </c>
      <c r="C177" s="4">
        <v>46070</v>
      </c>
      <c r="D177" t="s">
        <v>25</v>
      </c>
      <c r="E177" s="5">
        <v>5.4</v>
      </c>
      <c r="G177" s="5">
        <f>TblTrans[[#This Row],[Credit(Income]]-TblTrans[[#This Row],[Debit(Spend)]]</f>
        <v>-5.4</v>
      </c>
      <c r="H177" t="str" cm="1">
        <f t="array" ref="H177">_xlfn.XLOOKUP(TRUE,ISNUMBER(SEARCH(TblCat[Description],TblTrans[[#This Row],[Description]])),TblCat[Subcategory],"Uncategorized")</f>
        <v>Food</v>
      </c>
      <c r="I177" t="str" cm="1">
        <f t="array" ref="I177">_xlfn.XLOOKUP(TRUE,ISNUMBER(SEARCH(TblCat[Description],TblTrans[[#This Row],[Description]])),TblCat[Category],"Uncategorized")</f>
        <v>Home</v>
      </c>
      <c r="J177" t="str" cm="1">
        <f t="array" ref="J177">_xlfn.XLOOKUP(TRUE,ISNUMBER(SEARCH(TblCat[Description],TblTrans[[#This Row],[Description]])),TblCat[Category Type],"Uncategorized")</f>
        <v>Expense</v>
      </c>
    </row>
    <row r="178" spans="2:10" x14ac:dyDescent="0.2">
      <c r="B178" t="s">
        <v>12</v>
      </c>
      <c r="C178" s="4">
        <v>46070</v>
      </c>
      <c r="D178" t="s">
        <v>39</v>
      </c>
      <c r="E178" s="5">
        <v>50</v>
      </c>
      <c r="G178" s="5">
        <f>TblTrans[[#This Row],[Credit(Income]]-TblTrans[[#This Row],[Debit(Spend)]]</f>
        <v>-50</v>
      </c>
      <c r="H178" t="str" cm="1">
        <f t="array" ref="H178">_xlfn.XLOOKUP(TRUE,ISNUMBER(SEARCH(TblCat[Description],TblTrans[[#This Row],[Description]])),TblCat[Subcategory],"Uncategorized")</f>
        <v>Funds Transfer</v>
      </c>
      <c r="I178" t="str" cm="1">
        <f t="array" ref="I178">_xlfn.XLOOKUP(TRUE,ISNUMBER(SEARCH(TblCat[Description],TblTrans[[#This Row],[Description]])),TblCat[Category],"Uncategorized")</f>
        <v>Transfer</v>
      </c>
      <c r="J178" t="str" cm="1">
        <f t="array" ref="J178">_xlfn.XLOOKUP(TRUE,ISNUMBER(SEARCH(TblCat[Description],TblTrans[[#This Row],[Description]])),TblCat[Category Type],"Uncategorized")</f>
        <v>Bank Transfer</v>
      </c>
    </row>
    <row r="179" spans="2:10" x14ac:dyDescent="0.2">
      <c r="B179" t="s">
        <v>12</v>
      </c>
      <c r="C179" s="4">
        <v>46070</v>
      </c>
      <c r="D179" t="s">
        <v>35</v>
      </c>
      <c r="E179" s="5">
        <v>50.88</v>
      </c>
      <c r="G179" s="5">
        <f>TblTrans[[#This Row],[Credit(Income]]-TblTrans[[#This Row],[Debit(Spend)]]</f>
        <v>-50.88</v>
      </c>
      <c r="H179" t="str" cm="1">
        <f t="array" ref="H179">_xlfn.XLOOKUP(TRUE,ISNUMBER(SEARCH(TblCat[Description],TblTrans[[#This Row],[Description]])),TblCat[Subcategory],"Uncategorized")</f>
        <v>Car</v>
      </c>
      <c r="I179" t="str" cm="1">
        <f t="array" ref="I179">_xlfn.XLOOKUP(TRUE,ISNUMBER(SEARCH(TblCat[Description],TblTrans[[#This Row],[Description]])),TblCat[Category],"Uncategorized")</f>
        <v>Fuel</v>
      </c>
      <c r="J179" t="str" cm="1">
        <f t="array" ref="J179">_xlfn.XLOOKUP(TRUE,ISNUMBER(SEARCH(TblCat[Description],TblTrans[[#This Row],[Description]])),TblCat[Category Type],"Uncategorized")</f>
        <v>Expense</v>
      </c>
    </row>
    <row r="180" spans="2:10" x14ac:dyDescent="0.2">
      <c r="B180" t="s">
        <v>12</v>
      </c>
      <c r="C180" s="4">
        <v>46071</v>
      </c>
      <c r="D180" t="s">
        <v>39</v>
      </c>
      <c r="E180" s="5">
        <v>61</v>
      </c>
      <c r="G180" s="5">
        <f>TblTrans[[#This Row],[Credit(Income]]-TblTrans[[#This Row],[Debit(Spend)]]</f>
        <v>-61</v>
      </c>
      <c r="H180" t="str" cm="1">
        <f t="array" ref="H180">_xlfn.XLOOKUP(TRUE,ISNUMBER(SEARCH(TblCat[Description],TblTrans[[#This Row],[Description]])),TblCat[Subcategory],"Uncategorized")</f>
        <v>Funds Transfer</v>
      </c>
      <c r="I180" t="str" cm="1">
        <f t="array" ref="I180">_xlfn.XLOOKUP(TRUE,ISNUMBER(SEARCH(TblCat[Description],TblTrans[[#This Row],[Description]])),TblCat[Category],"Uncategorized")</f>
        <v>Transfer</v>
      </c>
      <c r="J180" t="str" cm="1">
        <f t="array" ref="J180">_xlfn.XLOOKUP(TRUE,ISNUMBER(SEARCH(TblCat[Description],TblTrans[[#This Row],[Description]])),TblCat[Category Type],"Uncategorized")</f>
        <v>Bank Transfer</v>
      </c>
    </row>
    <row r="181" spans="2:10" x14ac:dyDescent="0.2">
      <c r="B181" t="s">
        <v>12</v>
      </c>
      <c r="C181" s="4">
        <v>46071</v>
      </c>
      <c r="D181" t="s">
        <v>39</v>
      </c>
      <c r="E181" s="5">
        <v>46</v>
      </c>
      <c r="G181" s="5">
        <f>TblTrans[[#This Row],[Credit(Income]]-TblTrans[[#This Row],[Debit(Spend)]]</f>
        <v>-46</v>
      </c>
      <c r="H181" t="str" cm="1">
        <f t="array" ref="H181">_xlfn.XLOOKUP(TRUE,ISNUMBER(SEARCH(TblCat[Description],TblTrans[[#This Row],[Description]])),TblCat[Subcategory],"Uncategorized")</f>
        <v>Funds Transfer</v>
      </c>
      <c r="I181" t="str" cm="1">
        <f t="array" ref="I181">_xlfn.XLOOKUP(TRUE,ISNUMBER(SEARCH(TblCat[Description],TblTrans[[#This Row],[Description]])),TblCat[Category],"Uncategorized")</f>
        <v>Transfer</v>
      </c>
      <c r="J181" t="str" cm="1">
        <f t="array" ref="J181">_xlfn.XLOOKUP(TRUE,ISNUMBER(SEARCH(TblCat[Description],TblTrans[[#This Row],[Description]])),TblCat[Category Type],"Uncategorized")</f>
        <v>Bank Transfer</v>
      </c>
    </row>
    <row r="182" spans="2:10" x14ac:dyDescent="0.2">
      <c r="B182" t="s">
        <v>12</v>
      </c>
      <c r="C182" s="4">
        <v>46071</v>
      </c>
      <c r="D182" t="s">
        <v>39</v>
      </c>
      <c r="E182" s="5">
        <v>60</v>
      </c>
      <c r="G182" s="5">
        <f>TblTrans[[#This Row],[Credit(Income]]-TblTrans[[#This Row],[Debit(Spend)]]</f>
        <v>-60</v>
      </c>
      <c r="H182" t="str" cm="1">
        <f t="array" ref="H182">_xlfn.XLOOKUP(TRUE,ISNUMBER(SEARCH(TblCat[Description],TblTrans[[#This Row],[Description]])),TblCat[Subcategory],"Uncategorized")</f>
        <v>Funds Transfer</v>
      </c>
      <c r="I182" t="str" cm="1">
        <f t="array" ref="I182">_xlfn.XLOOKUP(TRUE,ISNUMBER(SEARCH(TblCat[Description],TblTrans[[#This Row],[Description]])),TblCat[Category],"Uncategorized")</f>
        <v>Transfer</v>
      </c>
      <c r="J182" t="str" cm="1">
        <f t="array" ref="J182">_xlfn.XLOOKUP(TRUE,ISNUMBER(SEARCH(TblCat[Description],TblTrans[[#This Row],[Description]])),TblCat[Category Type],"Uncategorized")</f>
        <v>Bank Transfer</v>
      </c>
    </row>
    <row r="183" spans="2:10" x14ac:dyDescent="0.2">
      <c r="B183" t="s">
        <v>12</v>
      </c>
      <c r="C183" s="4">
        <v>46071</v>
      </c>
      <c r="D183" t="s">
        <v>61</v>
      </c>
      <c r="E183" s="5">
        <v>3.26</v>
      </c>
      <c r="G183" s="5">
        <f>TblTrans[[#This Row],[Credit(Income]]-TblTrans[[#This Row],[Debit(Spend)]]</f>
        <v>-3.26</v>
      </c>
      <c r="H183" t="str" cm="1">
        <f t="array" ref="H183">_xlfn.XLOOKUP(TRUE,ISNUMBER(SEARCH(TblCat[Description],TblTrans[[#This Row],[Description]])),TblCat[Subcategory],"Uncategorized")</f>
        <v>Purchases</v>
      </c>
      <c r="I183" t="str" cm="1">
        <f t="array" ref="I183">_xlfn.XLOOKUP(TRUE,ISNUMBER(SEARCH(TblCat[Description],TblTrans[[#This Row],[Description]])),TblCat[Category],"Uncategorized")</f>
        <v>Home</v>
      </c>
      <c r="J183" t="str" cm="1">
        <f t="array" ref="J183">_xlfn.XLOOKUP(TRUE,ISNUMBER(SEARCH(TblCat[Description],TblTrans[[#This Row],[Description]])),TblCat[Category Type],"Uncategorized")</f>
        <v>Expense</v>
      </c>
    </row>
    <row r="184" spans="2:10" x14ac:dyDescent="0.2">
      <c r="B184" t="s">
        <v>12</v>
      </c>
      <c r="C184" s="4">
        <v>46071</v>
      </c>
      <c r="D184" t="s">
        <v>25</v>
      </c>
      <c r="E184" s="5">
        <v>36.5</v>
      </c>
      <c r="G184" s="5">
        <f>TblTrans[[#This Row],[Credit(Income]]-TblTrans[[#This Row],[Debit(Spend)]]</f>
        <v>-36.5</v>
      </c>
      <c r="H184" t="str" cm="1">
        <f t="array" ref="H184">_xlfn.XLOOKUP(TRUE,ISNUMBER(SEARCH(TblCat[Description],TblTrans[[#This Row],[Description]])),TblCat[Subcategory],"Uncategorized")</f>
        <v>Food</v>
      </c>
      <c r="I184" t="str" cm="1">
        <f t="array" ref="I184">_xlfn.XLOOKUP(TRUE,ISNUMBER(SEARCH(TblCat[Description],TblTrans[[#This Row],[Description]])),TblCat[Category],"Uncategorized")</f>
        <v>Home</v>
      </c>
      <c r="J184" t="str" cm="1">
        <f t="array" ref="J184">_xlfn.XLOOKUP(TRUE,ISNUMBER(SEARCH(TblCat[Description],TblTrans[[#This Row],[Description]])),TblCat[Category Type],"Uncategorized")</f>
        <v>Expense</v>
      </c>
    </row>
    <row r="185" spans="2:10" x14ac:dyDescent="0.2">
      <c r="B185" t="s">
        <v>12</v>
      </c>
      <c r="C185" s="4">
        <v>46071</v>
      </c>
      <c r="D185" t="s">
        <v>61</v>
      </c>
      <c r="E185" s="5">
        <v>16.36</v>
      </c>
      <c r="G185" s="5">
        <f>TblTrans[[#This Row],[Credit(Income]]-TblTrans[[#This Row],[Debit(Spend)]]</f>
        <v>-16.36</v>
      </c>
      <c r="H185" t="str" cm="1">
        <f t="array" ref="H185">_xlfn.XLOOKUP(TRUE,ISNUMBER(SEARCH(TblCat[Description],TblTrans[[#This Row],[Description]])),TblCat[Subcategory],"Uncategorized")</f>
        <v>Purchases</v>
      </c>
      <c r="I185" t="str" cm="1">
        <f t="array" ref="I185">_xlfn.XLOOKUP(TRUE,ISNUMBER(SEARCH(TblCat[Description],TblTrans[[#This Row],[Description]])),TblCat[Category],"Uncategorized")</f>
        <v>Home</v>
      </c>
      <c r="J185" t="str" cm="1">
        <f t="array" ref="J185">_xlfn.XLOOKUP(TRUE,ISNUMBER(SEARCH(TblCat[Description],TblTrans[[#This Row],[Description]])),TblCat[Category Type],"Uncategorized")</f>
        <v>Expense</v>
      </c>
    </row>
    <row r="186" spans="2:10" x14ac:dyDescent="0.2">
      <c r="B186" t="s">
        <v>12</v>
      </c>
      <c r="C186" s="4">
        <v>46072</v>
      </c>
      <c r="D186" t="s">
        <v>99</v>
      </c>
      <c r="E186" s="5">
        <v>150</v>
      </c>
      <c r="G186" s="5">
        <f>TblTrans[[#This Row],[Credit(Income]]-TblTrans[[#This Row],[Debit(Spend)]]</f>
        <v>-150</v>
      </c>
      <c r="H186" t="str" cm="1">
        <f t="array" ref="H186">_xlfn.XLOOKUP(TRUE,ISNUMBER(SEARCH(TblCat[Description],TblTrans[[#This Row],[Description]])),TblCat[Subcategory],"Uncategorized")</f>
        <v>Dogs</v>
      </c>
      <c r="I186" t="str" cm="1">
        <f t="array" ref="I186">_xlfn.XLOOKUP(TRUE,ISNUMBER(SEARCH(TblCat[Description],TblTrans[[#This Row],[Description]])),TblCat[Category],"Uncategorized")</f>
        <v>Other</v>
      </c>
      <c r="J186" t="str" cm="1">
        <f t="array" ref="J186">_xlfn.XLOOKUP(TRUE,ISNUMBER(SEARCH(TblCat[Description],TblTrans[[#This Row],[Description]])),TblCat[Category Type],"Uncategorized")</f>
        <v>Expense</v>
      </c>
    </row>
    <row r="187" spans="2:10" x14ac:dyDescent="0.2">
      <c r="B187" t="s">
        <v>12</v>
      </c>
      <c r="C187" s="4">
        <v>46072</v>
      </c>
      <c r="D187" t="s">
        <v>100</v>
      </c>
      <c r="E187" s="5">
        <v>3.75</v>
      </c>
      <c r="G187" s="5">
        <f>TblTrans[[#This Row],[Credit(Income]]-TblTrans[[#This Row],[Debit(Spend)]]</f>
        <v>-3.75</v>
      </c>
      <c r="H187" t="str" cm="1">
        <f t="array" ref="H187">_xlfn.XLOOKUP(TRUE,ISNUMBER(SEARCH(TblCat[Description],TblTrans[[#This Row],[Description]])),TblCat[Subcategory],"Uncategorized")</f>
        <v>Dogs</v>
      </c>
      <c r="I187" t="str" cm="1">
        <f t="array" ref="I187">_xlfn.XLOOKUP(TRUE,ISNUMBER(SEARCH(TblCat[Description],TblTrans[[#This Row],[Description]])),TblCat[Category],"Uncategorized")</f>
        <v>Other</v>
      </c>
      <c r="J187" t="str" cm="1">
        <f t="array" ref="J187">_xlfn.XLOOKUP(TRUE,ISNUMBER(SEARCH(TblCat[Description],TblTrans[[#This Row],[Description]])),TblCat[Category Type],"Uncategorized")</f>
        <v>Expense</v>
      </c>
    </row>
    <row r="188" spans="2:10" x14ac:dyDescent="0.2">
      <c r="B188" t="s">
        <v>12</v>
      </c>
      <c r="C188" s="4">
        <v>46072</v>
      </c>
      <c r="D188" t="s">
        <v>101</v>
      </c>
      <c r="E188" s="5">
        <v>20.59</v>
      </c>
      <c r="G188" s="5">
        <f>TblTrans[[#This Row],[Credit(Income]]-TblTrans[[#This Row],[Debit(Spend)]]</f>
        <v>-20.59</v>
      </c>
      <c r="H188" t="str" cm="1">
        <f t="array" ref="H188">_xlfn.XLOOKUP(TRUE,ISNUMBER(SEARCH(TblCat[Description],TblTrans[[#This Row],[Description]])),TblCat[Subcategory],"Uncategorized")</f>
        <v>Dogs</v>
      </c>
      <c r="I188" t="str" cm="1">
        <f t="array" ref="I188">_xlfn.XLOOKUP(TRUE,ISNUMBER(SEARCH(TblCat[Description],TblTrans[[#This Row],[Description]])),TblCat[Category],"Uncategorized")</f>
        <v>Insurance</v>
      </c>
      <c r="J188" t="str" cm="1">
        <f t="array" ref="J188">_xlfn.XLOOKUP(TRUE,ISNUMBER(SEARCH(TblCat[Description],TblTrans[[#This Row],[Description]])),TblCat[Category Type],"Uncategorized")</f>
        <v>Expense</v>
      </c>
    </row>
    <row r="189" spans="2:10" x14ac:dyDescent="0.2">
      <c r="B189" t="s">
        <v>12</v>
      </c>
      <c r="C189" s="4">
        <v>46073</v>
      </c>
      <c r="D189" t="s">
        <v>102</v>
      </c>
      <c r="E189" s="5">
        <v>7.9</v>
      </c>
      <c r="G189" s="5">
        <f>TblTrans[[#This Row],[Credit(Income]]-TblTrans[[#This Row],[Debit(Spend)]]</f>
        <v>-7.9</v>
      </c>
      <c r="H189" t="str" cm="1">
        <f t="array" ref="H189">_xlfn.XLOOKUP(TRUE,ISNUMBER(SEARCH(TblCat[Description],TblTrans[[#This Row],[Description]])),TblCat[Subcategory],"Uncategorized")</f>
        <v>Purchases</v>
      </c>
      <c r="I189" t="str" cm="1">
        <f t="array" ref="I189">_xlfn.XLOOKUP(TRUE,ISNUMBER(SEARCH(TblCat[Description],TblTrans[[#This Row],[Description]])),TblCat[Category],"Uncategorized")</f>
        <v>Home</v>
      </c>
      <c r="J189" t="str" cm="1">
        <f t="array" ref="J189">_xlfn.XLOOKUP(TRUE,ISNUMBER(SEARCH(TblCat[Description],TblTrans[[#This Row],[Description]])),TblCat[Category Type],"Uncategorized")</f>
        <v>Expense</v>
      </c>
    </row>
    <row r="190" spans="2:10" x14ac:dyDescent="0.2">
      <c r="B190" t="s">
        <v>12</v>
      </c>
      <c r="C190" s="4">
        <v>46073</v>
      </c>
      <c r="D190" t="s">
        <v>57</v>
      </c>
      <c r="E190" s="5">
        <v>3.99</v>
      </c>
      <c r="G190" s="5">
        <f>TblTrans[[#This Row],[Credit(Income]]-TblTrans[[#This Row],[Debit(Spend)]]</f>
        <v>-3.99</v>
      </c>
      <c r="H190" t="str" cm="1">
        <f t="array" ref="H190">_xlfn.XLOOKUP(TRUE,ISNUMBER(SEARCH(TblCat[Description],TblTrans[[#This Row],[Description]])),TblCat[Subcategory],"Uncategorized")</f>
        <v>Device Protection</v>
      </c>
      <c r="I190" t="str" cm="1">
        <f t="array" ref="I190">_xlfn.XLOOKUP(TRUE,ISNUMBER(SEARCH(TblCat[Description],TblTrans[[#This Row],[Description]])),TblCat[Category],"Uncategorized")</f>
        <v>Insurance</v>
      </c>
      <c r="J190" t="str" cm="1">
        <f t="array" ref="J190">_xlfn.XLOOKUP(TRUE,ISNUMBER(SEARCH(TblCat[Description],TblTrans[[#This Row],[Description]])),TblCat[Category Type],"Uncategorized")</f>
        <v>Expense</v>
      </c>
    </row>
    <row r="191" spans="2:10" x14ac:dyDescent="0.2">
      <c r="B191" t="s">
        <v>12</v>
      </c>
      <c r="C191" s="4">
        <v>46073</v>
      </c>
      <c r="D191" t="s">
        <v>25</v>
      </c>
      <c r="E191" s="5">
        <v>44.43</v>
      </c>
      <c r="G191" s="5">
        <f>TblTrans[[#This Row],[Credit(Income]]-TblTrans[[#This Row],[Debit(Spend)]]</f>
        <v>-44.43</v>
      </c>
      <c r="H191" t="str" cm="1">
        <f t="array" ref="H191">_xlfn.XLOOKUP(TRUE,ISNUMBER(SEARCH(TblCat[Description],TblTrans[[#This Row],[Description]])),TblCat[Subcategory],"Uncategorized")</f>
        <v>Food</v>
      </c>
      <c r="I191" t="str" cm="1">
        <f t="array" ref="I191">_xlfn.XLOOKUP(TRUE,ISNUMBER(SEARCH(TblCat[Description],TblTrans[[#This Row],[Description]])),TblCat[Category],"Uncategorized")</f>
        <v>Home</v>
      </c>
      <c r="J191" t="str" cm="1">
        <f t="array" ref="J191">_xlfn.XLOOKUP(TRUE,ISNUMBER(SEARCH(TblCat[Description],TblTrans[[#This Row],[Description]])),TblCat[Category Type],"Uncategorized")</f>
        <v>Expense</v>
      </c>
    </row>
    <row r="192" spans="2:10" x14ac:dyDescent="0.2">
      <c r="B192" t="s">
        <v>12</v>
      </c>
      <c r="C192" s="4">
        <v>46075</v>
      </c>
      <c r="D192" t="s">
        <v>84</v>
      </c>
      <c r="F192" s="5">
        <v>125</v>
      </c>
      <c r="G192" s="5">
        <f>TblTrans[[#This Row],[Credit(Income]]-TblTrans[[#This Row],[Debit(Spend)]]</f>
        <v>125</v>
      </c>
      <c r="H192" t="str" cm="1">
        <f t="array" ref="H192">_xlfn.XLOOKUP(TRUE,ISNUMBER(SEARCH(TblCat[Description],TblTrans[[#This Row],[Description]])),TblCat[Subcategory],"Uncategorized")</f>
        <v>ATM Transaction</v>
      </c>
      <c r="I192" t="str" cm="1">
        <f t="array" ref="I192">_xlfn.XLOOKUP(TRUE,ISNUMBER(SEARCH(TblCat[Description],TblTrans[[#This Row],[Description]])),TblCat[Category],"Uncategorized")</f>
        <v>Bank Transaction</v>
      </c>
      <c r="J192" t="str" cm="1">
        <f t="array" ref="J192">_xlfn.XLOOKUP(TRUE,ISNUMBER(SEARCH(TblCat[Description],TblTrans[[#This Row],[Description]])),TblCat[Category Type],"Uncategorized")</f>
        <v>Bank Transfer</v>
      </c>
    </row>
    <row r="193" spans="2:10" x14ac:dyDescent="0.2">
      <c r="B193" t="s">
        <v>14</v>
      </c>
      <c r="C193" s="4">
        <v>46076</v>
      </c>
      <c r="D193" t="s">
        <v>85</v>
      </c>
      <c r="F193" s="5">
        <v>125</v>
      </c>
      <c r="G193" s="5">
        <f>TblTrans[[#This Row],[Credit(Income]]-TblTrans[[#This Row],[Debit(Spend)]]</f>
        <v>125</v>
      </c>
      <c r="H193" t="str" cm="1">
        <f t="array" ref="H193">_xlfn.XLOOKUP(TRUE,ISNUMBER(SEARCH(TblCat[Description],TblTrans[[#This Row],[Description]])),TblCat[Subcategory],"Uncategorized")</f>
        <v>Savings</v>
      </c>
      <c r="I193" t="str" cm="1">
        <f t="array" ref="I193">_xlfn.XLOOKUP(TRUE,ISNUMBER(SEARCH(TblCat[Description],TblTrans[[#This Row],[Description]])),TblCat[Category],"Uncategorized")</f>
        <v>Transfer</v>
      </c>
      <c r="J193" t="str" cm="1">
        <f t="array" ref="J193">_xlfn.XLOOKUP(TRUE,ISNUMBER(SEARCH(TblCat[Description],TblTrans[[#This Row],[Description]])),TblCat[Category Type],"Uncategorized")</f>
        <v>Bank Transfer</v>
      </c>
    </row>
    <row r="194" spans="2:10" x14ac:dyDescent="0.2">
      <c r="B194" t="s">
        <v>14</v>
      </c>
      <c r="C194" s="4">
        <v>46076</v>
      </c>
      <c r="D194" t="s">
        <v>78</v>
      </c>
      <c r="E194" s="5">
        <v>153.75</v>
      </c>
      <c r="G194" s="5">
        <f>TblTrans[[#This Row],[Credit(Income]]-TblTrans[[#This Row],[Debit(Spend)]]</f>
        <v>-153.75</v>
      </c>
      <c r="H194" t="str" cm="1">
        <f t="array" ref="H194">_xlfn.XLOOKUP(TRUE,ISNUMBER(SEARCH(TblCat[Description],TblTrans[[#This Row],[Description]])),TblCat[Subcategory],"Uncategorized")</f>
        <v>Savings</v>
      </c>
      <c r="I194" t="str" cm="1">
        <f t="array" ref="I194">_xlfn.XLOOKUP(TRUE,ISNUMBER(SEARCH(TblCat[Description],TblTrans[[#This Row],[Description]])),TblCat[Category],"Uncategorized")</f>
        <v>Transfer</v>
      </c>
      <c r="J194" t="str" cm="1">
        <f t="array" ref="J194">_xlfn.XLOOKUP(TRUE,ISNUMBER(SEARCH(TblCat[Description],TblTrans[[#This Row],[Description]])),TblCat[Category Type],"Uncategorized")</f>
        <v>Bank Transfer</v>
      </c>
    </row>
    <row r="195" spans="2:10" x14ac:dyDescent="0.2">
      <c r="B195" t="s">
        <v>12</v>
      </c>
      <c r="C195" s="4">
        <v>46076</v>
      </c>
      <c r="D195" t="s">
        <v>103</v>
      </c>
      <c r="F195" s="5">
        <v>153.75</v>
      </c>
      <c r="G195" s="5">
        <f>TblTrans[[#This Row],[Credit(Income]]-TblTrans[[#This Row],[Debit(Spend)]]</f>
        <v>153.75</v>
      </c>
      <c r="H195" t="str" cm="1">
        <f t="array" ref="H195">_xlfn.XLOOKUP(TRUE,ISNUMBER(SEARCH(TblCat[Description],TblTrans[[#This Row],[Description]])),TblCat[Subcategory],"Uncategorized")</f>
        <v>Funds Transfer</v>
      </c>
      <c r="I195" t="str" cm="1">
        <f t="array" ref="I195">_xlfn.XLOOKUP(TRUE,ISNUMBER(SEARCH(TblCat[Description],TblTrans[[#This Row],[Description]])),TblCat[Category],"Uncategorized")</f>
        <v>Transfer</v>
      </c>
      <c r="J195" t="str" cm="1">
        <f t="array" ref="J195">_xlfn.XLOOKUP(TRUE,ISNUMBER(SEARCH(TblCat[Description],TblTrans[[#This Row],[Description]])),TblCat[Category Type],"Uncategorized")</f>
        <v>Bank Transfer</v>
      </c>
    </row>
    <row r="196" spans="2:10" x14ac:dyDescent="0.2">
      <c r="B196" t="s">
        <v>12</v>
      </c>
      <c r="C196" s="4">
        <v>46076</v>
      </c>
      <c r="D196" t="s">
        <v>104</v>
      </c>
      <c r="E196" s="5">
        <v>10</v>
      </c>
      <c r="G196" s="5">
        <f>TblTrans[[#This Row],[Credit(Income]]-TblTrans[[#This Row],[Debit(Spend)]]</f>
        <v>-10</v>
      </c>
      <c r="H196" t="str" cm="1">
        <f t="array" ref="H196">_xlfn.XLOOKUP(TRUE,ISNUMBER(SEARCH(TblCat[Description],TblTrans[[#This Row],[Description]])),TblCat[Subcategory],"Uncategorized")</f>
        <v>Home</v>
      </c>
      <c r="I196" t="str" cm="1">
        <f t="array" ref="I196">_xlfn.XLOOKUP(TRUE,ISNUMBER(SEARCH(TblCat[Description],TblTrans[[#This Row],[Description]])),TblCat[Category],"Uncategorized")</f>
        <v>Home</v>
      </c>
      <c r="J196" t="str" cm="1">
        <f t="array" ref="J196">_xlfn.XLOOKUP(TRUE,ISNUMBER(SEARCH(TblCat[Description],TblTrans[[#This Row],[Description]])),TblCat[Category Type],"Uncategorized")</f>
        <v>Expense</v>
      </c>
    </row>
    <row r="197" spans="2:10" x14ac:dyDescent="0.2">
      <c r="B197" t="s">
        <v>12</v>
      </c>
      <c r="C197" s="4">
        <v>46076</v>
      </c>
      <c r="D197" t="s">
        <v>105</v>
      </c>
      <c r="E197" s="5">
        <v>8.4700000000000006</v>
      </c>
      <c r="G197" s="5">
        <f>TblTrans[[#This Row],[Credit(Income]]-TblTrans[[#This Row],[Debit(Spend)]]</f>
        <v>-8.4700000000000006</v>
      </c>
      <c r="H197" t="str" cm="1">
        <f t="array" ref="H197">_xlfn.XLOOKUP(TRUE,ISNUMBER(SEARCH(TblCat[Description],TblTrans[[#This Row],[Description]])),TblCat[Subcategory],"Uncategorized")</f>
        <v>Purchases</v>
      </c>
      <c r="I197" t="str" cm="1">
        <f t="array" ref="I197">_xlfn.XLOOKUP(TRUE,ISNUMBER(SEARCH(TblCat[Description],TblTrans[[#This Row],[Description]])),TblCat[Category],"Uncategorized")</f>
        <v>Home</v>
      </c>
      <c r="J197" t="str" cm="1">
        <f t="array" ref="J197">_xlfn.XLOOKUP(TRUE,ISNUMBER(SEARCH(TblCat[Description],TblTrans[[#This Row],[Description]])),TblCat[Category Type],"Uncategorized")</f>
        <v>Expense</v>
      </c>
    </row>
    <row r="198" spans="2:10" x14ac:dyDescent="0.2">
      <c r="B198" t="s">
        <v>12</v>
      </c>
      <c r="C198" s="4">
        <v>46076</v>
      </c>
      <c r="D198" t="s">
        <v>106</v>
      </c>
      <c r="E198" s="5">
        <v>7.36</v>
      </c>
      <c r="G198" s="5">
        <f>TblTrans[[#This Row],[Credit(Income]]-TblTrans[[#This Row],[Debit(Spend)]]</f>
        <v>-7.36</v>
      </c>
      <c r="H198" t="str" cm="1">
        <f t="array" ref="H198">_xlfn.XLOOKUP(TRUE,ISNUMBER(SEARCH(TblCat[Description],TblTrans[[#This Row],[Description]])),TblCat[Subcategory],"Uncategorized")</f>
        <v>Purchases</v>
      </c>
      <c r="I198" t="str" cm="1">
        <f t="array" ref="I198">_xlfn.XLOOKUP(TRUE,ISNUMBER(SEARCH(TblCat[Description],TblTrans[[#This Row],[Description]])),TblCat[Category],"Uncategorized")</f>
        <v>Home</v>
      </c>
      <c r="J198" t="str" cm="1">
        <f t="array" ref="J198">_xlfn.XLOOKUP(TRUE,ISNUMBER(SEARCH(TblCat[Description],TblTrans[[#This Row],[Description]])),TblCat[Category Type],"Uncategorized")</f>
        <v>Expense</v>
      </c>
    </row>
    <row r="199" spans="2:10" x14ac:dyDescent="0.2">
      <c r="B199" t="s">
        <v>12</v>
      </c>
      <c r="C199" s="4">
        <v>46076</v>
      </c>
      <c r="D199" t="s">
        <v>64</v>
      </c>
      <c r="E199" s="5">
        <v>13.09</v>
      </c>
      <c r="G199" s="5">
        <f>TblTrans[[#This Row],[Credit(Income]]-TblTrans[[#This Row],[Debit(Spend)]]</f>
        <v>-13.09</v>
      </c>
      <c r="H199" t="str" cm="1">
        <f t="array" ref="H199">_xlfn.XLOOKUP(TRUE,ISNUMBER(SEARCH(TblCat[Description],TblTrans[[#This Row],[Description]])),TblCat[Subcategory],"Uncategorized")</f>
        <v>Entertainment</v>
      </c>
      <c r="I199" t="str" cm="1">
        <f t="array" ref="I199">_xlfn.XLOOKUP(TRUE,ISNUMBER(SEARCH(TblCat[Description],TblTrans[[#This Row],[Description]])),TblCat[Category],"Uncategorized")</f>
        <v>Entertainment</v>
      </c>
      <c r="J199" t="str" cm="1">
        <f t="array" ref="J199">_xlfn.XLOOKUP(TRUE,ISNUMBER(SEARCH(TblCat[Description],TblTrans[[#This Row],[Description]])),TblCat[Category Type],"Uncategorized")</f>
        <v>Expense</v>
      </c>
    </row>
    <row r="200" spans="2:10" x14ac:dyDescent="0.2">
      <c r="B200" t="s">
        <v>12</v>
      </c>
      <c r="C200" s="4">
        <v>46076</v>
      </c>
      <c r="D200" t="s">
        <v>25</v>
      </c>
      <c r="E200" s="5">
        <v>45.07</v>
      </c>
      <c r="G200" s="5">
        <f>TblTrans[[#This Row],[Credit(Income]]-TblTrans[[#This Row],[Debit(Spend)]]</f>
        <v>-45.07</v>
      </c>
      <c r="H200" t="str" cm="1">
        <f t="array" ref="H200">_xlfn.XLOOKUP(TRUE,ISNUMBER(SEARCH(TblCat[Description],TblTrans[[#This Row],[Description]])),TblCat[Subcategory],"Uncategorized")</f>
        <v>Food</v>
      </c>
      <c r="I200" t="str" cm="1">
        <f t="array" ref="I200">_xlfn.XLOOKUP(TRUE,ISNUMBER(SEARCH(TblCat[Description],TblTrans[[#This Row],[Description]])),TblCat[Category],"Uncategorized")</f>
        <v>Home</v>
      </c>
      <c r="J200" t="str" cm="1">
        <f t="array" ref="J200">_xlfn.XLOOKUP(TRUE,ISNUMBER(SEARCH(TblCat[Description],TblTrans[[#This Row],[Description]])),TblCat[Category Type],"Uncategorized")</f>
        <v>Expense</v>
      </c>
    </row>
    <row r="201" spans="2:10" x14ac:dyDescent="0.2">
      <c r="B201" t="s">
        <v>12</v>
      </c>
      <c r="C201" s="4">
        <v>46076</v>
      </c>
      <c r="D201" t="s">
        <v>35</v>
      </c>
      <c r="E201" s="5">
        <v>25.23</v>
      </c>
      <c r="G201" s="5">
        <f>TblTrans[[#This Row],[Credit(Income]]-TblTrans[[#This Row],[Debit(Spend)]]</f>
        <v>-25.23</v>
      </c>
      <c r="H201" t="str" cm="1">
        <f t="array" ref="H201">_xlfn.XLOOKUP(TRUE,ISNUMBER(SEARCH(TblCat[Description],TblTrans[[#This Row],[Description]])),TblCat[Subcategory],"Uncategorized")</f>
        <v>Car</v>
      </c>
      <c r="I201" t="str" cm="1">
        <f t="array" ref="I201">_xlfn.XLOOKUP(TRUE,ISNUMBER(SEARCH(TblCat[Description],TblTrans[[#This Row],[Description]])),TblCat[Category],"Uncategorized")</f>
        <v>Fuel</v>
      </c>
      <c r="J201" t="str" cm="1">
        <f t="array" ref="J201">_xlfn.XLOOKUP(TRUE,ISNUMBER(SEARCH(TblCat[Description],TblTrans[[#This Row],[Description]])),TblCat[Category Type],"Uncategorized")</f>
        <v>Expense</v>
      </c>
    </row>
    <row r="202" spans="2:10" x14ac:dyDescent="0.2">
      <c r="B202" t="s">
        <v>12</v>
      </c>
      <c r="C202" s="4">
        <v>46076</v>
      </c>
      <c r="D202" t="s">
        <v>107</v>
      </c>
      <c r="E202" s="5">
        <v>32.090000000000003</v>
      </c>
      <c r="G202" s="5">
        <f>TblTrans[[#This Row],[Credit(Income]]-TblTrans[[#This Row],[Debit(Spend)]]</f>
        <v>-32.090000000000003</v>
      </c>
      <c r="H202" t="str" cm="1">
        <f t="array" ref="H202">_xlfn.XLOOKUP(TRUE,ISNUMBER(SEARCH(TblCat[Description],TblTrans[[#This Row],[Description]])),TblCat[Subcategory],"Uncategorized")</f>
        <v>Other</v>
      </c>
      <c r="I202" t="str" cm="1">
        <f t="array" ref="I202">_xlfn.XLOOKUP(TRUE,ISNUMBER(SEARCH(TblCat[Description],TblTrans[[#This Row],[Description]])),TblCat[Category],"Uncategorized")</f>
        <v>Other</v>
      </c>
      <c r="J202" t="str" cm="1">
        <f t="array" ref="J202">_xlfn.XLOOKUP(TRUE,ISNUMBER(SEARCH(TblCat[Description],TblTrans[[#This Row],[Description]])),TblCat[Category Type],"Uncategorized")</f>
        <v>Expense</v>
      </c>
    </row>
    <row r="203" spans="2:10" x14ac:dyDescent="0.2">
      <c r="B203" t="s">
        <v>12</v>
      </c>
      <c r="C203" s="4">
        <v>46076</v>
      </c>
      <c r="D203" t="s">
        <v>67</v>
      </c>
      <c r="E203" s="5">
        <v>12.9</v>
      </c>
      <c r="G203" s="5">
        <f>TblTrans[[#This Row],[Credit(Income]]-TblTrans[[#This Row],[Debit(Spend)]]</f>
        <v>-12.9</v>
      </c>
      <c r="H203" t="str" cm="1">
        <f t="array" ref="H203">_xlfn.XLOOKUP(TRUE,ISNUMBER(SEARCH(TblCat[Description],TblTrans[[#This Row],[Description]])),TblCat[Subcategory],"Uncategorized")</f>
        <v>Dogs</v>
      </c>
      <c r="I203" t="str" cm="1">
        <f t="array" ref="I203">_xlfn.XLOOKUP(TRUE,ISNUMBER(SEARCH(TblCat[Description],TblTrans[[#This Row],[Description]])),TblCat[Category],"Uncategorized")</f>
        <v>Dogs</v>
      </c>
      <c r="J203" t="str" cm="1">
        <f t="array" ref="J203">_xlfn.XLOOKUP(TRUE,ISNUMBER(SEARCH(TblCat[Description],TblTrans[[#This Row],[Description]])),TblCat[Category Type],"Uncategorized")</f>
        <v>Expense</v>
      </c>
    </row>
    <row r="204" spans="2:10" x14ac:dyDescent="0.2">
      <c r="B204" t="s">
        <v>12</v>
      </c>
      <c r="C204" s="4">
        <v>46076</v>
      </c>
      <c r="D204" t="s">
        <v>108</v>
      </c>
      <c r="E204" s="5">
        <v>35.090000000000003</v>
      </c>
      <c r="G204" s="5">
        <f>TblTrans[[#This Row],[Credit(Income]]-TblTrans[[#This Row],[Debit(Spend)]]</f>
        <v>-35.090000000000003</v>
      </c>
      <c r="H204" t="str" cm="1">
        <f t="array" ref="H204">_xlfn.XLOOKUP(TRUE,ISNUMBER(SEARCH(TblCat[Description],TblTrans[[#This Row],[Description]])),TblCat[Subcategory],"Uncategorized")</f>
        <v>Car</v>
      </c>
      <c r="I204" t="str" cm="1">
        <f t="array" ref="I204">_xlfn.XLOOKUP(TRUE,ISNUMBER(SEARCH(TblCat[Description],TblTrans[[#This Row],[Description]])),TblCat[Category],"Uncategorized")</f>
        <v>Fuel</v>
      </c>
      <c r="J204" t="str" cm="1">
        <f t="array" ref="J204">_xlfn.XLOOKUP(TRUE,ISNUMBER(SEARCH(TblCat[Description],TblTrans[[#This Row],[Description]])),TblCat[Category Type],"Uncategorized")</f>
        <v>Expense</v>
      </c>
    </row>
    <row r="205" spans="2:10" x14ac:dyDescent="0.2">
      <c r="B205" t="s">
        <v>12</v>
      </c>
      <c r="C205" s="4">
        <v>46076</v>
      </c>
      <c r="D205" t="s">
        <v>109</v>
      </c>
      <c r="E205" s="5">
        <v>3.13</v>
      </c>
      <c r="G205" s="5">
        <f>TblTrans[[#This Row],[Credit(Income]]-TblTrans[[#This Row],[Debit(Spend)]]</f>
        <v>-3.13</v>
      </c>
      <c r="H205" t="str" cm="1">
        <f t="array" ref="H205">_xlfn.XLOOKUP(TRUE,ISNUMBER(SEARCH(TblCat[Description],TblTrans[[#This Row],[Description]])),TblCat[Subcategory],"Uncategorized")</f>
        <v>Other</v>
      </c>
      <c r="I205" t="str" cm="1">
        <f t="array" ref="I205">_xlfn.XLOOKUP(TRUE,ISNUMBER(SEARCH(TblCat[Description],TblTrans[[#This Row],[Description]])),TblCat[Category],"Uncategorized")</f>
        <v>Other</v>
      </c>
      <c r="J205" t="str" cm="1">
        <f t="array" ref="J205">_xlfn.XLOOKUP(TRUE,ISNUMBER(SEARCH(TblCat[Description],TblTrans[[#This Row],[Description]])),TblCat[Category Type],"Uncategorized")</f>
        <v>Expense</v>
      </c>
    </row>
    <row r="206" spans="2:10" x14ac:dyDescent="0.2">
      <c r="B206" t="s">
        <v>12</v>
      </c>
      <c r="C206" s="4">
        <v>46076</v>
      </c>
      <c r="D206" t="s">
        <v>65</v>
      </c>
      <c r="E206" s="5">
        <v>20</v>
      </c>
      <c r="G206" s="5">
        <f>TblTrans[[#This Row],[Credit(Income]]-TblTrans[[#This Row],[Debit(Spend)]]</f>
        <v>-20</v>
      </c>
      <c r="H206" t="str" cm="1">
        <f t="array" ref="H206">_xlfn.XLOOKUP(TRUE,ISNUMBER(SEARCH(TblCat[Description],TblTrans[[#This Row],[Description]])),TblCat[Subcategory],"Uncategorized")</f>
        <v>Entertainment</v>
      </c>
      <c r="I206" t="str" cm="1">
        <f t="array" ref="I206">_xlfn.XLOOKUP(TRUE,ISNUMBER(SEARCH(TblCat[Description],TblTrans[[#This Row],[Description]])),TblCat[Category],"Uncategorized")</f>
        <v>Entertainment</v>
      </c>
      <c r="J206" t="str" cm="1">
        <f t="array" ref="J206">_xlfn.XLOOKUP(TRUE,ISNUMBER(SEARCH(TblCat[Description],TblTrans[[#This Row],[Description]])),TblCat[Category Type],"Uncategorized")</f>
        <v>Expense</v>
      </c>
    </row>
    <row r="207" spans="2:10" x14ac:dyDescent="0.2">
      <c r="B207" t="s">
        <v>12</v>
      </c>
      <c r="C207" s="4">
        <v>46076</v>
      </c>
      <c r="D207" t="s">
        <v>110</v>
      </c>
      <c r="E207" s="5">
        <v>44.6</v>
      </c>
      <c r="G207" s="5">
        <f>TblTrans[[#This Row],[Credit(Income]]-TblTrans[[#This Row],[Debit(Spend)]]</f>
        <v>-44.6</v>
      </c>
      <c r="H207" t="str" cm="1">
        <f t="array" ref="H207">_xlfn.XLOOKUP(TRUE,ISNUMBER(SEARCH(TblCat[Description],TblTrans[[#This Row],[Description]])),TblCat[Subcategory],"Uncategorized")</f>
        <v>Car</v>
      </c>
      <c r="I207" t="str" cm="1">
        <f t="array" ref="I207">_xlfn.XLOOKUP(TRUE,ISNUMBER(SEARCH(TblCat[Description],TblTrans[[#This Row],[Description]])),TblCat[Category],"Uncategorized")</f>
        <v>Fuel</v>
      </c>
      <c r="J207" t="str" cm="1">
        <f t="array" ref="J207">_xlfn.XLOOKUP(TRUE,ISNUMBER(SEARCH(TblCat[Description],TblTrans[[#This Row],[Description]])),TblCat[Category Type],"Uncategorized")</f>
        <v>Expense</v>
      </c>
    </row>
    <row r="208" spans="2:10" x14ac:dyDescent="0.2">
      <c r="B208" t="s">
        <v>12</v>
      </c>
      <c r="C208" s="4">
        <v>46076</v>
      </c>
      <c r="D208" t="s">
        <v>108</v>
      </c>
      <c r="E208" s="5">
        <v>42.92</v>
      </c>
      <c r="G208" s="5">
        <f>TblTrans[[#This Row],[Credit(Income]]-TblTrans[[#This Row],[Debit(Spend)]]</f>
        <v>-42.92</v>
      </c>
      <c r="H208" t="str" cm="1">
        <f t="array" ref="H208">_xlfn.XLOOKUP(TRUE,ISNUMBER(SEARCH(TblCat[Description],TblTrans[[#This Row],[Description]])),TblCat[Subcategory],"Uncategorized")</f>
        <v>Car</v>
      </c>
      <c r="I208" t="str" cm="1">
        <f t="array" ref="I208">_xlfn.XLOOKUP(TRUE,ISNUMBER(SEARCH(TblCat[Description],TblTrans[[#This Row],[Description]])),TblCat[Category],"Uncategorized")</f>
        <v>Fuel</v>
      </c>
      <c r="J208" t="str" cm="1">
        <f t="array" ref="J208">_xlfn.XLOOKUP(TRUE,ISNUMBER(SEARCH(TblCat[Description],TblTrans[[#This Row],[Description]])),TblCat[Category Type],"Uncategorized")</f>
        <v>Expense</v>
      </c>
    </row>
    <row r="209" spans="2:10" x14ac:dyDescent="0.2">
      <c r="B209" t="s">
        <v>14</v>
      </c>
      <c r="C209" s="4">
        <v>46077</v>
      </c>
      <c r="D209" t="s">
        <v>39</v>
      </c>
      <c r="E209" s="5">
        <v>125</v>
      </c>
      <c r="G209" s="5">
        <f>TblTrans[[#This Row],[Credit(Income]]-TblTrans[[#This Row],[Debit(Spend)]]</f>
        <v>-125</v>
      </c>
      <c r="H209" t="str" cm="1">
        <f t="array" ref="H209">_xlfn.XLOOKUP(TRUE,ISNUMBER(SEARCH(TblCat[Description],TblTrans[[#This Row],[Description]])),TblCat[Subcategory],"Uncategorized")</f>
        <v>Funds Transfer</v>
      </c>
      <c r="I209" t="str" cm="1">
        <f t="array" ref="I209">_xlfn.XLOOKUP(TRUE,ISNUMBER(SEARCH(TblCat[Description],TblTrans[[#This Row],[Description]])),TblCat[Category],"Uncategorized")</f>
        <v>Transfer</v>
      </c>
      <c r="J209" t="str" cm="1">
        <f t="array" ref="J209">_xlfn.XLOOKUP(TRUE,ISNUMBER(SEARCH(TblCat[Description],TblTrans[[#This Row],[Description]])),TblCat[Category Type],"Uncategorized")</f>
        <v>Bank Transfer</v>
      </c>
    </row>
    <row r="210" spans="2:10" x14ac:dyDescent="0.2">
      <c r="B210" t="s">
        <v>12</v>
      </c>
      <c r="C210" s="4">
        <v>46078</v>
      </c>
      <c r="D210" t="s">
        <v>111</v>
      </c>
      <c r="E210" s="5">
        <v>15</v>
      </c>
      <c r="G210" s="5">
        <f>TblTrans[[#This Row],[Credit(Income]]-TblTrans[[#This Row],[Debit(Spend)]]</f>
        <v>-15</v>
      </c>
      <c r="H210" t="str" cm="1">
        <f t="array" ref="H210">_xlfn.XLOOKUP(TRUE,ISNUMBER(SEARCH(TblCat[Description],TblTrans[[#This Row],[Description]])),TblCat[Subcategory],"Uncategorized")</f>
        <v>Bank Fees</v>
      </c>
      <c r="I210" t="str" cm="1">
        <f t="array" ref="I210">_xlfn.XLOOKUP(TRUE,ISNUMBER(SEARCH(TblCat[Description],TblTrans[[#This Row],[Description]])),TblCat[Category],"Uncategorized")</f>
        <v>Fees</v>
      </c>
      <c r="J210" t="str" cm="1">
        <f t="array" ref="J210">_xlfn.XLOOKUP(TRUE,ISNUMBER(SEARCH(TblCat[Description],TblTrans[[#This Row],[Description]])),TblCat[Category Type],"Uncategorized")</f>
        <v>Expense</v>
      </c>
    </row>
    <row r="211" spans="2:10" x14ac:dyDescent="0.2">
      <c r="B211" t="s">
        <v>14</v>
      </c>
      <c r="C211" s="4">
        <v>46078</v>
      </c>
      <c r="D211" t="s">
        <v>112</v>
      </c>
      <c r="F211" s="5">
        <v>0.01</v>
      </c>
      <c r="G211" s="5">
        <f>TblTrans[[#This Row],[Credit(Income]]-TblTrans[[#This Row],[Debit(Spend)]]</f>
        <v>0.01</v>
      </c>
      <c r="H211" t="str" cm="1">
        <f t="array" ref="H211">_xlfn.XLOOKUP(TRUE,ISNUMBER(SEARCH(TblCat[Description],TblTrans[[#This Row],[Description]])),TblCat[Subcategory],"Uncategorized")</f>
        <v>Uncategorized</v>
      </c>
      <c r="I211" t="str" cm="1">
        <f t="array" ref="I211">_xlfn.XLOOKUP(TRUE,ISNUMBER(SEARCH(TblCat[Description],TblTrans[[#This Row],[Description]])),TblCat[Category],"Uncategorized")</f>
        <v>Uncategorized</v>
      </c>
      <c r="J211" t="str" cm="1">
        <f t="array" ref="J211">_xlfn.XLOOKUP(TRUE,ISNUMBER(SEARCH(TblCat[Description],TblTrans[[#This Row],[Description]])),TblCat[Category Type],"Uncategorized")</f>
        <v>Uncategorized</v>
      </c>
    </row>
    <row r="212" spans="2:10" x14ac:dyDescent="0.2">
      <c r="B212" t="s">
        <v>12</v>
      </c>
      <c r="C212" s="4">
        <v>46078</v>
      </c>
      <c r="D212" t="s">
        <v>97</v>
      </c>
      <c r="F212" s="5">
        <v>180</v>
      </c>
      <c r="G212" s="5">
        <f>TblTrans[[#This Row],[Credit(Income]]-TblTrans[[#This Row],[Debit(Spend)]]</f>
        <v>180</v>
      </c>
      <c r="H212" t="str" cm="1">
        <f t="array" ref="H212">_xlfn.XLOOKUP(TRUE,ISNUMBER(SEARCH(TblCat[Description],TblTrans[[#This Row],[Description]])),TblCat[Subcategory],"Uncategorized")</f>
        <v>Funds Transfer</v>
      </c>
      <c r="I212" t="str" cm="1">
        <f t="array" ref="I212">_xlfn.XLOOKUP(TRUE,ISNUMBER(SEARCH(TblCat[Description],TblTrans[[#This Row],[Description]])),TblCat[Category],"Uncategorized")</f>
        <v>Transfer</v>
      </c>
      <c r="J212" t="str" cm="1">
        <f t="array" ref="J212">_xlfn.XLOOKUP(TRUE,ISNUMBER(SEARCH(TblCat[Description],TblTrans[[#This Row],[Description]])),TblCat[Category Type],"Uncategorized")</f>
        <v>Bank Transfer</v>
      </c>
    </row>
    <row r="213" spans="2:10" x14ac:dyDescent="0.2">
      <c r="B213" t="s">
        <v>12</v>
      </c>
      <c r="C213" s="4">
        <v>46078</v>
      </c>
      <c r="D213" t="s">
        <v>113</v>
      </c>
      <c r="E213" s="5">
        <v>150</v>
      </c>
      <c r="G213" s="5">
        <f>TblTrans[[#This Row],[Credit(Income]]-TblTrans[[#This Row],[Debit(Spend)]]</f>
        <v>-150</v>
      </c>
      <c r="H213" t="str" cm="1">
        <f t="array" ref="H213">_xlfn.XLOOKUP(TRUE,ISNUMBER(SEARCH(TblCat[Description],TblTrans[[#This Row],[Description]])),TblCat[Subcategory],"Uncategorized")</f>
        <v>Funds Transfer</v>
      </c>
      <c r="I213" t="str" cm="1">
        <f t="array" ref="I213">_xlfn.XLOOKUP(TRUE,ISNUMBER(SEARCH(TblCat[Description],TblTrans[[#This Row],[Description]])),TblCat[Category],"Uncategorized")</f>
        <v>Transfer</v>
      </c>
      <c r="J213" t="str" cm="1">
        <f t="array" ref="J213">_xlfn.XLOOKUP(TRUE,ISNUMBER(SEARCH(TblCat[Description],TblTrans[[#This Row],[Description]])),TblCat[Category Type],"Uncategorized")</f>
        <v>Bank Transfer</v>
      </c>
    </row>
    <row r="214" spans="2:10" x14ac:dyDescent="0.2">
      <c r="B214" t="s">
        <v>12</v>
      </c>
      <c r="C214" s="4">
        <v>46078</v>
      </c>
      <c r="D214" t="s">
        <v>114</v>
      </c>
      <c r="F214" s="5">
        <v>1950</v>
      </c>
      <c r="G214" s="5">
        <f>TblTrans[[#This Row],[Credit(Income]]-TblTrans[[#This Row],[Debit(Spend)]]</f>
        <v>1950</v>
      </c>
      <c r="H214" t="str" cm="1">
        <f t="array" ref="H214">_xlfn.XLOOKUP(TRUE,ISNUMBER(SEARCH(TblCat[Description],TblTrans[[#This Row],[Description]])),TblCat[Subcategory],"Uncategorized")</f>
        <v>Net Pay</v>
      </c>
      <c r="I214" t="str" cm="1">
        <f t="array" ref="I214">_xlfn.XLOOKUP(TRUE,ISNUMBER(SEARCH(TblCat[Description],TblTrans[[#This Row],[Description]])),TblCat[Category],"Uncategorized")</f>
        <v>Pay</v>
      </c>
      <c r="J214" t="str" cm="1">
        <f t="array" ref="J214">_xlfn.XLOOKUP(TRUE,ISNUMBER(SEARCH(TblCat[Description],TblTrans[[#This Row],[Description]])),TblCat[Category Type],"Uncategorized")</f>
        <v>Income</v>
      </c>
    </row>
    <row r="215" spans="2:10" x14ac:dyDescent="0.2">
      <c r="B215" t="s">
        <v>12</v>
      </c>
      <c r="C215" s="4">
        <v>46078</v>
      </c>
      <c r="D215" t="s">
        <v>67</v>
      </c>
      <c r="E215" s="5">
        <v>80.819999999999993</v>
      </c>
      <c r="G215" s="5">
        <f>TblTrans[[#This Row],[Credit(Income]]-TblTrans[[#This Row],[Debit(Spend)]]</f>
        <v>-80.819999999999993</v>
      </c>
      <c r="H215" t="str" cm="1">
        <f t="array" ref="H215">_xlfn.XLOOKUP(TRUE,ISNUMBER(SEARCH(TblCat[Description],TblTrans[[#This Row],[Description]])),TblCat[Subcategory],"Uncategorized")</f>
        <v>Dogs</v>
      </c>
      <c r="I215" t="str" cm="1">
        <f t="array" ref="I215">_xlfn.XLOOKUP(TRUE,ISNUMBER(SEARCH(TblCat[Description],TblTrans[[#This Row],[Description]])),TblCat[Category],"Uncategorized")</f>
        <v>Dogs</v>
      </c>
      <c r="J215" t="str" cm="1">
        <f t="array" ref="J215">_xlfn.XLOOKUP(TRUE,ISNUMBER(SEARCH(TblCat[Description],TblTrans[[#This Row],[Description]])),TblCat[Category Type],"Uncategorized")</f>
        <v>Expense</v>
      </c>
    </row>
    <row r="216" spans="2:10" x14ac:dyDescent="0.2">
      <c r="B216" t="s">
        <v>12</v>
      </c>
      <c r="C216" s="4">
        <v>46078</v>
      </c>
      <c r="D216" t="s">
        <v>115</v>
      </c>
      <c r="E216" s="5">
        <v>11.95</v>
      </c>
      <c r="G216" s="5">
        <f>TblTrans[[#This Row],[Credit(Income]]-TblTrans[[#This Row],[Debit(Spend)]]</f>
        <v>-11.95</v>
      </c>
      <c r="H216" t="str" cm="1">
        <f t="array" ref="H216">_xlfn.XLOOKUP(TRUE,ISNUMBER(SEARCH(TblCat[Description],TblTrans[[#This Row],[Description]])),TblCat[Subcategory],"Uncategorized")</f>
        <v>Funds Transfer</v>
      </c>
      <c r="I216" t="str" cm="1">
        <f t="array" ref="I216">_xlfn.XLOOKUP(TRUE,ISNUMBER(SEARCH(TblCat[Description],TblTrans[[#This Row],[Description]])),TblCat[Category],"Uncategorized")</f>
        <v>Transfer</v>
      </c>
      <c r="J216" t="str" cm="1">
        <f t="array" ref="J216">_xlfn.XLOOKUP(TRUE,ISNUMBER(SEARCH(TblCat[Description],TblTrans[[#This Row],[Description]])),TblCat[Category Type],"Uncategorized")</f>
        <v>Bank Transfer</v>
      </c>
    </row>
    <row r="217" spans="2:10" x14ac:dyDescent="0.2">
      <c r="B217" t="s">
        <v>12</v>
      </c>
      <c r="C217" s="4">
        <v>46078</v>
      </c>
      <c r="D217" t="s">
        <v>84</v>
      </c>
      <c r="F217" s="5">
        <v>65</v>
      </c>
      <c r="G217" s="5">
        <f>TblTrans[[#This Row],[Credit(Income]]-TblTrans[[#This Row],[Debit(Spend)]]</f>
        <v>65</v>
      </c>
      <c r="H217" t="str" cm="1">
        <f t="array" ref="H217">_xlfn.XLOOKUP(TRUE,ISNUMBER(SEARCH(TblCat[Description],TblTrans[[#This Row],[Description]])),TblCat[Subcategory],"Uncategorized")</f>
        <v>ATM Transaction</v>
      </c>
      <c r="I217" t="str" cm="1">
        <f t="array" ref="I217">_xlfn.XLOOKUP(TRUE,ISNUMBER(SEARCH(TblCat[Description],TblTrans[[#This Row],[Description]])),TblCat[Category],"Uncategorized")</f>
        <v>Bank Transaction</v>
      </c>
      <c r="J217" t="str" cm="1">
        <f t="array" ref="J217">_xlfn.XLOOKUP(TRUE,ISNUMBER(SEARCH(TblCat[Description],TblTrans[[#This Row],[Description]])),TblCat[Category Type],"Uncategorized")</f>
        <v>Bank Transfer</v>
      </c>
    </row>
    <row r="218" spans="2:10" x14ac:dyDescent="0.2">
      <c r="B218" t="s">
        <v>12</v>
      </c>
      <c r="C218" s="4">
        <v>46078</v>
      </c>
      <c r="D218" t="s">
        <v>25</v>
      </c>
      <c r="E218" s="5">
        <v>23.74</v>
      </c>
      <c r="G218" s="5">
        <f>TblTrans[[#This Row],[Credit(Income]]-TblTrans[[#This Row],[Debit(Spend)]]</f>
        <v>-23.74</v>
      </c>
      <c r="H218" t="str" cm="1">
        <f t="array" ref="H218">_xlfn.XLOOKUP(TRUE,ISNUMBER(SEARCH(TblCat[Description],TblTrans[[#This Row],[Description]])),TblCat[Subcategory],"Uncategorized")</f>
        <v>Food</v>
      </c>
      <c r="I218" t="str" cm="1">
        <f t="array" ref="I218">_xlfn.XLOOKUP(TRUE,ISNUMBER(SEARCH(TblCat[Description],TblTrans[[#This Row],[Description]])),TblCat[Category],"Uncategorized")</f>
        <v>Home</v>
      </c>
      <c r="J218" t="str" cm="1">
        <f t="array" ref="J218">_xlfn.XLOOKUP(TRUE,ISNUMBER(SEARCH(TblCat[Description],TblTrans[[#This Row],[Description]])),TblCat[Category Type],"Uncategorized")</f>
        <v>Expense</v>
      </c>
    </row>
    <row r="219" spans="2:10" x14ac:dyDescent="0.2">
      <c r="B219" t="s">
        <v>14</v>
      </c>
      <c r="C219" s="4">
        <v>46078</v>
      </c>
      <c r="D219" t="s">
        <v>116</v>
      </c>
      <c r="F219" s="5">
        <v>30</v>
      </c>
      <c r="G219" s="5">
        <f>TblTrans[[#This Row],[Credit(Income]]-TblTrans[[#This Row],[Debit(Spend)]]</f>
        <v>30</v>
      </c>
      <c r="H219" t="str" cm="1">
        <f t="array" ref="H219">_xlfn.XLOOKUP(TRUE,ISNUMBER(SEARCH(TblCat[Description],TblTrans[[#This Row],[Description]])),TblCat[Subcategory],"Uncategorized")</f>
        <v>Savings</v>
      </c>
      <c r="I219" t="str" cm="1">
        <f t="array" ref="I219">_xlfn.XLOOKUP(TRUE,ISNUMBER(SEARCH(TblCat[Description],TblTrans[[#This Row],[Description]])),TblCat[Category],"Uncategorized")</f>
        <v>Transfer</v>
      </c>
      <c r="J219" t="str" cm="1">
        <f t="array" ref="J219">_xlfn.XLOOKUP(TRUE,ISNUMBER(SEARCH(TblCat[Description],TblTrans[[#This Row],[Description]])),TblCat[Category Type],"Uncategorized")</f>
        <v>Bank Transfer</v>
      </c>
    </row>
    <row r="220" spans="2:10" x14ac:dyDescent="0.2">
      <c r="B220" t="s">
        <v>14</v>
      </c>
      <c r="C220" s="4">
        <v>46079</v>
      </c>
      <c r="D220" t="s">
        <v>116</v>
      </c>
      <c r="F220" s="5">
        <v>65</v>
      </c>
      <c r="G220" s="5">
        <f>TblTrans[[#This Row],[Credit(Income]]-TblTrans[[#This Row],[Debit(Spend)]]</f>
        <v>65</v>
      </c>
      <c r="H220" t="str" cm="1">
        <f t="array" ref="H220">_xlfn.XLOOKUP(TRUE,ISNUMBER(SEARCH(TblCat[Description],TblTrans[[#This Row],[Description]])),TblCat[Subcategory],"Uncategorized")</f>
        <v>Savings</v>
      </c>
      <c r="I220" t="str" cm="1">
        <f t="array" ref="I220">_xlfn.XLOOKUP(TRUE,ISNUMBER(SEARCH(TblCat[Description],TblTrans[[#This Row],[Description]])),TblCat[Category],"Uncategorized")</f>
        <v>Transfer</v>
      </c>
      <c r="J220" t="str" cm="1">
        <f t="array" ref="J220">_xlfn.XLOOKUP(TRUE,ISNUMBER(SEARCH(TblCat[Description],TblTrans[[#This Row],[Description]])),TblCat[Category Type],"Uncategorized")</f>
        <v>Bank Transfer</v>
      </c>
    </row>
    <row r="221" spans="2:10" x14ac:dyDescent="0.2">
      <c r="B221" t="s">
        <v>12</v>
      </c>
      <c r="C221" s="4">
        <v>46079</v>
      </c>
      <c r="D221" t="s">
        <v>23</v>
      </c>
      <c r="E221" s="5">
        <v>4</v>
      </c>
      <c r="G221" s="5">
        <f>TblTrans[[#This Row],[Credit(Income]]-TblTrans[[#This Row],[Debit(Spend)]]</f>
        <v>-4</v>
      </c>
      <c r="H221" t="str" cm="1">
        <f t="array" ref="H221">_xlfn.XLOOKUP(TRUE,ISNUMBER(SEARCH(TblCat[Description],TblTrans[[#This Row],[Description]])),TblCat[Subcategory],"Uncategorized")</f>
        <v>Car</v>
      </c>
      <c r="I221" t="str" cm="1">
        <f t="array" ref="I221">_xlfn.XLOOKUP(TRUE,ISNUMBER(SEARCH(TblCat[Description],TblTrans[[#This Row],[Description]])),TblCat[Category],"Uncategorized")</f>
        <v>Parking Expense</v>
      </c>
      <c r="J221" t="str" cm="1">
        <f t="array" ref="J221">_xlfn.XLOOKUP(TRUE,ISNUMBER(SEARCH(TblCat[Description],TblTrans[[#This Row],[Description]])),TblCat[Category Type],"Uncategorized")</f>
        <v>Expense</v>
      </c>
    </row>
    <row r="222" spans="2:10" x14ac:dyDescent="0.2">
      <c r="B222" t="s">
        <v>12</v>
      </c>
      <c r="C222" s="4">
        <v>46079</v>
      </c>
      <c r="D222" t="s">
        <v>39</v>
      </c>
      <c r="E222" s="5">
        <v>30</v>
      </c>
      <c r="G222" s="5">
        <f>TblTrans[[#This Row],[Credit(Income]]-TblTrans[[#This Row],[Debit(Spend)]]</f>
        <v>-30</v>
      </c>
      <c r="H222" t="str" cm="1">
        <f t="array" ref="H222">_xlfn.XLOOKUP(TRUE,ISNUMBER(SEARCH(TblCat[Description],TblTrans[[#This Row],[Description]])),TblCat[Subcategory],"Uncategorized")</f>
        <v>Funds Transfer</v>
      </c>
      <c r="I222" t="str" cm="1">
        <f t="array" ref="I222">_xlfn.XLOOKUP(TRUE,ISNUMBER(SEARCH(TblCat[Description],TblTrans[[#This Row],[Description]])),TblCat[Category],"Uncategorized")</f>
        <v>Transfer</v>
      </c>
      <c r="J222" t="str" cm="1">
        <f t="array" ref="J222">_xlfn.XLOOKUP(TRUE,ISNUMBER(SEARCH(TblCat[Description],TblTrans[[#This Row],[Description]])),TblCat[Category Type],"Uncategorized")</f>
        <v>Bank Transfer</v>
      </c>
    </row>
    <row r="223" spans="2:10" x14ac:dyDescent="0.2">
      <c r="B223" t="s">
        <v>12</v>
      </c>
      <c r="C223" s="4">
        <v>46079</v>
      </c>
      <c r="D223" t="s">
        <v>23</v>
      </c>
      <c r="E223" s="5">
        <v>2.5</v>
      </c>
      <c r="G223" s="5">
        <f>TblTrans[[#This Row],[Credit(Income]]-TblTrans[[#This Row],[Debit(Spend)]]</f>
        <v>-2.5</v>
      </c>
      <c r="H223" t="str" cm="1">
        <f t="array" ref="H223">_xlfn.XLOOKUP(TRUE,ISNUMBER(SEARCH(TblCat[Description],TblTrans[[#This Row],[Description]])),TblCat[Subcategory],"Uncategorized")</f>
        <v>Car</v>
      </c>
      <c r="I223" t="str" cm="1">
        <f t="array" ref="I223">_xlfn.XLOOKUP(TRUE,ISNUMBER(SEARCH(TblCat[Description],TblTrans[[#This Row],[Description]])),TblCat[Category],"Uncategorized")</f>
        <v>Parking Expense</v>
      </c>
      <c r="J223" t="str" cm="1">
        <f t="array" ref="J223">_xlfn.XLOOKUP(TRUE,ISNUMBER(SEARCH(TblCat[Description],TblTrans[[#This Row],[Description]])),TblCat[Category Type],"Uncategorized")</f>
        <v>Expense</v>
      </c>
    </row>
    <row r="224" spans="2:10" x14ac:dyDescent="0.2">
      <c r="B224" t="s">
        <v>12</v>
      </c>
      <c r="C224" s="4">
        <v>46079</v>
      </c>
      <c r="D224" t="s">
        <v>25</v>
      </c>
      <c r="E224" s="5">
        <v>36.94</v>
      </c>
      <c r="G224" s="5">
        <f>TblTrans[[#This Row],[Credit(Income]]-TblTrans[[#This Row],[Debit(Spend)]]</f>
        <v>-36.94</v>
      </c>
      <c r="H224" t="str" cm="1">
        <f t="array" ref="H224">_xlfn.XLOOKUP(TRUE,ISNUMBER(SEARCH(TblCat[Description],TblTrans[[#This Row],[Description]])),TblCat[Subcategory],"Uncategorized")</f>
        <v>Food</v>
      </c>
      <c r="I224" t="str" cm="1">
        <f t="array" ref="I224">_xlfn.XLOOKUP(TRUE,ISNUMBER(SEARCH(TblCat[Description],TblTrans[[#This Row],[Description]])),TblCat[Category],"Uncategorized")</f>
        <v>Home</v>
      </c>
      <c r="J224" t="str" cm="1">
        <f t="array" ref="J224">_xlfn.XLOOKUP(TRUE,ISNUMBER(SEARCH(TblCat[Description],TblTrans[[#This Row],[Description]])),TblCat[Category Type],"Uncategorized")</f>
        <v>Expense</v>
      </c>
    </row>
    <row r="225" spans="2:10" x14ac:dyDescent="0.2">
      <c r="B225" t="s">
        <v>12</v>
      </c>
      <c r="C225" s="4">
        <v>46079</v>
      </c>
      <c r="D225" t="s">
        <v>35</v>
      </c>
      <c r="E225" s="5">
        <v>49.37</v>
      </c>
      <c r="G225" s="5">
        <f>TblTrans[[#This Row],[Credit(Income]]-TblTrans[[#This Row],[Debit(Spend)]]</f>
        <v>-49.37</v>
      </c>
      <c r="H225" t="str" cm="1">
        <f t="array" ref="H225">_xlfn.XLOOKUP(TRUE,ISNUMBER(SEARCH(TblCat[Description],TblTrans[[#This Row],[Description]])),TblCat[Subcategory],"Uncategorized")</f>
        <v>Car</v>
      </c>
      <c r="I225" t="str" cm="1">
        <f t="array" ref="I225">_xlfn.XLOOKUP(TRUE,ISNUMBER(SEARCH(TblCat[Description],TblTrans[[#This Row],[Description]])),TblCat[Category],"Uncategorized")</f>
        <v>Fuel</v>
      </c>
      <c r="J225" t="str" cm="1">
        <f t="array" ref="J225">_xlfn.XLOOKUP(TRUE,ISNUMBER(SEARCH(TblCat[Description],TblTrans[[#This Row],[Description]])),TblCat[Category Type],"Uncategorized")</f>
        <v>Expense</v>
      </c>
    </row>
    <row r="226" spans="2:10" x14ac:dyDescent="0.2">
      <c r="B226" t="s">
        <v>12</v>
      </c>
      <c r="C226" s="4">
        <v>46079</v>
      </c>
      <c r="D226" t="s">
        <v>117</v>
      </c>
      <c r="E226" s="5">
        <v>9.99</v>
      </c>
      <c r="G226" s="5">
        <f>TblTrans[[#This Row],[Credit(Income]]-TblTrans[[#This Row],[Debit(Spend)]]</f>
        <v>-9.99</v>
      </c>
      <c r="H226" t="str" cm="1">
        <f t="array" ref="H226">_xlfn.XLOOKUP(TRUE,ISNUMBER(SEARCH(TblCat[Description],TblTrans[[#This Row],[Description]])),TblCat[Subcategory],"Uncategorized")</f>
        <v>Entertainment</v>
      </c>
      <c r="I226" t="str" cm="1">
        <f t="array" ref="I226">_xlfn.XLOOKUP(TRUE,ISNUMBER(SEARCH(TblCat[Description],TblTrans[[#This Row],[Description]])),TblCat[Category],"Uncategorized")</f>
        <v>Entertainment</v>
      </c>
      <c r="J226" t="str" cm="1">
        <f t="array" ref="J226">_xlfn.XLOOKUP(TRUE,ISNUMBER(SEARCH(TblCat[Description],TblTrans[[#This Row],[Description]])),TblCat[Category Type],"Uncategorized")</f>
        <v>Expense</v>
      </c>
    </row>
    <row r="227" spans="2:10" x14ac:dyDescent="0.2">
      <c r="B227" t="s">
        <v>12</v>
      </c>
      <c r="C227" s="4">
        <v>46080</v>
      </c>
      <c r="D227" t="s">
        <v>118</v>
      </c>
      <c r="E227" s="5">
        <v>84.54</v>
      </c>
      <c r="G227" s="5">
        <f>TblTrans[[#This Row],[Credit(Income]]-TblTrans[[#This Row],[Debit(Spend)]]</f>
        <v>-84.54</v>
      </c>
      <c r="H227" t="str" cm="1">
        <f t="array" ref="H227">_xlfn.XLOOKUP(TRUE,ISNUMBER(SEARCH(TblCat[Description],TblTrans[[#This Row],[Description]])),TblCat[Subcategory],"Uncategorized")</f>
        <v>Savings</v>
      </c>
      <c r="I227" t="str" cm="1">
        <f t="array" ref="I227">_xlfn.XLOOKUP(TRUE,ISNUMBER(SEARCH(TblCat[Description],TblTrans[[#This Row],[Description]])),TblCat[Category],"Uncategorized")</f>
        <v>Transfer</v>
      </c>
      <c r="J227" t="str" cm="1">
        <f t="array" ref="J227">_xlfn.XLOOKUP(TRUE,ISNUMBER(SEARCH(TblCat[Description],TblTrans[[#This Row],[Description]])),TblCat[Category Type],"Uncategorized")</f>
        <v>Bank Transfer</v>
      </c>
    </row>
    <row r="228" spans="2:10" x14ac:dyDescent="0.2">
      <c r="B228" t="s">
        <v>12</v>
      </c>
      <c r="C228" s="4">
        <v>46080</v>
      </c>
      <c r="D228" t="s">
        <v>39</v>
      </c>
      <c r="E228" s="5">
        <v>65</v>
      </c>
      <c r="G228" s="5">
        <f>TblTrans[[#This Row],[Credit(Income]]-TblTrans[[#This Row],[Debit(Spend)]]</f>
        <v>-65</v>
      </c>
      <c r="H228" t="str" cm="1">
        <f t="array" ref="H228">_xlfn.XLOOKUP(TRUE,ISNUMBER(SEARCH(TblCat[Description],TblTrans[[#This Row],[Description]])),TblCat[Subcategory],"Uncategorized")</f>
        <v>Funds Transfer</v>
      </c>
      <c r="I228" t="str" cm="1">
        <f t="array" ref="I228">_xlfn.XLOOKUP(TRUE,ISNUMBER(SEARCH(TblCat[Description],TblTrans[[#This Row],[Description]])),TblCat[Category],"Uncategorized")</f>
        <v>Transfer</v>
      </c>
      <c r="J228" t="str" cm="1">
        <f t="array" ref="J228">_xlfn.XLOOKUP(TRUE,ISNUMBER(SEARCH(TblCat[Description],TblTrans[[#This Row],[Description]])),TblCat[Category Type],"Uncategorized")</f>
        <v>Bank Transfer</v>
      </c>
    </row>
    <row r="229" spans="2:10" x14ac:dyDescent="0.2">
      <c r="B229" t="s">
        <v>14</v>
      </c>
      <c r="C229" s="4">
        <v>46080</v>
      </c>
      <c r="D229" t="s">
        <v>77</v>
      </c>
      <c r="F229" s="5">
        <v>22.25</v>
      </c>
      <c r="G229" s="5">
        <f>TblTrans[[#This Row],[Credit(Income]]-TblTrans[[#This Row],[Debit(Spend)]]</f>
        <v>22.25</v>
      </c>
      <c r="H229" t="str" cm="1">
        <f t="array" ref="H229">_xlfn.XLOOKUP(TRUE,ISNUMBER(SEARCH(TblCat[Description],TblTrans[[#This Row],[Description]])),TblCat[Subcategory],"Uncategorized")</f>
        <v>Savings</v>
      </c>
      <c r="I229" t="str" cm="1">
        <f t="array" ref="I229">_xlfn.XLOOKUP(TRUE,ISNUMBER(SEARCH(TblCat[Description],TblTrans[[#This Row],[Description]])),TblCat[Category],"Uncategorized")</f>
        <v>Interest</v>
      </c>
      <c r="J229" t="str" cm="1">
        <f t="array" ref="J229">_xlfn.XLOOKUP(TRUE,ISNUMBER(SEARCH(TblCat[Description],TblTrans[[#This Row],[Description]])),TblCat[Category Type],"Uncategorized")</f>
        <v>Income</v>
      </c>
    </row>
    <row r="230" spans="2:10" x14ac:dyDescent="0.2">
      <c r="B230" t="s">
        <v>12</v>
      </c>
      <c r="C230" s="4">
        <v>46080</v>
      </c>
      <c r="D230" t="s">
        <v>119</v>
      </c>
      <c r="F230" s="5">
        <v>84.54</v>
      </c>
      <c r="G230" s="5">
        <f>TblTrans[[#This Row],[Credit(Income]]-TblTrans[[#This Row],[Debit(Spend)]]</f>
        <v>84.54</v>
      </c>
      <c r="H230" t="str" cm="1">
        <f t="array" ref="H230">_xlfn.XLOOKUP(TRUE,ISNUMBER(SEARCH(TblCat[Description],TblTrans[[#This Row],[Description]])),TblCat[Subcategory],"Uncategorized")</f>
        <v>Savings</v>
      </c>
      <c r="I230" t="str" cm="1">
        <f t="array" ref="I230">_xlfn.XLOOKUP(TRUE,ISNUMBER(SEARCH(TblCat[Description],TblTrans[[#This Row],[Description]])),TblCat[Category],"Uncategorized")</f>
        <v>Transfer</v>
      </c>
      <c r="J230" t="str" cm="1">
        <f t="array" ref="J230">_xlfn.XLOOKUP(TRUE,ISNUMBER(SEARCH(TblCat[Description],TblTrans[[#This Row],[Description]])),TblCat[Category Type],"Uncategorized")</f>
        <v>Bank Transfer</v>
      </c>
    </row>
    <row r="231" spans="2:10" x14ac:dyDescent="0.2">
      <c r="B231" t="s">
        <v>12</v>
      </c>
      <c r="C231" s="4">
        <v>46080</v>
      </c>
      <c r="D231" t="s">
        <v>84</v>
      </c>
      <c r="F231" s="5">
        <v>30</v>
      </c>
      <c r="G231" s="5">
        <f>TblTrans[[#This Row],[Credit(Income]]-TblTrans[[#This Row],[Debit(Spend)]]</f>
        <v>30</v>
      </c>
      <c r="H231" t="str" cm="1">
        <f t="array" ref="H231">_xlfn.XLOOKUP(TRUE,ISNUMBER(SEARCH(TblCat[Description],TblTrans[[#This Row],[Description]])),TblCat[Subcategory],"Uncategorized")</f>
        <v>ATM Transaction</v>
      </c>
      <c r="I231" t="str" cm="1">
        <f t="array" ref="I231">_xlfn.XLOOKUP(TRUE,ISNUMBER(SEARCH(TblCat[Description],TblTrans[[#This Row],[Description]])),TblCat[Category],"Uncategorized")</f>
        <v>Bank Transaction</v>
      </c>
      <c r="J231" t="str" cm="1">
        <f t="array" ref="J231">_xlfn.XLOOKUP(TRUE,ISNUMBER(SEARCH(TblCat[Description],TblTrans[[#This Row],[Description]])),TblCat[Category Type],"Uncategorized")</f>
        <v>Bank Transfer</v>
      </c>
    </row>
    <row r="232" spans="2:10" x14ac:dyDescent="0.2">
      <c r="B232" t="s">
        <v>12</v>
      </c>
      <c r="C232" s="4">
        <v>46080</v>
      </c>
      <c r="D232" t="s">
        <v>104</v>
      </c>
      <c r="E232" s="5">
        <v>10</v>
      </c>
      <c r="G232" s="5">
        <f>TblTrans[[#This Row],[Credit(Income]]-TblTrans[[#This Row],[Debit(Spend)]]</f>
        <v>-10</v>
      </c>
      <c r="H232" t="str" cm="1">
        <f t="array" ref="H232">_xlfn.XLOOKUP(TRUE,ISNUMBER(SEARCH(TblCat[Description],TblTrans[[#This Row],[Description]])),TblCat[Subcategory],"Uncategorized")</f>
        <v>Home</v>
      </c>
      <c r="I232" t="str" cm="1">
        <f t="array" ref="I232">_xlfn.XLOOKUP(TRUE,ISNUMBER(SEARCH(TblCat[Description],TblTrans[[#This Row],[Description]])),TblCat[Category],"Uncategorized")</f>
        <v>Home</v>
      </c>
      <c r="J232" t="str" cm="1">
        <f t="array" ref="J232">_xlfn.XLOOKUP(TRUE,ISNUMBER(SEARCH(TblCat[Description],TblTrans[[#This Row],[Description]])),TblCat[Category Type],"Uncategorized")</f>
        <v>Expense</v>
      </c>
    </row>
    <row r="233" spans="2:10" x14ac:dyDescent="0.2">
      <c r="B233" t="s">
        <v>12</v>
      </c>
      <c r="C233" s="4">
        <v>46080</v>
      </c>
      <c r="D233" t="s">
        <v>84</v>
      </c>
      <c r="F233" s="5">
        <v>10</v>
      </c>
      <c r="G233" s="5">
        <f>TblTrans[[#This Row],[Credit(Income]]-TblTrans[[#This Row],[Debit(Spend)]]</f>
        <v>10</v>
      </c>
      <c r="H233" t="str" cm="1">
        <f t="array" ref="H233">_xlfn.XLOOKUP(TRUE,ISNUMBER(SEARCH(TblCat[Description],TblTrans[[#This Row],[Description]])),TblCat[Subcategory],"Uncategorized")</f>
        <v>ATM Transaction</v>
      </c>
      <c r="I233" t="str" cm="1">
        <f t="array" ref="I233">_xlfn.XLOOKUP(TRUE,ISNUMBER(SEARCH(TblCat[Description],TblTrans[[#This Row],[Description]])),TblCat[Category],"Uncategorized")</f>
        <v>Bank Transaction</v>
      </c>
      <c r="J233" t="str" cm="1">
        <f t="array" ref="J233">_xlfn.XLOOKUP(TRUE,ISNUMBER(SEARCH(TblCat[Description],TblTrans[[#This Row],[Description]])),TblCat[Category Type],"Uncategorized")</f>
        <v>Bank Transfer</v>
      </c>
    </row>
    <row r="234" spans="2:10" x14ac:dyDescent="0.2">
      <c r="B234" t="s">
        <v>14</v>
      </c>
      <c r="C234" s="4">
        <v>46080</v>
      </c>
      <c r="D234" t="s">
        <v>15</v>
      </c>
      <c r="E234" s="5">
        <v>435.32</v>
      </c>
      <c r="G234" s="5">
        <f>TblTrans[[#This Row],[Credit(Income]]-TblTrans[[#This Row],[Debit(Spend)]]</f>
        <v>-435.32</v>
      </c>
      <c r="H234" t="str" cm="1">
        <f t="array" ref="H234">_xlfn.XLOOKUP(TRUE,ISNUMBER(SEARCH(TblCat[Description],TblTrans[[#This Row],[Description]])),TblCat[Subcategory],"Uncategorized")</f>
        <v>Savings</v>
      </c>
      <c r="I234" t="str" cm="1">
        <f t="array" ref="I234">_xlfn.XLOOKUP(TRUE,ISNUMBER(SEARCH(TblCat[Description],TblTrans[[#This Row],[Description]])),TblCat[Category],"Uncategorized")</f>
        <v>Transfer</v>
      </c>
      <c r="J234" t="str" cm="1">
        <f t="array" ref="J234">_xlfn.XLOOKUP(TRUE,ISNUMBER(SEARCH(TblCat[Description],TblTrans[[#This Row],[Description]])),TblCat[Category Type],"Uncategorized")</f>
        <v>Balance Forward</v>
      </c>
    </row>
    <row r="235" spans="2:10" x14ac:dyDescent="0.2">
      <c r="B235" t="s">
        <v>14</v>
      </c>
      <c r="C235" s="4">
        <v>46080</v>
      </c>
      <c r="D235" t="s">
        <v>71</v>
      </c>
      <c r="F235" s="5">
        <v>435.32</v>
      </c>
      <c r="G235" s="5">
        <f>TblTrans[[#This Row],[Credit(Income]]-TblTrans[[#This Row],[Debit(Spend)]]</f>
        <v>435.32</v>
      </c>
      <c r="H235" t="str" cm="1">
        <f t="array" ref="H235">_xlfn.XLOOKUP(TRUE,ISNUMBER(SEARCH(TblCat[Description],TblTrans[[#This Row],[Description]])),TblCat[Subcategory],"Uncategorized")</f>
        <v>Savings</v>
      </c>
      <c r="I235" t="str" cm="1">
        <f t="array" ref="I235">_xlfn.XLOOKUP(TRUE,ISNUMBER(SEARCH(TblCat[Description],TblTrans[[#This Row],[Description]])),TblCat[Category],"Uncategorized")</f>
        <v>Transfer</v>
      </c>
      <c r="J235" t="str" cm="1">
        <f t="array" ref="J235">_xlfn.XLOOKUP(TRUE,ISNUMBER(SEARCH(TblCat[Description],TblTrans[[#This Row],[Description]])),TblCat[Category Type],"Uncategorized")</f>
        <v>Balance Forward</v>
      </c>
    </row>
    <row r="236" spans="2:10" x14ac:dyDescent="0.2">
      <c r="B236" t="s">
        <v>12</v>
      </c>
      <c r="C236" s="4">
        <v>46081</v>
      </c>
      <c r="D236" t="s">
        <v>25</v>
      </c>
      <c r="E236" s="5">
        <v>39.75</v>
      </c>
      <c r="G236" s="5">
        <f>TblTrans[[#This Row],[Credit(Income]]-TblTrans[[#This Row],[Debit(Spend)]]</f>
        <v>-39.75</v>
      </c>
      <c r="H236" t="str" cm="1">
        <f t="array" ref="H236">_xlfn.XLOOKUP(TRUE,ISNUMBER(SEARCH(TblCat[Description],TblTrans[[#This Row],[Description]])),TblCat[Subcategory],"Uncategorized")</f>
        <v>Food</v>
      </c>
      <c r="I236" t="str" cm="1">
        <f t="array" ref="I236">_xlfn.XLOOKUP(TRUE,ISNUMBER(SEARCH(TblCat[Description],TblTrans[[#This Row],[Description]])),TblCat[Category],"Uncategorized")</f>
        <v>Home</v>
      </c>
      <c r="J236" t="str" cm="1">
        <f t="array" ref="J236">_xlfn.XLOOKUP(TRUE,ISNUMBER(SEARCH(TblCat[Description],TblTrans[[#This Row],[Description]])),TblCat[Category Type],"Uncategorized")</f>
        <v>Expense</v>
      </c>
    </row>
    <row r="237" spans="2:10" x14ac:dyDescent="0.2">
      <c r="B237" t="s">
        <v>12</v>
      </c>
      <c r="C237" s="4">
        <v>46082</v>
      </c>
      <c r="D237" t="s">
        <v>29</v>
      </c>
      <c r="F237" s="5">
        <v>180</v>
      </c>
      <c r="G237" s="5">
        <f>TblTrans[[#This Row],[Credit(Income]]-TblTrans[[#This Row],[Debit(Spend)]]</f>
        <v>180</v>
      </c>
      <c r="H237" t="str" cm="1">
        <f t="array" ref="H237">_xlfn.XLOOKUP(TRUE,ISNUMBER(SEARCH(TblCat[Description],TblTrans[[#This Row],[Description]])),TblCat[Subcategory],"Uncategorized")</f>
        <v>ATM Transaction</v>
      </c>
      <c r="I237" t="str" cm="1">
        <f t="array" ref="I237">_xlfn.XLOOKUP(TRUE,ISNUMBER(SEARCH(TblCat[Description],TblTrans[[#This Row],[Description]])),TblCat[Category],"Uncategorized")</f>
        <v>Bank Transaction</v>
      </c>
      <c r="J237" t="str" cm="1">
        <f t="array" ref="J237">_xlfn.XLOOKUP(TRUE,ISNUMBER(SEARCH(TblCat[Description],TblTrans[[#This Row],[Description]])),TblCat[Category Type],"Uncategorized")</f>
        <v>Bank Transfer</v>
      </c>
    </row>
    <row r="238" spans="2:10" x14ac:dyDescent="0.2">
      <c r="B238" t="s">
        <v>12</v>
      </c>
      <c r="C238" s="4">
        <v>46082</v>
      </c>
      <c r="D238" t="s">
        <v>121</v>
      </c>
      <c r="E238" s="5">
        <v>150</v>
      </c>
      <c r="G238" s="5">
        <f>TblTrans[[#This Row],[Credit(Income]]-TblTrans[[#This Row],[Debit(Spend)]]</f>
        <v>-150</v>
      </c>
      <c r="H238" t="str" cm="1">
        <f t="array" ref="H238">_xlfn.XLOOKUP(TRUE,ISNUMBER(SEARCH(TblCat[Description],TblTrans[[#This Row],[Description]])),TblCat[Subcategory],"Uncategorized")</f>
        <v>Funds Transfer</v>
      </c>
      <c r="I238" t="str" cm="1">
        <f t="array" ref="I238">_xlfn.XLOOKUP(TRUE,ISNUMBER(SEARCH(TblCat[Description],TblTrans[[#This Row],[Description]])),TblCat[Category],"Uncategorized")</f>
        <v>Transfer</v>
      </c>
      <c r="J238" t="str" cm="1">
        <f t="array" ref="J238">_xlfn.XLOOKUP(TRUE,ISNUMBER(SEARCH(TblCat[Description],TblTrans[[#This Row],[Description]])),TblCat[Category Type],"Uncategorized")</f>
        <v>Bank Transfer</v>
      </c>
    </row>
    <row r="239" spans="2:10" x14ac:dyDescent="0.2">
      <c r="B239" t="s">
        <v>12</v>
      </c>
      <c r="C239" s="4">
        <v>46083</v>
      </c>
      <c r="D239" t="s">
        <v>75</v>
      </c>
      <c r="E239" s="5">
        <v>1190</v>
      </c>
      <c r="G239" s="5">
        <f>TblTrans[[#This Row],[Credit(Income]]-TblTrans[[#This Row],[Debit(Spend)]]</f>
        <v>-1190</v>
      </c>
      <c r="H239" t="str" cm="1">
        <f t="array" ref="H239">_xlfn.XLOOKUP(TRUE,ISNUMBER(SEARCH(TblCat[Description],TblTrans[[#This Row],[Description]])),TblCat[Subcategory],"Uncategorized")</f>
        <v>Home</v>
      </c>
      <c r="I239" t="str" cm="1">
        <f t="array" ref="I239">_xlfn.XLOOKUP(TRUE,ISNUMBER(SEARCH(TblCat[Description],TblTrans[[#This Row],[Description]])),TblCat[Category],"Uncategorized")</f>
        <v>Home</v>
      </c>
      <c r="J239" t="str" cm="1">
        <f t="array" ref="J239">_xlfn.XLOOKUP(TRUE,ISNUMBER(SEARCH(TblCat[Description],TblTrans[[#This Row],[Description]])),TblCat[Category Type],"Uncategorized")</f>
        <v>Expense</v>
      </c>
    </row>
    <row r="240" spans="2:10" x14ac:dyDescent="0.2">
      <c r="B240" t="s">
        <v>12</v>
      </c>
      <c r="C240" s="4">
        <v>46083</v>
      </c>
      <c r="D240" t="s">
        <v>82</v>
      </c>
      <c r="E240" s="5">
        <v>71</v>
      </c>
      <c r="G240" s="5">
        <f>TblTrans[[#This Row],[Credit(Income]]-TblTrans[[#This Row],[Debit(Spend)]]</f>
        <v>-71</v>
      </c>
      <c r="H240" t="str" cm="1">
        <f t="array" ref="H240">_xlfn.XLOOKUP(TRUE,ISNUMBER(SEARCH(TblCat[Description],TblTrans[[#This Row],[Description]])),TblCat[Subcategory],"Uncategorized")</f>
        <v>Home</v>
      </c>
      <c r="I240" t="str" cm="1">
        <f t="array" ref="I240">_xlfn.XLOOKUP(TRUE,ISNUMBER(SEARCH(TblCat[Description],TblTrans[[#This Row],[Description]])),TblCat[Category],"Uncategorized")</f>
        <v>Home</v>
      </c>
      <c r="J240" t="str" cm="1">
        <f t="array" ref="J240">_xlfn.XLOOKUP(TRUE,ISNUMBER(SEARCH(TblCat[Description],TblTrans[[#This Row],[Description]])),TblCat[Category Type],"Uncategorized")</f>
        <v>Expense</v>
      </c>
    </row>
    <row r="241" spans="2:10" x14ac:dyDescent="0.2">
      <c r="B241" t="s">
        <v>12</v>
      </c>
      <c r="C241" s="4">
        <v>46083</v>
      </c>
      <c r="D241" t="s">
        <v>29</v>
      </c>
      <c r="F241" s="5">
        <v>50</v>
      </c>
      <c r="G241" s="5">
        <f>TblTrans[[#This Row],[Credit(Income]]-TblTrans[[#This Row],[Debit(Spend)]]</f>
        <v>50</v>
      </c>
      <c r="H241" t="str" cm="1">
        <f t="array" ref="H241">_xlfn.XLOOKUP(TRUE,ISNUMBER(SEARCH(TblCat[Description],TblTrans[[#This Row],[Description]])),TblCat[Subcategory],"Uncategorized")</f>
        <v>ATM Transaction</v>
      </c>
      <c r="I241" t="str" cm="1">
        <f t="array" ref="I241">_xlfn.XLOOKUP(TRUE,ISNUMBER(SEARCH(TblCat[Description],TblTrans[[#This Row],[Description]])),TblCat[Category],"Uncategorized")</f>
        <v>Bank Transaction</v>
      </c>
      <c r="J241" t="str" cm="1">
        <f t="array" ref="J241">_xlfn.XLOOKUP(TRUE,ISNUMBER(SEARCH(TblCat[Description],TblTrans[[#This Row],[Description]])),TblCat[Category Type],"Uncategorized")</f>
        <v>Bank Transfer</v>
      </c>
    </row>
    <row r="242" spans="2:10" x14ac:dyDescent="0.2">
      <c r="B242" t="s">
        <v>14</v>
      </c>
      <c r="C242" s="4">
        <v>46083</v>
      </c>
      <c r="D242" t="s">
        <v>275</v>
      </c>
      <c r="F242" s="5">
        <v>30</v>
      </c>
      <c r="G242" s="25">
        <f>TblTrans[[#This Row],[Credit(Income]]-TblTrans[[#This Row],[Debit(Spend)]]</f>
        <v>30</v>
      </c>
      <c r="H242" s="26" t="str" cm="1">
        <f t="array" ref="H242">_xlfn.XLOOKUP(TRUE,ISNUMBER(SEARCH(TblCat[Description],TblTrans[[#This Row],[Description]])),TblCat[Subcategory],"Uncategorized")</f>
        <v>Savings</v>
      </c>
      <c r="I242" s="26" t="str" cm="1">
        <f t="array" ref="I242">_xlfn.XLOOKUP(TRUE,ISNUMBER(SEARCH(TblCat[Description],TblTrans[[#This Row],[Description]])),TblCat[Category],"Uncategorized")</f>
        <v>Transfer</v>
      </c>
      <c r="J242" s="26" t="str" cm="1">
        <f t="array" ref="J242">_xlfn.XLOOKUP(TRUE,ISNUMBER(SEARCH(TblCat[Description],TblTrans[[#This Row],[Description]])),TblCat[Category Type],"Uncategorized")</f>
        <v>Bank Transfer</v>
      </c>
    </row>
    <row r="243" spans="2:10" x14ac:dyDescent="0.2">
      <c r="B243" t="s">
        <v>14</v>
      </c>
      <c r="C243" s="4">
        <v>46083</v>
      </c>
      <c r="D243" t="s">
        <v>275</v>
      </c>
      <c r="F243" s="5">
        <v>30</v>
      </c>
      <c r="G243" s="25">
        <f>TblTrans[[#This Row],[Credit(Income]]-TblTrans[[#This Row],[Debit(Spend)]]</f>
        <v>30</v>
      </c>
      <c r="H243" s="26" t="str" cm="1">
        <f t="array" ref="H243">_xlfn.XLOOKUP(TRUE,ISNUMBER(SEARCH(TblCat[Description],TblTrans[[#This Row],[Description]])),TblCat[Subcategory],"Uncategorized")</f>
        <v>Savings</v>
      </c>
      <c r="I243" s="26" t="str" cm="1">
        <f t="array" ref="I243">_xlfn.XLOOKUP(TRUE,ISNUMBER(SEARCH(TblCat[Description],TblTrans[[#This Row],[Description]])),TblCat[Category],"Uncategorized")</f>
        <v>Transfer</v>
      </c>
      <c r="J243" s="26" t="str" cm="1">
        <f t="array" ref="J243">_xlfn.XLOOKUP(TRUE,ISNUMBER(SEARCH(TblCat[Description],TblTrans[[#This Row],[Description]])),TblCat[Category Type],"Uncategorized")</f>
        <v>Bank Transfer</v>
      </c>
    </row>
    <row r="244" spans="2:10" x14ac:dyDescent="0.2">
      <c r="B244" t="s">
        <v>14</v>
      </c>
      <c r="C244" s="4">
        <v>46083</v>
      </c>
      <c r="D244" t="s">
        <v>275</v>
      </c>
      <c r="F244" s="5">
        <v>10</v>
      </c>
      <c r="G244" s="25">
        <f>TblTrans[[#This Row],[Credit(Income]]-TblTrans[[#This Row],[Debit(Spend)]]</f>
        <v>10</v>
      </c>
      <c r="H244" s="26" t="str" cm="1">
        <f t="array" ref="H244">_xlfn.XLOOKUP(TRUE,ISNUMBER(SEARCH(TblCat[Description],TblTrans[[#This Row],[Description]])),TblCat[Subcategory],"Uncategorized")</f>
        <v>Savings</v>
      </c>
      <c r="I244" s="26" t="str" cm="1">
        <f t="array" ref="I244">_xlfn.XLOOKUP(TRUE,ISNUMBER(SEARCH(TblCat[Description],TblTrans[[#This Row],[Description]])),TblCat[Category],"Uncategorized")</f>
        <v>Transfer</v>
      </c>
      <c r="J244" s="26" t="str" cm="1">
        <f t="array" ref="J244">_xlfn.XLOOKUP(TRUE,ISNUMBER(SEARCH(TblCat[Description],TblTrans[[#This Row],[Description]])),TblCat[Category Type],"Uncategorized")</f>
        <v>Bank Transfer</v>
      </c>
    </row>
    <row r="245" spans="2:10" x14ac:dyDescent="0.2">
      <c r="B245" t="s">
        <v>14</v>
      </c>
      <c r="C245" s="4">
        <v>46083</v>
      </c>
      <c r="D245" t="s">
        <v>275</v>
      </c>
      <c r="F245" s="5">
        <v>50</v>
      </c>
      <c r="G245" s="25">
        <f>TblTrans[[#This Row],[Credit(Income]]-TblTrans[[#This Row],[Debit(Spend)]]</f>
        <v>50</v>
      </c>
      <c r="H245" s="26" t="str" cm="1">
        <f t="array" ref="H245">_xlfn.XLOOKUP(TRUE,ISNUMBER(SEARCH(TblCat[Description],TblTrans[[#This Row],[Description]])),TblCat[Subcategory],"Uncategorized")</f>
        <v>Savings</v>
      </c>
      <c r="I245" s="26" t="str" cm="1">
        <f t="array" ref="I245">_xlfn.XLOOKUP(TRUE,ISNUMBER(SEARCH(TblCat[Description],TblTrans[[#This Row],[Description]])),TblCat[Category],"Uncategorized")</f>
        <v>Transfer</v>
      </c>
      <c r="J245" s="26" t="str" cm="1">
        <f t="array" ref="J245">_xlfn.XLOOKUP(TRUE,ISNUMBER(SEARCH(TblCat[Description],TblTrans[[#This Row],[Description]])),TblCat[Category Type],"Uncategorized")</f>
        <v>Bank Transfer</v>
      </c>
    </row>
    <row r="246" spans="2:10" x14ac:dyDescent="0.2">
      <c r="B246" t="s">
        <v>12</v>
      </c>
      <c r="C246" s="4">
        <v>46084</v>
      </c>
      <c r="D246" t="s">
        <v>26</v>
      </c>
      <c r="F246" s="5">
        <v>230</v>
      </c>
      <c r="G246" s="5">
        <f>TblTrans[[#This Row],[Credit(Income]]-TblTrans[[#This Row],[Debit(Spend)]]</f>
        <v>230</v>
      </c>
      <c r="H246" t="str" cm="1">
        <f t="array" ref="H246">_xlfn.XLOOKUP(TRUE,ISNUMBER(SEARCH(TblCat[Description],TblTrans[[#This Row],[Description]])),TblCat[Subcategory],"Uncategorized")</f>
        <v>Misc Income</v>
      </c>
      <c r="I246" t="str" cm="1">
        <f t="array" ref="I246">_xlfn.XLOOKUP(TRUE,ISNUMBER(SEARCH(TblCat[Description],TblTrans[[#This Row],[Description]])),TblCat[Category],"Uncategorized")</f>
        <v>Other Income</v>
      </c>
      <c r="J246" t="str" cm="1">
        <f t="array" ref="J246">_xlfn.XLOOKUP(TRUE,ISNUMBER(SEARCH(TblCat[Description],TblTrans[[#This Row],[Description]])),TblCat[Category Type],"Uncategorized")</f>
        <v>Income</v>
      </c>
    </row>
    <row r="247" spans="2:10" x14ac:dyDescent="0.2">
      <c r="B247" t="s">
        <v>12</v>
      </c>
      <c r="C247" s="4">
        <v>46084</v>
      </c>
      <c r="D247" t="s">
        <v>122</v>
      </c>
      <c r="E247" s="5">
        <v>230</v>
      </c>
      <c r="G247" s="5">
        <f>TblTrans[[#This Row],[Credit(Income]]-TblTrans[[#This Row],[Debit(Spend)]]</f>
        <v>-230</v>
      </c>
      <c r="H247" t="str" cm="1">
        <f t="array" ref="H247">_xlfn.XLOOKUP(TRUE,ISNUMBER(SEARCH(TblCat[Description],TblTrans[[#This Row],[Description]])),TblCat[Subcategory],"Uncategorized")</f>
        <v>Funds Transfer</v>
      </c>
      <c r="I247" t="str" cm="1">
        <f t="array" ref="I247">_xlfn.XLOOKUP(TRUE,ISNUMBER(SEARCH(TblCat[Description],TblTrans[[#This Row],[Description]])),TblCat[Category],"Uncategorized")</f>
        <v>Transfer</v>
      </c>
      <c r="J247" t="str" cm="1">
        <f t="array" ref="J247">_xlfn.XLOOKUP(TRUE,ISNUMBER(SEARCH(TblCat[Description],TblTrans[[#This Row],[Description]])),TblCat[Category Type],"Uncategorized")</f>
        <v>Bank Transfer</v>
      </c>
    </row>
    <row r="248" spans="2:10" x14ac:dyDescent="0.2">
      <c r="B248" t="s">
        <v>14</v>
      </c>
      <c r="C248" s="4">
        <v>46084</v>
      </c>
      <c r="D248" t="s">
        <v>123</v>
      </c>
      <c r="F248" s="5">
        <v>230</v>
      </c>
      <c r="G248" s="5">
        <f>TblTrans[[#This Row],[Credit(Income]]-TblTrans[[#This Row],[Debit(Spend)]]</f>
        <v>230</v>
      </c>
      <c r="H248" t="str" cm="1">
        <f t="array" ref="H248">_xlfn.XLOOKUP(TRUE,ISNUMBER(SEARCH(TblCat[Description],TblTrans[[#This Row],[Description]])),TblCat[Subcategory],"Uncategorized")</f>
        <v>Savings</v>
      </c>
      <c r="I248" t="str" cm="1">
        <f t="array" ref="I248">_xlfn.XLOOKUP(TRUE,ISNUMBER(SEARCH(TblCat[Description],TblTrans[[#This Row],[Description]])),TblCat[Category],"Uncategorized")</f>
        <v>Transfer</v>
      </c>
      <c r="J248" t="str" cm="1">
        <f t="array" ref="J248">_xlfn.XLOOKUP(TRUE,ISNUMBER(SEARCH(TblCat[Description],TblTrans[[#This Row],[Description]])),TblCat[Category Type],"Uncategorized")</f>
        <v>Bank Transfer</v>
      </c>
    </row>
    <row r="249" spans="2:10" x14ac:dyDescent="0.2">
      <c r="B249" t="s">
        <v>12</v>
      </c>
      <c r="C249" s="4">
        <v>46084</v>
      </c>
      <c r="D249" t="s">
        <v>39</v>
      </c>
      <c r="E249" s="5">
        <v>50</v>
      </c>
      <c r="G249" s="5">
        <f>TblTrans[[#This Row],[Credit(Income]]-TblTrans[[#This Row],[Debit(Spend)]]</f>
        <v>-50</v>
      </c>
      <c r="H249" t="str" cm="1">
        <f t="array" ref="H249">_xlfn.XLOOKUP(TRUE,ISNUMBER(SEARCH(TblCat[Description],TblTrans[[#This Row],[Description]])),TblCat[Subcategory],"Uncategorized")</f>
        <v>Funds Transfer</v>
      </c>
      <c r="I249" t="str" cm="1">
        <f t="array" ref="I249">_xlfn.XLOOKUP(TRUE,ISNUMBER(SEARCH(TblCat[Description],TblTrans[[#This Row],[Description]])),TblCat[Category],"Uncategorized")</f>
        <v>Transfer</v>
      </c>
      <c r="J249" t="str" cm="1">
        <f t="array" ref="J249">_xlfn.XLOOKUP(TRUE,ISNUMBER(SEARCH(TblCat[Description],TblTrans[[#This Row],[Description]])),TblCat[Category Type],"Uncategorized")</f>
        <v>Bank Transfer</v>
      </c>
    </row>
    <row r="250" spans="2:10" x14ac:dyDescent="0.2">
      <c r="B250" t="s">
        <v>12</v>
      </c>
      <c r="C250" s="4">
        <v>46084</v>
      </c>
      <c r="D250" t="s">
        <v>39</v>
      </c>
      <c r="E250" s="5">
        <v>10</v>
      </c>
      <c r="G250" s="5">
        <f>TblTrans[[#This Row],[Credit(Income]]-TblTrans[[#This Row],[Debit(Spend)]]</f>
        <v>-10</v>
      </c>
      <c r="H250" t="str" cm="1">
        <f t="array" ref="H250">_xlfn.XLOOKUP(TRUE,ISNUMBER(SEARCH(TblCat[Description],TblTrans[[#This Row],[Description]])),TblCat[Subcategory],"Uncategorized")</f>
        <v>Funds Transfer</v>
      </c>
      <c r="I250" t="str" cm="1">
        <f t="array" ref="I250">_xlfn.XLOOKUP(TRUE,ISNUMBER(SEARCH(TblCat[Description],TblTrans[[#This Row],[Description]])),TblCat[Category],"Uncategorized")</f>
        <v>Transfer</v>
      </c>
      <c r="J250" t="str" cm="1">
        <f t="array" ref="J250">_xlfn.XLOOKUP(TRUE,ISNUMBER(SEARCH(TblCat[Description],TblTrans[[#This Row],[Description]])),TblCat[Category Type],"Uncategorized")</f>
        <v>Bank Transfer</v>
      </c>
    </row>
    <row r="251" spans="2:10" x14ac:dyDescent="0.2">
      <c r="B251" t="s">
        <v>12</v>
      </c>
      <c r="C251" s="4">
        <v>46084</v>
      </c>
      <c r="D251" t="s">
        <v>39</v>
      </c>
      <c r="E251" s="5">
        <v>30</v>
      </c>
      <c r="G251" s="5">
        <f>TblTrans[[#This Row],[Credit(Income]]-TblTrans[[#This Row],[Debit(Spend)]]</f>
        <v>-30</v>
      </c>
      <c r="H251" t="str" cm="1">
        <f t="array" ref="H251">_xlfn.XLOOKUP(TRUE,ISNUMBER(SEARCH(TblCat[Description],TblTrans[[#This Row],[Description]])),TblCat[Subcategory],"Uncategorized")</f>
        <v>Funds Transfer</v>
      </c>
      <c r="I251" t="str" cm="1">
        <f t="array" ref="I251">_xlfn.XLOOKUP(TRUE,ISNUMBER(SEARCH(TblCat[Description],TblTrans[[#This Row],[Description]])),TblCat[Category],"Uncategorized")</f>
        <v>Transfer</v>
      </c>
      <c r="J251" t="str" cm="1">
        <f t="array" ref="J251">_xlfn.XLOOKUP(TRUE,ISNUMBER(SEARCH(TblCat[Description],TblTrans[[#This Row],[Description]])),TblCat[Category Type],"Uncategorized")</f>
        <v>Bank Transfer</v>
      </c>
    </row>
    <row r="252" spans="2:10" x14ac:dyDescent="0.2">
      <c r="B252" t="s">
        <v>12</v>
      </c>
      <c r="C252" s="4">
        <v>46084</v>
      </c>
      <c r="D252" t="s">
        <v>39</v>
      </c>
      <c r="E252" s="5">
        <v>30</v>
      </c>
      <c r="G252" s="5">
        <f>TblTrans[[#This Row],[Credit(Income]]-TblTrans[[#This Row],[Debit(Spend)]]</f>
        <v>-30</v>
      </c>
      <c r="H252" t="str" cm="1">
        <f t="array" ref="H252">_xlfn.XLOOKUP(TRUE,ISNUMBER(SEARCH(TblCat[Description],TblTrans[[#This Row],[Description]])),TblCat[Subcategory],"Uncategorized")</f>
        <v>Funds Transfer</v>
      </c>
      <c r="I252" t="str" cm="1">
        <f t="array" ref="I252">_xlfn.XLOOKUP(TRUE,ISNUMBER(SEARCH(TblCat[Description],TblTrans[[#This Row],[Description]])),TblCat[Category],"Uncategorized")</f>
        <v>Transfer</v>
      </c>
      <c r="J252" t="str" cm="1">
        <f t="array" ref="J252">_xlfn.XLOOKUP(TRUE,ISNUMBER(SEARCH(TblCat[Description],TblTrans[[#This Row],[Description]])),TblCat[Category Type],"Uncategorized")</f>
        <v>Bank Transfer</v>
      </c>
    </row>
    <row r="253" spans="2:10" x14ac:dyDescent="0.2">
      <c r="B253" t="s">
        <v>12</v>
      </c>
      <c r="C253" s="4">
        <v>46084</v>
      </c>
      <c r="D253" t="s">
        <v>25</v>
      </c>
      <c r="E253" s="5">
        <v>31.4</v>
      </c>
      <c r="G253" s="5">
        <f>TblTrans[[#This Row],[Credit(Income]]-TblTrans[[#This Row],[Debit(Spend)]]</f>
        <v>-31.4</v>
      </c>
      <c r="H253" t="str" cm="1">
        <f t="array" ref="H253">_xlfn.XLOOKUP(TRUE,ISNUMBER(SEARCH(TblCat[Description],TblTrans[[#This Row],[Description]])),TblCat[Subcategory],"Uncategorized")</f>
        <v>Food</v>
      </c>
      <c r="I253" t="str" cm="1">
        <f t="array" ref="I253">_xlfn.XLOOKUP(TRUE,ISNUMBER(SEARCH(TblCat[Description],TblTrans[[#This Row],[Description]])),TblCat[Category],"Uncategorized")</f>
        <v>Home</v>
      </c>
      <c r="J253" t="str" cm="1">
        <f t="array" ref="J253">_xlfn.XLOOKUP(TRUE,ISNUMBER(SEARCH(TblCat[Description],TblTrans[[#This Row],[Description]])),TblCat[Category Type],"Uncategorized")</f>
        <v>Expense</v>
      </c>
    </row>
    <row r="254" spans="2:10" x14ac:dyDescent="0.2">
      <c r="B254" t="s">
        <v>12</v>
      </c>
      <c r="C254" s="4">
        <v>46084</v>
      </c>
      <c r="D254" t="s">
        <v>124</v>
      </c>
      <c r="E254" s="5">
        <v>36.6</v>
      </c>
      <c r="G254" s="5">
        <f>TblTrans[[#This Row],[Credit(Income]]-TblTrans[[#This Row],[Debit(Spend)]]</f>
        <v>-36.6</v>
      </c>
      <c r="H254" t="str" cm="1">
        <f t="array" ref="H254">_xlfn.XLOOKUP(TRUE,ISNUMBER(SEARCH(TblCat[Description],TblTrans[[#This Row],[Description]])),TblCat[Subcategory],"Uncategorized")</f>
        <v>Other</v>
      </c>
      <c r="I254" t="str" cm="1">
        <f t="array" ref="I254">_xlfn.XLOOKUP(TRUE,ISNUMBER(SEARCH(TblCat[Description],TblTrans[[#This Row],[Description]])),TblCat[Category],"Uncategorized")</f>
        <v>Other</v>
      </c>
      <c r="J254" t="str" cm="1">
        <f t="array" ref="J254">_xlfn.XLOOKUP(TRUE,ISNUMBER(SEARCH(TblCat[Description],TblTrans[[#This Row],[Description]])),TblCat[Category Type],"Uncategorized")</f>
        <v>Expense</v>
      </c>
    </row>
    <row r="255" spans="2:10" x14ac:dyDescent="0.2">
      <c r="B255" t="s">
        <v>12</v>
      </c>
      <c r="C255" s="4">
        <v>46084</v>
      </c>
      <c r="D255" t="s">
        <v>104</v>
      </c>
      <c r="E255" s="5">
        <v>10</v>
      </c>
      <c r="G255" s="5">
        <f>TblTrans[[#This Row],[Credit(Income]]-TblTrans[[#This Row],[Debit(Spend)]]</f>
        <v>-10</v>
      </c>
      <c r="H255" t="str" cm="1">
        <f t="array" ref="H255">_xlfn.XLOOKUP(TRUE,ISNUMBER(SEARCH(TblCat[Description],TblTrans[[#This Row],[Description]])),TblCat[Subcategory],"Uncategorized")</f>
        <v>Home</v>
      </c>
      <c r="I255" t="str" cm="1">
        <f t="array" ref="I255">_xlfn.XLOOKUP(TRUE,ISNUMBER(SEARCH(TblCat[Description],TblTrans[[#This Row],[Description]])),TblCat[Category],"Uncategorized")</f>
        <v>Home</v>
      </c>
      <c r="J255" t="str" cm="1">
        <f t="array" ref="J255">_xlfn.XLOOKUP(TRUE,ISNUMBER(SEARCH(TblCat[Description],TblTrans[[#This Row],[Description]])),TblCat[Category Type],"Uncategorized")</f>
        <v>Expense</v>
      </c>
    </row>
    <row r="256" spans="2:10" x14ac:dyDescent="0.2">
      <c r="B256" t="s">
        <v>12</v>
      </c>
      <c r="C256" s="4">
        <v>46084</v>
      </c>
      <c r="D256" t="s">
        <v>125</v>
      </c>
      <c r="E256" s="5">
        <v>7.91</v>
      </c>
      <c r="G256" s="5">
        <f>TblTrans[[#This Row],[Credit(Income]]-TblTrans[[#This Row],[Debit(Spend)]]</f>
        <v>-7.91</v>
      </c>
      <c r="H256" t="str" cm="1">
        <f t="array" ref="H256">_xlfn.XLOOKUP(TRUE,ISNUMBER(SEARCH(TblCat[Description],TblTrans[[#This Row],[Description]])),TblCat[Subcategory],"Uncategorized")</f>
        <v>Purchases</v>
      </c>
      <c r="I256" t="str" cm="1">
        <f t="array" ref="I256">_xlfn.XLOOKUP(TRUE,ISNUMBER(SEARCH(TblCat[Description],TblTrans[[#This Row],[Description]])),TblCat[Category],"Uncategorized")</f>
        <v>Home</v>
      </c>
      <c r="J256" t="str" cm="1">
        <f t="array" ref="J256">_xlfn.XLOOKUP(TRUE,ISNUMBER(SEARCH(TblCat[Description],TblTrans[[#This Row],[Description]])),TblCat[Category Type],"Uncategorized")</f>
        <v>Expense</v>
      </c>
    </row>
    <row r="257" spans="2:10" x14ac:dyDescent="0.2">
      <c r="B257" t="s">
        <v>12</v>
      </c>
      <c r="C257" s="4">
        <v>46084</v>
      </c>
      <c r="D257" t="s">
        <v>126</v>
      </c>
      <c r="E257" s="5">
        <v>48</v>
      </c>
      <c r="G257" s="5">
        <f>TblTrans[[#This Row],[Credit(Income]]-TblTrans[[#This Row],[Debit(Spend)]]</f>
        <v>-48</v>
      </c>
      <c r="H257" t="str" cm="1">
        <f t="array" ref="H257">_xlfn.XLOOKUP(TRUE,ISNUMBER(SEARCH(TblCat[Description],TblTrans[[#This Row],[Description]])),TblCat[Subcategory],"Uncategorized")</f>
        <v>Dogs</v>
      </c>
      <c r="I257" t="str" cm="1">
        <f t="array" ref="I257">_xlfn.XLOOKUP(TRUE,ISNUMBER(SEARCH(TblCat[Description],TblTrans[[#This Row],[Description]])),TblCat[Category],"Uncategorized")</f>
        <v>Dogs</v>
      </c>
      <c r="J257" t="str" cm="1">
        <f t="array" ref="J257">_xlfn.XLOOKUP(TRUE,ISNUMBER(SEARCH(TblCat[Description],TblTrans[[#This Row],[Description]])),TblCat[Category Type],"Uncategorized")</f>
        <v>Expense</v>
      </c>
    </row>
    <row r="258" spans="2:10" x14ac:dyDescent="0.2">
      <c r="B258" t="s">
        <v>12</v>
      </c>
      <c r="C258" s="4">
        <v>46085</v>
      </c>
      <c r="D258" t="s">
        <v>127</v>
      </c>
      <c r="E258" s="5">
        <v>25.14</v>
      </c>
      <c r="G258" s="5">
        <f>TblTrans[[#This Row],[Credit(Income]]-TblTrans[[#This Row],[Debit(Spend)]]</f>
        <v>-25.14</v>
      </c>
      <c r="H258" t="str" cm="1">
        <f t="array" ref="H258">_xlfn.XLOOKUP(TRUE,ISNUMBER(SEARCH(TblCat[Description],TblTrans[[#This Row],[Description]])),TblCat[Subcategory],"Uncategorized")</f>
        <v>Purchases</v>
      </c>
      <c r="I258" t="str" cm="1">
        <f t="array" ref="I258">_xlfn.XLOOKUP(TRUE,ISNUMBER(SEARCH(TblCat[Description],TblTrans[[#This Row],[Description]])),TblCat[Category],"Uncategorized")</f>
        <v>Home</v>
      </c>
      <c r="J258" t="str" cm="1">
        <f t="array" ref="J258">_xlfn.XLOOKUP(TRUE,ISNUMBER(SEARCH(TblCat[Description],TblTrans[[#This Row],[Description]])),TblCat[Category Type],"Uncategorized")</f>
        <v>Expense</v>
      </c>
    </row>
    <row r="259" spans="2:10" x14ac:dyDescent="0.2">
      <c r="B259" t="s">
        <v>12</v>
      </c>
      <c r="C259" s="4">
        <v>46085</v>
      </c>
      <c r="D259" t="s">
        <v>52</v>
      </c>
      <c r="E259" s="5">
        <v>16.34</v>
      </c>
      <c r="G259" s="5">
        <f>TblTrans[[#This Row],[Credit(Income]]-TblTrans[[#This Row],[Debit(Spend)]]</f>
        <v>-16.34</v>
      </c>
      <c r="H259" t="str" cm="1">
        <f t="array" ref="H259">_xlfn.XLOOKUP(TRUE,ISNUMBER(SEARCH(TblCat[Description],TblTrans[[#This Row],[Description]])),TblCat[Subcategory],"Uncategorized")</f>
        <v>Purchases</v>
      </c>
      <c r="I259" t="str" cm="1">
        <f t="array" ref="I259">_xlfn.XLOOKUP(TRUE,ISNUMBER(SEARCH(TblCat[Description],TblTrans[[#This Row],[Description]])),TblCat[Category],"Uncategorized")</f>
        <v>Home</v>
      </c>
      <c r="J259" t="str" cm="1">
        <f t="array" ref="J259">_xlfn.XLOOKUP(TRUE,ISNUMBER(SEARCH(TblCat[Description],TblTrans[[#This Row],[Description]])),TblCat[Category Type],"Uncategorized")</f>
        <v>Expense</v>
      </c>
    </row>
    <row r="260" spans="2:10" x14ac:dyDescent="0.2">
      <c r="B260" t="s">
        <v>12</v>
      </c>
      <c r="C260" s="4">
        <v>46085</v>
      </c>
      <c r="D260" t="s">
        <v>128</v>
      </c>
      <c r="E260" s="5">
        <v>11.01</v>
      </c>
      <c r="G260" s="5">
        <f>TblTrans[[#This Row],[Credit(Income]]-TblTrans[[#This Row],[Debit(Spend)]]</f>
        <v>-11.01</v>
      </c>
      <c r="H260" t="str" cm="1">
        <f t="array" ref="H260">_xlfn.XLOOKUP(TRUE,ISNUMBER(SEARCH(TblCat[Description],TblTrans[[#This Row],[Description]])),TblCat[Subcategory],"Uncategorized")</f>
        <v>Purchases</v>
      </c>
      <c r="I260" t="str" cm="1">
        <f t="array" ref="I260">_xlfn.XLOOKUP(TRUE,ISNUMBER(SEARCH(TblCat[Description],TblTrans[[#This Row],[Description]])),TblCat[Category],"Uncategorized")</f>
        <v>Home</v>
      </c>
      <c r="J260" t="str" cm="1">
        <f t="array" ref="J260">_xlfn.XLOOKUP(TRUE,ISNUMBER(SEARCH(TblCat[Description],TblTrans[[#This Row],[Description]])),TblCat[Category Type],"Uncategorized")</f>
        <v>Expense</v>
      </c>
    </row>
    <row r="261" spans="2:10" x14ac:dyDescent="0.2">
      <c r="B261" t="s">
        <v>14</v>
      </c>
      <c r="C261" s="4">
        <v>46085</v>
      </c>
      <c r="D261" t="s">
        <v>129</v>
      </c>
      <c r="E261" s="5">
        <v>230</v>
      </c>
      <c r="G261" s="5">
        <f>TblTrans[[#This Row],[Credit(Income]]-TblTrans[[#This Row],[Debit(Spend)]]</f>
        <v>-230</v>
      </c>
      <c r="H261" t="str" cm="1">
        <f t="array" ref="H261">_xlfn.XLOOKUP(TRUE,ISNUMBER(SEARCH(TblCat[Description],TblTrans[[#This Row],[Description]])),TblCat[Subcategory],"Uncategorized")</f>
        <v>Savings</v>
      </c>
      <c r="I261" t="str" cm="1">
        <f t="array" ref="I261">_xlfn.XLOOKUP(TRUE,ISNUMBER(SEARCH(TblCat[Description],TblTrans[[#This Row],[Description]])),TblCat[Category],"Uncategorized")</f>
        <v>Transfer</v>
      </c>
      <c r="J261" t="str" cm="1">
        <f t="array" ref="J261">_xlfn.XLOOKUP(TRUE,ISNUMBER(SEARCH(TblCat[Description],TblTrans[[#This Row],[Description]])),TblCat[Category Type],"Uncategorized")</f>
        <v>Bank Transfer</v>
      </c>
    </row>
    <row r="262" spans="2:10" x14ac:dyDescent="0.2">
      <c r="B262" t="s">
        <v>12</v>
      </c>
      <c r="C262" s="4">
        <v>46085</v>
      </c>
      <c r="D262" t="s">
        <v>130</v>
      </c>
      <c r="F262" s="5">
        <v>230</v>
      </c>
      <c r="G262" s="5">
        <f>TblTrans[[#This Row],[Credit(Income]]-TblTrans[[#This Row],[Debit(Spend)]]</f>
        <v>230</v>
      </c>
      <c r="H262" t="str" cm="1">
        <f t="array" ref="H262">_xlfn.XLOOKUP(TRUE,ISNUMBER(SEARCH(TblCat[Description],TblTrans[[#This Row],[Description]])),TblCat[Subcategory],"Uncategorized")</f>
        <v>Funds Transfer</v>
      </c>
      <c r="I262" t="str" cm="1">
        <f t="array" ref="I262">_xlfn.XLOOKUP(TRUE,ISNUMBER(SEARCH(TblCat[Description],TblTrans[[#This Row],[Description]])),TblCat[Category],"Uncategorized")</f>
        <v>Transfer</v>
      </c>
      <c r="J262" t="str" cm="1">
        <f t="array" ref="J262">_xlfn.XLOOKUP(TRUE,ISNUMBER(SEARCH(TblCat[Description],TblTrans[[#This Row],[Description]])),TblCat[Category Type],"Uncategorized")</f>
        <v>Bank Transfer</v>
      </c>
    </row>
    <row r="263" spans="2:10" x14ac:dyDescent="0.2">
      <c r="B263" t="s">
        <v>12</v>
      </c>
      <c r="C263" s="4">
        <v>46085</v>
      </c>
      <c r="D263" t="s">
        <v>131</v>
      </c>
      <c r="E263" s="5">
        <v>2.5099999999999998</v>
      </c>
      <c r="G263" s="5">
        <f>TblTrans[[#This Row],[Credit(Income]]-TblTrans[[#This Row],[Debit(Spend)]]</f>
        <v>-2.5099999999999998</v>
      </c>
      <c r="H263" t="str" cm="1">
        <f t="array" ref="H263">_xlfn.XLOOKUP(TRUE,ISNUMBER(SEARCH(TblCat[Description],TblTrans[[#This Row],[Description]])),TblCat[Subcategory],"Uncategorized")</f>
        <v>Funds Transfer</v>
      </c>
      <c r="I263" t="str" cm="1">
        <f t="array" ref="I263">_xlfn.XLOOKUP(TRUE,ISNUMBER(SEARCH(TblCat[Description],TblTrans[[#This Row],[Description]])),TblCat[Category],"Uncategorized")</f>
        <v>Transfer</v>
      </c>
      <c r="J263" t="str" cm="1">
        <f t="array" ref="J263">_xlfn.XLOOKUP(TRUE,ISNUMBER(SEARCH(TblCat[Description],TblTrans[[#This Row],[Description]])),TblCat[Category Type],"Uncategorized")</f>
        <v>Bank Transfer</v>
      </c>
    </row>
    <row r="264" spans="2:10" x14ac:dyDescent="0.2">
      <c r="B264" t="s">
        <v>14</v>
      </c>
      <c r="C264" s="4">
        <v>46085</v>
      </c>
      <c r="D264" t="s">
        <v>132</v>
      </c>
      <c r="F264" s="5">
        <v>2.5099999999999998</v>
      </c>
      <c r="G264" s="5">
        <f>TblTrans[[#This Row],[Credit(Income]]-TblTrans[[#This Row],[Debit(Spend)]]</f>
        <v>2.5099999999999998</v>
      </c>
      <c r="H264" t="str" cm="1">
        <f t="array" ref="H264">_xlfn.XLOOKUP(TRUE,ISNUMBER(SEARCH(TblCat[Description],TblTrans[[#This Row],[Description]])),TblCat[Subcategory],"Uncategorized")</f>
        <v>Savings</v>
      </c>
      <c r="I264" t="str" cm="1">
        <f t="array" ref="I264">_xlfn.XLOOKUP(TRUE,ISNUMBER(SEARCH(TblCat[Description],TblTrans[[#This Row],[Description]])),TblCat[Category],"Uncategorized")</f>
        <v>Transfer</v>
      </c>
      <c r="J264" t="str" cm="1">
        <f t="array" ref="J264">_xlfn.XLOOKUP(TRUE,ISNUMBER(SEARCH(TblCat[Description],TblTrans[[#This Row],[Description]])),TblCat[Category Type],"Uncategorized")</f>
        <v>Bank Transfer</v>
      </c>
    </row>
    <row r="265" spans="2:10" x14ac:dyDescent="0.2">
      <c r="B265" t="s">
        <v>12</v>
      </c>
      <c r="C265" s="4">
        <v>46086</v>
      </c>
      <c r="D265" t="s">
        <v>33</v>
      </c>
      <c r="E265" s="5">
        <v>230</v>
      </c>
      <c r="G265" s="5">
        <f>TblTrans[[#This Row],[Credit(Income]]-TblTrans[[#This Row],[Debit(Spend)]]</f>
        <v>-230</v>
      </c>
      <c r="H265" t="str" cm="1">
        <f t="array" ref="H265">_xlfn.XLOOKUP(TRUE,ISNUMBER(SEARCH(TblCat[Description],TblTrans[[#This Row],[Description]])),TblCat[Subcategory],"Uncategorized")</f>
        <v>Funds Transfer</v>
      </c>
      <c r="I265" t="str" cm="1">
        <f t="array" ref="I265">_xlfn.XLOOKUP(TRUE,ISNUMBER(SEARCH(TblCat[Description],TblTrans[[#This Row],[Description]])),TblCat[Category],"Uncategorized")</f>
        <v>Transfer</v>
      </c>
      <c r="J265" t="str" cm="1">
        <f t="array" ref="J265">_xlfn.XLOOKUP(TRUE,ISNUMBER(SEARCH(TblCat[Description],TblTrans[[#This Row],[Description]])),TblCat[Category Type],"Uncategorized")</f>
        <v>Bank Transfer</v>
      </c>
    </row>
    <row r="266" spans="2:10" x14ac:dyDescent="0.2">
      <c r="B266" t="s">
        <v>12</v>
      </c>
      <c r="C266" s="4">
        <v>46087</v>
      </c>
      <c r="D266" t="s">
        <v>133</v>
      </c>
      <c r="F266" s="5">
        <v>50</v>
      </c>
      <c r="G266" s="5">
        <f>TblTrans[[#This Row],[Credit(Income]]-TblTrans[[#This Row],[Debit(Spend)]]</f>
        <v>50</v>
      </c>
      <c r="H266" t="str" cm="1">
        <f t="array" ref="H266">_xlfn.XLOOKUP(TRUE,ISNUMBER(SEARCH(TblCat[Description],TblTrans[[#This Row],[Description]])),TblCat[Subcategory],"Uncategorized")</f>
        <v>Misc Income</v>
      </c>
      <c r="I266" t="str" cm="1">
        <f t="array" ref="I266">_xlfn.XLOOKUP(TRUE,ISNUMBER(SEARCH(TblCat[Description],TblTrans[[#This Row],[Description]])),TblCat[Category],"Uncategorized")</f>
        <v>Other Income</v>
      </c>
      <c r="J266" t="str" cm="1">
        <f t="array" ref="J266">_xlfn.XLOOKUP(TRUE,ISNUMBER(SEARCH(TblCat[Description],TblTrans[[#This Row],[Description]])),TblCat[Category Type],"Uncategorized")</f>
        <v>Income</v>
      </c>
    </row>
    <row r="267" spans="2:10" x14ac:dyDescent="0.2">
      <c r="B267" t="s">
        <v>14</v>
      </c>
      <c r="C267" s="4">
        <v>46087</v>
      </c>
      <c r="D267" t="s">
        <v>275</v>
      </c>
      <c r="F267" s="5">
        <v>50</v>
      </c>
      <c r="G267" s="25">
        <f>TblTrans[[#This Row],[Credit(Income]]-TblTrans[[#This Row],[Debit(Spend)]]</f>
        <v>50</v>
      </c>
      <c r="H267" s="26" t="str" cm="1">
        <f t="array" ref="H267">_xlfn.XLOOKUP(TRUE,ISNUMBER(SEARCH(TblCat[Description],TblTrans[[#This Row],[Description]])),TblCat[Subcategory],"Uncategorized")</f>
        <v>Savings</v>
      </c>
      <c r="I267" s="26" t="str" cm="1">
        <f t="array" ref="I267">_xlfn.XLOOKUP(TRUE,ISNUMBER(SEARCH(TblCat[Description],TblTrans[[#This Row],[Description]])),TblCat[Category],"Uncategorized")</f>
        <v>Transfer</v>
      </c>
      <c r="J267" s="26" t="str" cm="1">
        <f t="array" ref="J267">_xlfn.XLOOKUP(TRUE,ISNUMBER(SEARCH(TblCat[Description],TblTrans[[#This Row],[Description]])),TblCat[Category Type],"Uncategorized")</f>
        <v>Bank Transfer</v>
      </c>
    </row>
    <row r="268" spans="2:10" x14ac:dyDescent="0.2">
      <c r="B268" t="s">
        <v>12</v>
      </c>
      <c r="C268" s="4">
        <v>46087</v>
      </c>
      <c r="D268" t="s">
        <v>25</v>
      </c>
      <c r="E268" s="5">
        <v>52.66</v>
      </c>
      <c r="G268" s="5">
        <f>TblTrans[[#This Row],[Credit(Income]]-TblTrans[[#This Row],[Debit(Spend)]]</f>
        <v>-52.66</v>
      </c>
      <c r="H268" t="str" cm="1">
        <f t="array" ref="H268">_xlfn.XLOOKUP(TRUE,ISNUMBER(SEARCH(TblCat[Description],TblTrans[[#This Row],[Description]])),TblCat[Subcategory],"Uncategorized")</f>
        <v>Food</v>
      </c>
      <c r="I268" t="str" cm="1">
        <f t="array" ref="I268">_xlfn.XLOOKUP(TRUE,ISNUMBER(SEARCH(TblCat[Description],TblTrans[[#This Row],[Description]])),TblCat[Category],"Uncategorized")</f>
        <v>Home</v>
      </c>
      <c r="J268" t="str" cm="1">
        <f t="array" ref="J268">_xlfn.XLOOKUP(TRUE,ISNUMBER(SEARCH(TblCat[Description],TblTrans[[#This Row],[Description]])),TblCat[Category Type],"Uncategorized")</f>
        <v>Expense</v>
      </c>
    </row>
    <row r="269" spans="2:10" x14ac:dyDescent="0.2">
      <c r="B269" t="s">
        <v>12</v>
      </c>
      <c r="C269" s="4">
        <v>46087</v>
      </c>
      <c r="D269" t="s">
        <v>131</v>
      </c>
      <c r="E269" s="5">
        <v>0.34</v>
      </c>
      <c r="G269" s="5">
        <f>TblTrans[[#This Row],[Credit(Income]]-TblTrans[[#This Row],[Debit(Spend)]]</f>
        <v>-0.34</v>
      </c>
      <c r="H269" t="str" cm="1">
        <f t="array" ref="H269">_xlfn.XLOOKUP(TRUE,ISNUMBER(SEARCH(TblCat[Description],TblTrans[[#This Row],[Description]])),TblCat[Subcategory],"Uncategorized")</f>
        <v>Funds Transfer</v>
      </c>
      <c r="I269" t="str" cm="1">
        <f t="array" ref="I269">_xlfn.XLOOKUP(TRUE,ISNUMBER(SEARCH(TblCat[Description],TblTrans[[#This Row],[Description]])),TblCat[Category],"Uncategorized")</f>
        <v>Transfer</v>
      </c>
      <c r="J269" t="str" cm="1">
        <f t="array" ref="J269">_xlfn.XLOOKUP(TRUE,ISNUMBER(SEARCH(TblCat[Description],TblTrans[[#This Row],[Description]])),TblCat[Category Type],"Uncategorized")</f>
        <v>Bank Transfer</v>
      </c>
    </row>
    <row r="270" spans="2:10" x14ac:dyDescent="0.2">
      <c r="B270" t="s">
        <v>14</v>
      </c>
      <c r="C270" s="4">
        <v>46087</v>
      </c>
      <c r="D270" t="s">
        <v>132</v>
      </c>
      <c r="F270" s="5">
        <v>0.34</v>
      </c>
      <c r="G270" s="5">
        <f>TblTrans[[#This Row],[Credit(Income]]-TblTrans[[#This Row],[Debit(Spend)]]</f>
        <v>0.34</v>
      </c>
      <c r="H270" t="str" cm="1">
        <f t="array" ref="H270">_xlfn.XLOOKUP(TRUE,ISNUMBER(SEARCH(TblCat[Description],TblTrans[[#This Row],[Description]])),TblCat[Subcategory],"Uncategorized")</f>
        <v>Savings</v>
      </c>
      <c r="I270" t="str" cm="1">
        <f t="array" ref="I270">_xlfn.XLOOKUP(TRUE,ISNUMBER(SEARCH(TblCat[Description],TblTrans[[#This Row],[Description]])),TblCat[Category],"Uncategorized")</f>
        <v>Transfer</v>
      </c>
      <c r="J270" t="str" cm="1">
        <f t="array" ref="J270">_xlfn.XLOOKUP(TRUE,ISNUMBER(SEARCH(TblCat[Description],TblTrans[[#This Row],[Description]])),TblCat[Category Type],"Uncategorized")</f>
        <v>Bank Transfer</v>
      </c>
    </row>
    <row r="271" spans="2:10" x14ac:dyDescent="0.2">
      <c r="B271" t="s">
        <v>12</v>
      </c>
      <c r="C271" s="4">
        <v>46089</v>
      </c>
      <c r="D271" t="s">
        <v>35</v>
      </c>
      <c r="E271" s="5">
        <v>59.13</v>
      </c>
      <c r="G271" s="5">
        <f>TblTrans[[#This Row],[Credit(Income]]-TblTrans[[#This Row],[Debit(Spend)]]</f>
        <v>-59.13</v>
      </c>
      <c r="H271" t="str" cm="1">
        <f t="array" ref="H271">_xlfn.XLOOKUP(TRUE,ISNUMBER(SEARCH(TblCat[Description],TblTrans[[#This Row],[Description]])),TblCat[Subcategory],"Uncategorized")</f>
        <v>Car</v>
      </c>
      <c r="I271" t="str" cm="1">
        <f t="array" ref="I271">_xlfn.XLOOKUP(TRUE,ISNUMBER(SEARCH(TblCat[Description],TblTrans[[#This Row],[Description]])),TblCat[Category],"Uncategorized")</f>
        <v>Fuel</v>
      </c>
      <c r="J271" t="str" cm="1">
        <f t="array" ref="J271">_xlfn.XLOOKUP(TRUE,ISNUMBER(SEARCH(TblCat[Description],TblTrans[[#This Row],[Description]])),TblCat[Category Type],"Uncategorized")</f>
        <v>Expense</v>
      </c>
    </row>
    <row r="272" spans="2:10" x14ac:dyDescent="0.2">
      <c r="B272" t="s">
        <v>12</v>
      </c>
      <c r="C272" s="4">
        <v>46089</v>
      </c>
      <c r="D272" t="s">
        <v>131</v>
      </c>
      <c r="E272" s="5">
        <v>2.0499999999999998</v>
      </c>
      <c r="G272" s="5">
        <f>TblTrans[[#This Row],[Credit(Income]]-TblTrans[[#This Row],[Debit(Spend)]]</f>
        <v>-2.0499999999999998</v>
      </c>
      <c r="H272" t="str" cm="1">
        <f t="array" ref="H272">_xlfn.XLOOKUP(TRUE,ISNUMBER(SEARCH(TblCat[Description],TblTrans[[#This Row],[Description]])),TblCat[Subcategory],"Uncategorized")</f>
        <v>Funds Transfer</v>
      </c>
      <c r="I272" t="str" cm="1">
        <f t="array" ref="I272">_xlfn.XLOOKUP(TRUE,ISNUMBER(SEARCH(TblCat[Description],TblTrans[[#This Row],[Description]])),TblCat[Category],"Uncategorized")</f>
        <v>Transfer</v>
      </c>
      <c r="J272" t="str" cm="1">
        <f t="array" ref="J272">_xlfn.XLOOKUP(TRUE,ISNUMBER(SEARCH(TblCat[Description],TblTrans[[#This Row],[Description]])),TblCat[Category Type],"Uncategorized")</f>
        <v>Bank Transfer</v>
      </c>
    </row>
    <row r="273" spans="2:10" x14ac:dyDescent="0.2">
      <c r="B273" t="s">
        <v>14</v>
      </c>
      <c r="C273" s="4">
        <v>46089</v>
      </c>
      <c r="D273" t="s">
        <v>132</v>
      </c>
      <c r="F273" s="5">
        <v>2.0499999999999998</v>
      </c>
      <c r="G273" s="5">
        <f>TblTrans[[#This Row],[Credit(Income]]-TblTrans[[#This Row],[Debit(Spend)]]</f>
        <v>2.0499999999999998</v>
      </c>
      <c r="H273" t="str" cm="1">
        <f t="array" ref="H273">_xlfn.XLOOKUP(TRUE,ISNUMBER(SEARCH(TblCat[Description],TblTrans[[#This Row],[Description]])),TblCat[Subcategory],"Uncategorized")</f>
        <v>Savings</v>
      </c>
      <c r="I273" t="str" cm="1">
        <f t="array" ref="I273">_xlfn.XLOOKUP(TRUE,ISNUMBER(SEARCH(TblCat[Description],TblTrans[[#This Row],[Description]])),TblCat[Category],"Uncategorized")</f>
        <v>Transfer</v>
      </c>
      <c r="J273" t="str" cm="1">
        <f t="array" ref="J273">_xlfn.XLOOKUP(TRUE,ISNUMBER(SEARCH(TblCat[Description],TblTrans[[#This Row],[Description]])),TblCat[Category Type],"Uncategorized")</f>
        <v>Bank Transfer</v>
      </c>
    </row>
    <row r="274" spans="2:10" x14ac:dyDescent="0.2">
      <c r="B274" t="s">
        <v>12</v>
      </c>
      <c r="C274" s="4">
        <v>46089</v>
      </c>
      <c r="D274" t="s">
        <v>25</v>
      </c>
      <c r="E274" s="5">
        <v>44.41</v>
      </c>
      <c r="G274" s="5">
        <f>TblTrans[[#This Row],[Credit(Income]]-TblTrans[[#This Row],[Debit(Spend)]]</f>
        <v>-44.41</v>
      </c>
      <c r="H274" t="str" cm="1">
        <f t="array" ref="H274">_xlfn.XLOOKUP(TRUE,ISNUMBER(SEARCH(TblCat[Description],TblTrans[[#This Row],[Description]])),TblCat[Subcategory],"Uncategorized")</f>
        <v>Food</v>
      </c>
      <c r="I274" t="str" cm="1">
        <f t="array" ref="I274">_xlfn.XLOOKUP(TRUE,ISNUMBER(SEARCH(TblCat[Description],TblTrans[[#This Row],[Description]])),TblCat[Category],"Uncategorized")</f>
        <v>Home</v>
      </c>
      <c r="J274" t="str" cm="1">
        <f t="array" ref="J274">_xlfn.XLOOKUP(TRUE,ISNUMBER(SEARCH(TblCat[Description],TblTrans[[#This Row],[Description]])),TblCat[Category Type],"Uncategorized")</f>
        <v>Expense</v>
      </c>
    </row>
    <row r="275" spans="2:10" x14ac:dyDescent="0.2">
      <c r="B275" t="s">
        <v>12</v>
      </c>
      <c r="C275" s="4">
        <v>46089</v>
      </c>
      <c r="D275" t="s">
        <v>25</v>
      </c>
      <c r="E275" s="5">
        <v>13.41</v>
      </c>
      <c r="G275" s="5">
        <f>TblTrans[[#This Row],[Credit(Income]]-TblTrans[[#This Row],[Debit(Spend)]]</f>
        <v>-13.41</v>
      </c>
      <c r="H275" t="str" cm="1">
        <f t="array" ref="H275">_xlfn.XLOOKUP(TRUE,ISNUMBER(SEARCH(TblCat[Description],TblTrans[[#This Row],[Description]])),TblCat[Subcategory],"Uncategorized")</f>
        <v>Food</v>
      </c>
      <c r="I275" t="str" cm="1">
        <f t="array" ref="I275">_xlfn.XLOOKUP(TRUE,ISNUMBER(SEARCH(TblCat[Description],TblTrans[[#This Row],[Description]])),TblCat[Category],"Uncategorized")</f>
        <v>Home</v>
      </c>
      <c r="J275" t="str" cm="1">
        <f t="array" ref="J275">_xlfn.XLOOKUP(TRUE,ISNUMBER(SEARCH(TblCat[Description],TblTrans[[#This Row],[Description]])),TblCat[Category Type],"Uncategorized")</f>
        <v>Expense</v>
      </c>
    </row>
    <row r="276" spans="2:10" x14ac:dyDescent="0.2">
      <c r="B276" t="s">
        <v>12</v>
      </c>
      <c r="C276" s="4">
        <v>46090</v>
      </c>
      <c r="D276" t="s">
        <v>97</v>
      </c>
      <c r="F276" s="5">
        <v>45</v>
      </c>
      <c r="G276" s="5">
        <f>TblTrans[[#This Row],[Credit(Income]]-TblTrans[[#This Row],[Debit(Spend)]]</f>
        <v>45</v>
      </c>
      <c r="H276" t="str" cm="1">
        <f t="array" ref="H276">_xlfn.XLOOKUP(TRUE,ISNUMBER(SEARCH(TblCat[Description],TblTrans[[#This Row],[Description]])),TblCat[Subcategory],"Uncategorized")</f>
        <v>Funds Transfer</v>
      </c>
      <c r="I276" t="str" cm="1">
        <f t="array" ref="I276">_xlfn.XLOOKUP(TRUE,ISNUMBER(SEARCH(TblCat[Description],TblTrans[[#This Row],[Description]])),TblCat[Category],"Uncategorized")</f>
        <v>Transfer</v>
      </c>
      <c r="J276" t="str" cm="1">
        <f t="array" ref="J276">_xlfn.XLOOKUP(TRUE,ISNUMBER(SEARCH(TblCat[Description],TblTrans[[#This Row],[Description]])),TblCat[Category Type],"Uncategorized")</f>
        <v>Bank Transfer</v>
      </c>
    </row>
    <row r="277" spans="2:10" x14ac:dyDescent="0.2">
      <c r="B277" t="s">
        <v>12</v>
      </c>
      <c r="C277" s="4">
        <v>46090</v>
      </c>
      <c r="D277" t="s">
        <v>39</v>
      </c>
      <c r="E277" s="5">
        <v>50</v>
      </c>
      <c r="G277" s="5">
        <f>TblTrans[[#This Row],[Credit(Income]]-TblTrans[[#This Row],[Debit(Spend)]]</f>
        <v>-50</v>
      </c>
      <c r="H277" t="str" cm="1">
        <f t="array" ref="H277">_xlfn.XLOOKUP(TRUE,ISNUMBER(SEARCH(TblCat[Description],TblTrans[[#This Row],[Description]])),TblCat[Subcategory],"Uncategorized")</f>
        <v>Funds Transfer</v>
      </c>
      <c r="I277" t="str" cm="1">
        <f t="array" ref="I277">_xlfn.XLOOKUP(TRUE,ISNUMBER(SEARCH(TblCat[Description],TblTrans[[#This Row],[Description]])),TblCat[Category],"Uncategorized")</f>
        <v>Transfer</v>
      </c>
      <c r="J277" t="str" cm="1">
        <f t="array" ref="J277">_xlfn.XLOOKUP(TRUE,ISNUMBER(SEARCH(TblCat[Description],TblTrans[[#This Row],[Description]])),TblCat[Category Type],"Uncategorized")</f>
        <v>Bank Transfer</v>
      </c>
    </row>
    <row r="278" spans="2:10" x14ac:dyDescent="0.2">
      <c r="B278" t="s">
        <v>12</v>
      </c>
      <c r="C278" s="4">
        <v>46090</v>
      </c>
      <c r="D278" t="s">
        <v>134</v>
      </c>
      <c r="E278" s="5">
        <v>2</v>
      </c>
      <c r="G278" s="5">
        <f>TblTrans[[#This Row],[Credit(Income]]-TblTrans[[#This Row],[Debit(Spend)]]</f>
        <v>-2</v>
      </c>
      <c r="H278" t="str" cm="1">
        <f t="array" ref="H278">_xlfn.XLOOKUP(TRUE,ISNUMBER(SEARCH(TblCat[Description],TblTrans[[#This Row],[Description]])),TblCat[Subcategory],"Uncategorized")</f>
        <v>Bank Fees</v>
      </c>
      <c r="I278" t="str" cm="1">
        <f t="array" ref="I278">_xlfn.XLOOKUP(TRUE,ISNUMBER(SEARCH(TblCat[Description],TblTrans[[#This Row],[Description]])),TblCat[Category],"Uncategorized")</f>
        <v>Fees</v>
      </c>
      <c r="J278" t="str" cm="1">
        <f t="array" ref="J278">_xlfn.XLOOKUP(TRUE,ISNUMBER(SEARCH(TblCat[Description],TblTrans[[#This Row],[Description]])),TblCat[Category Type],"Uncategorized")</f>
        <v>Expense</v>
      </c>
    </row>
    <row r="279" spans="2:10" x14ac:dyDescent="0.2">
      <c r="B279" t="s">
        <v>12</v>
      </c>
      <c r="C279" s="4">
        <v>46090</v>
      </c>
      <c r="D279" t="s">
        <v>67</v>
      </c>
      <c r="E279" s="5">
        <v>29.59</v>
      </c>
      <c r="G279" s="5">
        <f>TblTrans[[#This Row],[Credit(Income]]-TblTrans[[#This Row],[Debit(Spend)]]</f>
        <v>-29.59</v>
      </c>
      <c r="H279" t="str" cm="1">
        <f t="array" ref="H279">_xlfn.XLOOKUP(TRUE,ISNUMBER(SEARCH(TblCat[Description],TblTrans[[#This Row],[Description]])),TblCat[Subcategory],"Uncategorized")</f>
        <v>Dogs</v>
      </c>
      <c r="I279" t="str" cm="1">
        <f t="array" ref="I279">_xlfn.XLOOKUP(TRUE,ISNUMBER(SEARCH(TblCat[Description],TblTrans[[#This Row],[Description]])),TblCat[Category],"Uncategorized")</f>
        <v>Dogs</v>
      </c>
      <c r="J279" t="str" cm="1">
        <f t="array" ref="J279">_xlfn.XLOOKUP(TRUE,ISNUMBER(SEARCH(TblCat[Description],TblTrans[[#This Row],[Description]])),TblCat[Category Type],"Uncategorized")</f>
        <v>Expense</v>
      </c>
    </row>
    <row r="280" spans="2:10" x14ac:dyDescent="0.2">
      <c r="B280" t="s">
        <v>12</v>
      </c>
      <c r="C280" s="4">
        <v>46090</v>
      </c>
      <c r="D280" t="s">
        <v>131</v>
      </c>
      <c r="E280" s="5">
        <v>0.41</v>
      </c>
      <c r="G280" s="5">
        <f>TblTrans[[#This Row],[Credit(Income]]-TblTrans[[#This Row],[Debit(Spend)]]</f>
        <v>-0.41</v>
      </c>
      <c r="H280" t="str" cm="1">
        <f t="array" ref="H280">_xlfn.XLOOKUP(TRUE,ISNUMBER(SEARCH(TblCat[Description],TblTrans[[#This Row],[Description]])),TblCat[Subcategory],"Uncategorized")</f>
        <v>Funds Transfer</v>
      </c>
      <c r="I280" t="str" cm="1">
        <f t="array" ref="I280">_xlfn.XLOOKUP(TRUE,ISNUMBER(SEARCH(TblCat[Description],TblTrans[[#This Row],[Description]])),TblCat[Category],"Uncategorized")</f>
        <v>Transfer</v>
      </c>
      <c r="J280" t="str" cm="1">
        <f t="array" ref="J280">_xlfn.XLOOKUP(TRUE,ISNUMBER(SEARCH(TblCat[Description],TblTrans[[#This Row],[Description]])),TblCat[Category Type],"Uncategorized")</f>
        <v>Bank Transfer</v>
      </c>
    </row>
    <row r="281" spans="2:10" x14ac:dyDescent="0.2">
      <c r="B281" t="s">
        <v>14</v>
      </c>
      <c r="C281" s="4">
        <v>46090</v>
      </c>
      <c r="D281" t="s">
        <v>132</v>
      </c>
      <c r="F281" s="5">
        <v>0.41</v>
      </c>
      <c r="G281" s="5">
        <f>TblTrans[[#This Row],[Credit(Income]]-TblTrans[[#This Row],[Debit(Spend)]]</f>
        <v>0.41</v>
      </c>
      <c r="H281" t="str" cm="1">
        <f t="array" ref="H281">_xlfn.XLOOKUP(TRUE,ISNUMBER(SEARCH(TblCat[Description],TblTrans[[#This Row],[Description]])),TblCat[Subcategory],"Uncategorized")</f>
        <v>Savings</v>
      </c>
      <c r="I281" t="str" cm="1">
        <f t="array" ref="I281">_xlfn.XLOOKUP(TRUE,ISNUMBER(SEARCH(TblCat[Description],TblTrans[[#This Row],[Description]])),TblCat[Category],"Uncategorized")</f>
        <v>Transfer</v>
      </c>
      <c r="J281" t="str" cm="1">
        <f t="array" ref="J281">_xlfn.XLOOKUP(TRUE,ISNUMBER(SEARCH(TblCat[Description],TblTrans[[#This Row],[Description]])),TblCat[Category Type],"Uncategorized")</f>
        <v>Bank Transfer</v>
      </c>
    </row>
    <row r="282" spans="2:10" x14ac:dyDescent="0.2">
      <c r="B282" t="s">
        <v>14</v>
      </c>
      <c r="C282" s="4">
        <v>46090</v>
      </c>
      <c r="D282" t="s">
        <v>135</v>
      </c>
      <c r="F282" s="5">
        <v>230</v>
      </c>
      <c r="G282" s="5">
        <f>TblTrans[[#This Row],[Credit(Income]]-TblTrans[[#This Row],[Debit(Spend)]]</f>
        <v>230</v>
      </c>
      <c r="H282" t="str" cm="1">
        <f t="array" ref="H282">_xlfn.XLOOKUP(TRUE,ISNUMBER(SEARCH(TblCat[Description],TblTrans[[#This Row],[Description]])),TblCat[Subcategory],"Uncategorized")</f>
        <v>Savings</v>
      </c>
      <c r="I282" t="str" cm="1">
        <f t="array" ref="I282">_xlfn.XLOOKUP(TRUE,ISNUMBER(SEARCH(TblCat[Description],TblTrans[[#This Row],[Description]])),TblCat[Category],"Uncategorized")</f>
        <v>Transfer</v>
      </c>
      <c r="J282" t="str" cm="1">
        <f t="array" ref="J282">_xlfn.XLOOKUP(TRUE,ISNUMBER(SEARCH(TblCat[Description],TblTrans[[#This Row],[Description]])),TblCat[Category Type],"Uncategorized")</f>
        <v>Bank Transfer</v>
      </c>
    </row>
    <row r="283" spans="2:10" x14ac:dyDescent="0.2">
      <c r="B283" t="s">
        <v>12</v>
      </c>
      <c r="C283" s="4">
        <v>46091</v>
      </c>
      <c r="D283" t="s">
        <v>131</v>
      </c>
      <c r="E283" s="5">
        <v>0.22</v>
      </c>
      <c r="G283" s="5">
        <f>TblTrans[[#This Row],[Credit(Income]]-TblTrans[[#This Row],[Debit(Spend)]]</f>
        <v>-0.22</v>
      </c>
      <c r="H283" t="str" cm="1">
        <f t="array" ref="H283">_xlfn.XLOOKUP(TRUE,ISNUMBER(SEARCH(TblCat[Description],TblTrans[[#This Row],[Description]])),TblCat[Subcategory],"Uncategorized")</f>
        <v>Funds Transfer</v>
      </c>
      <c r="I283" t="str" cm="1">
        <f t="array" ref="I283">_xlfn.XLOOKUP(TRUE,ISNUMBER(SEARCH(TblCat[Description],TblTrans[[#This Row],[Description]])),TblCat[Category],"Uncategorized")</f>
        <v>Transfer</v>
      </c>
      <c r="J283" t="str" cm="1">
        <f t="array" ref="J283">_xlfn.XLOOKUP(TRUE,ISNUMBER(SEARCH(TblCat[Description],TblTrans[[#This Row],[Description]])),TblCat[Category Type],"Uncategorized")</f>
        <v>Bank Transfer</v>
      </c>
    </row>
    <row r="284" spans="2:10" x14ac:dyDescent="0.2">
      <c r="B284" t="s">
        <v>14</v>
      </c>
      <c r="C284" s="4">
        <v>46091</v>
      </c>
      <c r="D284" t="s">
        <v>132</v>
      </c>
      <c r="F284" s="5">
        <v>0.22</v>
      </c>
      <c r="G284" s="5">
        <f>TblTrans[[#This Row],[Credit(Income]]-TblTrans[[#This Row],[Debit(Spend)]]</f>
        <v>0.22</v>
      </c>
      <c r="H284" t="str" cm="1">
        <f t="array" ref="H284">_xlfn.XLOOKUP(TRUE,ISNUMBER(SEARCH(TblCat[Description],TblTrans[[#This Row],[Description]])),TblCat[Subcategory],"Uncategorized")</f>
        <v>Savings</v>
      </c>
      <c r="I284" t="str" cm="1">
        <f t="array" ref="I284">_xlfn.XLOOKUP(TRUE,ISNUMBER(SEARCH(TblCat[Description],TblTrans[[#This Row],[Description]])),TblCat[Category],"Uncategorized")</f>
        <v>Transfer</v>
      </c>
      <c r="J284" t="str" cm="1">
        <f t="array" ref="J284">_xlfn.XLOOKUP(TRUE,ISNUMBER(SEARCH(TblCat[Description],TblTrans[[#This Row],[Description]])),TblCat[Category Type],"Uncategorized")</f>
        <v>Bank Transfer</v>
      </c>
    </row>
    <row r="285" spans="2:10" x14ac:dyDescent="0.2">
      <c r="B285" t="s">
        <v>14</v>
      </c>
      <c r="C285" s="4">
        <v>46091</v>
      </c>
      <c r="D285" t="s">
        <v>136</v>
      </c>
      <c r="F285" s="5">
        <v>189.56</v>
      </c>
      <c r="G285" s="5">
        <f>TblTrans[[#This Row],[Credit(Income]]-TblTrans[[#This Row],[Debit(Spend)]]</f>
        <v>189.56</v>
      </c>
      <c r="H285" t="str" cm="1">
        <f t="array" ref="H285">_xlfn.XLOOKUP(TRUE,ISNUMBER(SEARCH(TblCat[Description],TblTrans[[#This Row],[Description]])),TblCat[Subcategory],"Uncategorized")</f>
        <v>Savings</v>
      </c>
      <c r="I285" t="str" cm="1">
        <f t="array" ref="I285">_xlfn.XLOOKUP(TRUE,ISNUMBER(SEARCH(TblCat[Description],TblTrans[[#This Row],[Description]])),TblCat[Category],"Uncategorized")</f>
        <v>Transfer</v>
      </c>
      <c r="J285" t="str" cm="1">
        <f t="array" ref="J285">_xlfn.XLOOKUP(TRUE,ISNUMBER(SEARCH(TblCat[Description],TblTrans[[#This Row],[Description]])),TblCat[Category Type],"Uncategorized")</f>
        <v>Bank Transfer</v>
      </c>
    </row>
    <row r="286" spans="2:10" x14ac:dyDescent="0.2">
      <c r="B286" t="s">
        <v>12</v>
      </c>
      <c r="C286" s="4">
        <v>46091</v>
      </c>
      <c r="D286" t="s">
        <v>137</v>
      </c>
      <c r="E286" s="5">
        <v>13.09</v>
      </c>
      <c r="G286" s="5">
        <f>TblTrans[[#This Row],[Credit(Income]]-TblTrans[[#This Row],[Debit(Spend)]]</f>
        <v>-13.09</v>
      </c>
      <c r="H286" t="str" cm="1">
        <f t="array" ref="H286">_xlfn.XLOOKUP(TRUE,ISNUMBER(SEARCH(TblCat[Description],TblTrans[[#This Row],[Description]])),TblCat[Subcategory],"Uncategorized")</f>
        <v>Funds Transfer</v>
      </c>
      <c r="I286" t="str" cm="1">
        <f t="array" ref="I286">_xlfn.XLOOKUP(TRUE,ISNUMBER(SEARCH(TblCat[Description],TblTrans[[#This Row],[Description]])),TblCat[Category],"Uncategorized")</f>
        <v>Transfer</v>
      </c>
      <c r="J286" t="str" cm="1">
        <f t="array" ref="J286">_xlfn.XLOOKUP(TRUE,ISNUMBER(SEARCH(TblCat[Description],TblTrans[[#This Row],[Description]])),TblCat[Category Type],"Uncategorized")</f>
        <v>Bank Transfer</v>
      </c>
    </row>
    <row r="287" spans="2:10" x14ac:dyDescent="0.2">
      <c r="B287" t="s">
        <v>14</v>
      </c>
      <c r="C287" s="4">
        <v>46091</v>
      </c>
      <c r="D287" t="s">
        <v>138</v>
      </c>
      <c r="F287" s="5">
        <v>13.09</v>
      </c>
      <c r="G287" s="5">
        <f>TblTrans[[#This Row],[Credit(Income]]-TblTrans[[#This Row],[Debit(Spend)]]</f>
        <v>13.09</v>
      </c>
      <c r="H287" t="str" cm="1">
        <f t="array" ref="H287">_xlfn.XLOOKUP(TRUE,ISNUMBER(SEARCH(TblCat[Description],TblTrans[[#This Row],[Description]])),TblCat[Subcategory],"Uncategorized")</f>
        <v>Savings</v>
      </c>
      <c r="I287" t="str" cm="1">
        <f t="array" ref="I287">_xlfn.XLOOKUP(TRUE,ISNUMBER(SEARCH(TblCat[Description],TblTrans[[#This Row],[Description]])),TblCat[Category],"Uncategorized")</f>
        <v>Transfer</v>
      </c>
      <c r="J287" t="str" cm="1">
        <f t="array" ref="J287">_xlfn.XLOOKUP(TRUE,ISNUMBER(SEARCH(TblCat[Description],TblTrans[[#This Row],[Description]])),TblCat[Category Type],"Uncategorized")</f>
        <v>Bank Transfer</v>
      </c>
    </row>
    <row r="288" spans="2:10" x14ac:dyDescent="0.2">
      <c r="B288" t="s">
        <v>12</v>
      </c>
      <c r="C288" s="4">
        <v>46091</v>
      </c>
      <c r="D288" t="s">
        <v>139</v>
      </c>
      <c r="F288" s="5">
        <v>2498.59</v>
      </c>
      <c r="G288" s="5">
        <f>TblTrans[[#This Row],[Credit(Income]]-TblTrans[[#This Row],[Debit(Spend)]]</f>
        <v>2498.59</v>
      </c>
      <c r="H288" t="str" cm="1">
        <f t="array" ref="H288">_xlfn.XLOOKUP(TRUE,ISNUMBER(SEARCH(TblCat[Description],TblTrans[[#This Row],[Description]])),TblCat[Subcategory],"Uncategorized")</f>
        <v>Net Pay</v>
      </c>
      <c r="I288" t="str" cm="1">
        <f t="array" ref="I288">_xlfn.XLOOKUP(TRUE,ISNUMBER(SEARCH(TblCat[Description],TblTrans[[#This Row],[Description]])),TblCat[Category],"Uncategorized")</f>
        <v>Pay</v>
      </c>
      <c r="J288" t="str" cm="1">
        <f t="array" ref="J288">_xlfn.XLOOKUP(TRUE,ISNUMBER(SEARCH(TblCat[Description],TblTrans[[#This Row],[Description]])),TblCat[Category Type],"Uncategorized")</f>
        <v>Income</v>
      </c>
    </row>
    <row r="289" spans="2:10" x14ac:dyDescent="0.2">
      <c r="B289" t="s">
        <v>12</v>
      </c>
      <c r="C289" s="4">
        <v>46091</v>
      </c>
      <c r="D289" t="s">
        <v>140</v>
      </c>
      <c r="E289" s="5">
        <v>2.4</v>
      </c>
      <c r="G289" s="5">
        <f>TblTrans[[#This Row],[Credit(Income]]-TblTrans[[#This Row],[Debit(Spend)]]</f>
        <v>-2.4</v>
      </c>
      <c r="H289" t="str" cm="1">
        <f t="array" ref="H289">_xlfn.XLOOKUP(TRUE,ISNUMBER(SEARCH(TblCat[Description],TblTrans[[#This Row],[Description]])),TblCat[Subcategory],"Uncategorized")</f>
        <v>Funds Transfer</v>
      </c>
      <c r="I289" t="str" cm="1">
        <f t="array" ref="I289">_xlfn.XLOOKUP(TRUE,ISNUMBER(SEARCH(TblCat[Description],TblTrans[[#This Row],[Description]])),TblCat[Category],"Uncategorized")</f>
        <v>Transfer</v>
      </c>
      <c r="J289" t="str" cm="1">
        <f t="array" ref="J289">_xlfn.XLOOKUP(TRUE,ISNUMBER(SEARCH(TblCat[Description],TblTrans[[#This Row],[Description]])),TblCat[Category Type],"Uncategorized")</f>
        <v>Bank Transfer</v>
      </c>
    </row>
    <row r="290" spans="2:10" x14ac:dyDescent="0.2">
      <c r="B290" t="s">
        <v>12</v>
      </c>
      <c r="C290" s="4">
        <v>46091</v>
      </c>
      <c r="D290" t="s">
        <v>140</v>
      </c>
      <c r="E290" s="5">
        <v>237.6</v>
      </c>
      <c r="G290" s="5">
        <f>TblTrans[[#This Row],[Credit(Income]]-TblTrans[[#This Row],[Debit(Spend)]]</f>
        <v>-237.6</v>
      </c>
      <c r="H290" t="str" cm="1">
        <f t="array" ref="H290">_xlfn.XLOOKUP(TRUE,ISNUMBER(SEARCH(TblCat[Description],TblTrans[[#This Row],[Description]])),TblCat[Subcategory],"Uncategorized")</f>
        <v>Funds Transfer</v>
      </c>
      <c r="I290" t="str" cm="1">
        <f t="array" ref="I290">_xlfn.XLOOKUP(TRUE,ISNUMBER(SEARCH(TblCat[Description],TblTrans[[#This Row],[Description]])),TblCat[Category],"Uncategorized")</f>
        <v>Transfer</v>
      </c>
      <c r="J290" t="str" cm="1">
        <f t="array" ref="J290">_xlfn.XLOOKUP(TRUE,ISNUMBER(SEARCH(TblCat[Description],TblTrans[[#This Row],[Description]])),TblCat[Category Type],"Uncategorized")</f>
        <v>Bank Transfer</v>
      </c>
    </row>
    <row r="291" spans="2:10" x14ac:dyDescent="0.2">
      <c r="B291" t="s">
        <v>12</v>
      </c>
      <c r="C291" s="4">
        <v>46091</v>
      </c>
      <c r="D291" t="s">
        <v>140</v>
      </c>
      <c r="E291" s="5">
        <v>2258.59</v>
      </c>
      <c r="G291" s="5">
        <f>TblTrans[[#This Row],[Credit(Income]]-TblTrans[[#This Row],[Debit(Spend)]]</f>
        <v>-2258.59</v>
      </c>
      <c r="H291" t="str" cm="1">
        <f t="array" ref="H291">_xlfn.XLOOKUP(TRUE,ISNUMBER(SEARCH(TblCat[Description],TblTrans[[#This Row],[Description]])),TblCat[Subcategory],"Uncategorized")</f>
        <v>Funds Transfer</v>
      </c>
      <c r="I291" t="str" cm="1">
        <f t="array" ref="I291">_xlfn.XLOOKUP(TRUE,ISNUMBER(SEARCH(TblCat[Description],TblTrans[[#This Row],[Description]])),TblCat[Category],"Uncategorized")</f>
        <v>Transfer</v>
      </c>
      <c r="J291" t="str" cm="1">
        <f t="array" ref="J291">_xlfn.XLOOKUP(TRUE,ISNUMBER(SEARCH(TblCat[Description],TblTrans[[#This Row],[Description]])),TblCat[Category Type],"Uncategorized")</f>
        <v>Bank Transfer</v>
      </c>
    </row>
    <row r="292" spans="2:10" x14ac:dyDescent="0.2">
      <c r="B292" t="s">
        <v>12</v>
      </c>
      <c r="C292" s="4">
        <v>46091</v>
      </c>
      <c r="D292" t="s">
        <v>139</v>
      </c>
      <c r="F292" s="5">
        <v>1922.83</v>
      </c>
      <c r="G292" s="5">
        <f>TblTrans[[#This Row],[Credit(Income]]-TblTrans[[#This Row],[Debit(Spend)]]</f>
        <v>1922.83</v>
      </c>
      <c r="H292" t="str" cm="1">
        <f t="array" ref="H292">_xlfn.XLOOKUP(TRUE,ISNUMBER(SEARCH(TblCat[Description],TblTrans[[#This Row],[Description]])),TblCat[Subcategory],"Uncategorized")</f>
        <v>Net Pay</v>
      </c>
      <c r="I292" t="str" cm="1">
        <f t="array" ref="I292">_xlfn.XLOOKUP(TRUE,ISNUMBER(SEARCH(TblCat[Description],TblTrans[[#This Row],[Description]])),TblCat[Category],"Uncategorized")</f>
        <v>Pay</v>
      </c>
      <c r="J292" t="str" cm="1">
        <f t="array" ref="J292">_xlfn.XLOOKUP(TRUE,ISNUMBER(SEARCH(TblCat[Description],TblTrans[[#This Row],[Description]])),TblCat[Category Type],"Uncategorized")</f>
        <v>Income</v>
      </c>
    </row>
    <row r="293" spans="2:10" x14ac:dyDescent="0.2">
      <c r="B293" t="s">
        <v>12</v>
      </c>
      <c r="C293" s="4">
        <v>46091</v>
      </c>
      <c r="D293" t="s">
        <v>141</v>
      </c>
      <c r="E293" s="5">
        <v>200</v>
      </c>
      <c r="G293" s="5">
        <f>TblTrans[[#This Row],[Credit(Income]]-TblTrans[[#This Row],[Debit(Spend)]]</f>
        <v>-200</v>
      </c>
      <c r="H293" t="str" cm="1">
        <f t="array" ref="H293">_xlfn.XLOOKUP(TRUE,ISNUMBER(SEARCH(TblCat[Description],TblTrans[[#This Row],[Description]])),TblCat[Subcategory],"Uncategorized")</f>
        <v>Funds Transfer</v>
      </c>
      <c r="I293" t="str" cm="1">
        <f t="array" ref="I293">_xlfn.XLOOKUP(TRUE,ISNUMBER(SEARCH(TblCat[Description],TblTrans[[#This Row],[Description]])),TblCat[Category],"Uncategorized")</f>
        <v>Transfer</v>
      </c>
      <c r="J293" t="str" cm="1">
        <f t="array" ref="J293">_xlfn.XLOOKUP(TRUE,ISNUMBER(SEARCH(TblCat[Description],TblTrans[[#This Row],[Description]])),TblCat[Category Type],"Uncategorized")</f>
        <v>Bank Transfer</v>
      </c>
    </row>
    <row r="294" spans="2:10" x14ac:dyDescent="0.2">
      <c r="B294" t="s">
        <v>14</v>
      </c>
      <c r="C294" s="4">
        <v>46091</v>
      </c>
      <c r="D294" t="s">
        <v>142</v>
      </c>
      <c r="F294" s="5">
        <v>200</v>
      </c>
      <c r="G294" s="5">
        <f>TblTrans[[#This Row],[Credit(Income]]-TblTrans[[#This Row],[Debit(Spend)]]</f>
        <v>200</v>
      </c>
      <c r="H294" t="str" cm="1">
        <f t="array" ref="H294">_xlfn.XLOOKUP(TRUE,ISNUMBER(SEARCH(TblCat[Description],TblTrans[[#This Row],[Description]])),TblCat[Subcategory],"Uncategorized")</f>
        <v>Savings</v>
      </c>
      <c r="I294" t="str" cm="1">
        <f t="array" ref="I294">_xlfn.XLOOKUP(TRUE,ISNUMBER(SEARCH(TblCat[Description],TblTrans[[#This Row],[Description]])),TblCat[Category],"Uncategorized")</f>
        <v>Transfer</v>
      </c>
      <c r="J294" t="str" cm="1">
        <f t="array" ref="J294">_xlfn.XLOOKUP(TRUE,ISNUMBER(SEARCH(TblCat[Description],TblTrans[[#This Row],[Description]])),TblCat[Category Type],"Uncategorized")</f>
        <v>Bank Transfer</v>
      </c>
    </row>
    <row r="295" spans="2:10" x14ac:dyDescent="0.2">
      <c r="B295" t="s">
        <v>12</v>
      </c>
      <c r="C295" s="4">
        <v>46091</v>
      </c>
      <c r="D295" t="s">
        <v>52</v>
      </c>
      <c r="E295" s="5">
        <v>74.78</v>
      </c>
      <c r="G295" s="5">
        <f>TblTrans[[#This Row],[Credit(Income]]-TblTrans[[#This Row],[Debit(Spend)]]</f>
        <v>-74.78</v>
      </c>
      <c r="H295" t="str" cm="1">
        <f t="array" ref="H295">_xlfn.XLOOKUP(TRUE,ISNUMBER(SEARCH(TblCat[Description],TblTrans[[#This Row],[Description]])),TblCat[Subcategory],"Uncategorized")</f>
        <v>Purchases</v>
      </c>
      <c r="I295" t="str" cm="1">
        <f t="array" ref="I295">_xlfn.XLOOKUP(TRUE,ISNUMBER(SEARCH(TblCat[Description],TblTrans[[#This Row],[Description]])),TblCat[Category],"Uncategorized")</f>
        <v>Home</v>
      </c>
      <c r="J295" t="str" cm="1">
        <f t="array" ref="J295">_xlfn.XLOOKUP(TRUE,ISNUMBER(SEARCH(TblCat[Description],TblTrans[[#This Row],[Description]])),TblCat[Category Type],"Uncategorized")</f>
        <v>Expense</v>
      </c>
    </row>
    <row r="296" spans="2:10" x14ac:dyDescent="0.2">
      <c r="B296" t="s">
        <v>12</v>
      </c>
      <c r="C296" s="4">
        <v>46091</v>
      </c>
      <c r="D296" t="s">
        <v>143</v>
      </c>
      <c r="E296" s="5">
        <v>189.56</v>
      </c>
      <c r="G296" s="5">
        <f>TblTrans[[#This Row],[Credit(Income]]-TblTrans[[#This Row],[Debit(Spend)]]</f>
        <v>-189.56</v>
      </c>
      <c r="H296" t="str" cm="1">
        <f t="array" ref="H296">_xlfn.XLOOKUP(TRUE,ISNUMBER(SEARCH(TblCat[Description],TblTrans[[#This Row],[Description]])),TblCat[Subcategory],"Uncategorized")</f>
        <v>Funds Transfer</v>
      </c>
      <c r="I296" t="str" cm="1">
        <f t="array" ref="I296">_xlfn.XLOOKUP(TRUE,ISNUMBER(SEARCH(TblCat[Description],TblTrans[[#This Row],[Description]])),TblCat[Category],"Uncategorized")</f>
        <v>Transfer</v>
      </c>
      <c r="J296" t="str" cm="1">
        <f t="array" ref="J296">_xlfn.XLOOKUP(TRUE,ISNUMBER(SEARCH(TblCat[Description],TblTrans[[#This Row],[Description]])),TblCat[Category Type],"Uncategorized")</f>
        <v>Bank Transfer</v>
      </c>
    </row>
    <row r="297" spans="2:10" x14ac:dyDescent="0.2">
      <c r="B297" t="s">
        <v>12</v>
      </c>
      <c r="C297" s="4">
        <v>46091</v>
      </c>
      <c r="D297" t="s">
        <v>47</v>
      </c>
      <c r="E297" s="5">
        <v>337.03</v>
      </c>
      <c r="G297" s="5">
        <f>TblTrans[[#This Row],[Credit(Income]]-TblTrans[[#This Row],[Debit(Spend)]]</f>
        <v>-337.03</v>
      </c>
      <c r="H297" t="str" cm="1">
        <f t="array" ref="H297">_xlfn.XLOOKUP(TRUE,ISNUMBER(SEARCH(TblCat[Description],TblTrans[[#This Row],[Description]])),TblCat[Subcategory],"Uncategorized")</f>
        <v>Health Insurance</v>
      </c>
      <c r="I297" t="str" cm="1">
        <f t="array" ref="I297">_xlfn.XLOOKUP(TRUE,ISNUMBER(SEARCH(TblCat[Description],TblTrans[[#This Row],[Description]])),TblCat[Category],"Uncategorized")</f>
        <v>Insurance</v>
      </c>
      <c r="J297" t="str" cm="1">
        <f t="array" ref="J297">_xlfn.XLOOKUP(TRUE,ISNUMBER(SEARCH(TblCat[Description],TblTrans[[#This Row],[Description]])),TblCat[Category Type],"Uncategorized")</f>
        <v>Expense</v>
      </c>
    </row>
    <row r="298" spans="2:10" x14ac:dyDescent="0.2">
      <c r="B298" t="s">
        <v>12</v>
      </c>
      <c r="C298" s="4">
        <v>46091</v>
      </c>
      <c r="D298" t="s">
        <v>76</v>
      </c>
      <c r="E298" s="5">
        <v>10.02</v>
      </c>
      <c r="G298" s="5">
        <f>TblTrans[[#This Row],[Credit(Income]]-TblTrans[[#This Row],[Debit(Spend)]]</f>
        <v>-10.02</v>
      </c>
      <c r="H298" t="str" cm="1">
        <f t="array" ref="H298">_xlfn.XLOOKUP(TRUE,ISNUMBER(SEARCH(TblCat[Description],TblTrans[[#This Row],[Description]])),TblCat[Subcategory],"Uncategorized")</f>
        <v>Dental Insurance</v>
      </c>
      <c r="I298" t="str" cm="1">
        <f t="array" ref="I298">_xlfn.XLOOKUP(TRUE,ISNUMBER(SEARCH(TblCat[Description],TblTrans[[#This Row],[Description]])),TblCat[Category],"Uncategorized")</f>
        <v>Insurance</v>
      </c>
      <c r="J298" t="str" cm="1">
        <f t="array" ref="J298">_xlfn.XLOOKUP(TRUE,ISNUMBER(SEARCH(TblCat[Description],TblTrans[[#This Row],[Description]])),TblCat[Category Type],"Uncategorized")</f>
        <v>Expense</v>
      </c>
    </row>
    <row r="299" spans="2:10" x14ac:dyDescent="0.2">
      <c r="B299" t="s">
        <v>12</v>
      </c>
      <c r="C299" s="4">
        <v>46091</v>
      </c>
      <c r="D299" t="s">
        <v>48</v>
      </c>
      <c r="F299" s="5">
        <v>138.96</v>
      </c>
      <c r="G299" s="5">
        <f>TblTrans[[#This Row],[Credit(Income]]-TblTrans[[#This Row],[Debit(Spend)]]</f>
        <v>138.96</v>
      </c>
      <c r="H299" t="str" cm="1">
        <f t="array" ref="H299">_xlfn.XLOOKUP(TRUE,ISNUMBER(SEARCH(TblCat[Description],TblTrans[[#This Row],[Description]])),TblCat[Subcategory],"Uncategorized")</f>
        <v>Funds Transfer</v>
      </c>
      <c r="I299" t="str" cm="1">
        <f t="array" ref="I299">_xlfn.XLOOKUP(TRUE,ISNUMBER(SEARCH(TblCat[Description],TblTrans[[#This Row],[Description]])),TblCat[Category],"Uncategorized")</f>
        <v>Transfer</v>
      </c>
      <c r="J299" t="str" cm="1">
        <f t="array" ref="J299">_xlfn.XLOOKUP(TRUE,ISNUMBER(SEARCH(TblCat[Description],TblTrans[[#This Row],[Description]])),TblCat[Category Type],"Uncategorized")</f>
        <v>Bank Transfer</v>
      </c>
    </row>
    <row r="300" spans="2:10" x14ac:dyDescent="0.2">
      <c r="B300" t="s">
        <v>12</v>
      </c>
      <c r="C300" s="4">
        <v>46092</v>
      </c>
      <c r="D300" t="s">
        <v>54</v>
      </c>
      <c r="E300" s="5">
        <v>181.6</v>
      </c>
      <c r="G300" s="5">
        <f>TblTrans[[#This Row],[Credit(Income]]-TblTrans[[#This Row],[Debit(Spend)]]</f>
        <v>-181.6</v>
      </c>
      <c r="H300" t="str" cm="1">
        <f t="array" ref="H300">_xlfn.XLOOKUP(TRUE,ISNUMBER(SEARCH(TblCat[Description],TblTrans[[#This Row],[Description]])),TblCat[Subcategory],"Uncategorized")</f>
        <v>Student Loans</v>
      </c>
      <c r="I300" t="str" cm="1">
        <f t="array" ref="I300">_xlfn.XLOOKUP(TRUE,ISNUMBER(SEARCH(TblCat[Description],TblTrans[[#This Row],[Description]])),TblCat[Category],"Uncategorized")</f>
        <v>Debt</v>
      </c>
      <c r="J300" t="str" cm="1">
        <f t="array" ref="J300">_xlfn.XLOOKUP(TRUE,ISNUMBER(SEARCH(TblCat[Description],TblTrans[[#This Row],[Description]])),TblCat[Category Type],"Uncategorized")</f>
        <v>Expense</v>
      </c>
    </row>
    <row r="301" spans="2:10" x14ac:dyDescent="0.2">
      <c r="B301" t="s">
        <v>12</v>
      </c>
      <c r="C301" s="4">
        <v>46092</v>
      </c>
      <c r="D301" t="s">
        <v>55</v>
      </c>
      <c r="E301" s="5">
        <v>204.85</v>
      </c>
      <c r="G301" s="5">
        <f>TblTrans[[#This Row],[Credit(Income]]-TblTrans[[#This Row],[Debit(Spend)]]</f>
        <v>-204.85</v>
      </c>
      <c r="H301" t="str" cm="1">
        <f t="array" ref="H301">_xlfn.XLOOKUP(TRUE,ISNUMBER(SEARCH(TblCat[Description],TblTrans[[#This Row],[Description]])),TblCat[Subcategory],"Uncategorized")</f>
        <v>Student Loans</v>
      </c>
      <c r="I301" t="str" cm="1">
        <f t="array" ref="I301">_xlfn.XLOOKUP(TRUE,ISNUMBER(SEARCH(TblCat[Description],TblTrans[[#This Row],[Description]])),TblCat[Category],"Uncategorized")</f>
        <v>Debt</v>
      </c>
      <c r="J301" t="str" cm="1">
        <f t="array" ref="J301">_xlfn.XLOOKUP(TRUE,ISNUMBER(SEARCH(TblCat[Description],TblTrans[[#This Row],[Description]])),TblCat[Category Type],"Uncategorized")</f>
        <v>Expense</v>
      </c>
    </row>
    <row r="302" spans="2:10" x14ac:dyDescent="0.2">
      <c r="B302" t="s">
        <v>12</v>
      </c>
      <c r="C302" s="4">
        <v>46092</v>
      </c>
      <c r="D302" t="s">
        <v>25</v>
      </c>
      <c r="E302" s="5">
        <v>64.5</v>
      </c>
      <c r="G302" s="5">
        <f>TblTrans[[#This Row],[Credit(Income]]-TblTrans[[#This Row],[Debit(Spend)]]</f>
        <v>-64.5</v>
      </c>
      <c r="H302" t="str" cm="1">
        <f t="array" ref="H302">_xlfn.XLOOKUP(TRUE,ISNUMBER(SEARCH(TblCat[Description],TblTrans[[#This Row],[Description]])),TblCat[Subcategory],"Uncategorized")</f>
        <v>Food</v>
      </c>
      <c r="I302" t="str" cm="1">
        <f t="array" ref="I302">_xlfn.XLOOKUP(TRUE,ISNUMBER(SEARCH(TblCat[Description],TblTrans[[#This Row],[Description]])),TblCat[Category],"Uncategorized")</f>
        <v>Home</v>
      </c>
      <c r="J302" t="str" cm="1">
        <f t="array" ref="J302">_xlfn.XLOOKUP(TRUE,ISNUMBER(SEARCH(TblCat[Description],TblTrans[[#This Row],[Description]])),TblCat[Category Type],"Uncategorized")</f>
        <v>Expense</v>
      </c>
    </row>
    <row r="303" spans="2:10" x14ac:dyDescent="0.2">
      <c r="B303" t="s">
        <v>12</v>
      </c>
      <c r="C303" s="4">
        <v>46092</v>
      </c>
      <c r="D303" t="s">
        <v>29</v>
      </c>
      <c r="F303" s="5">
        <v>20</v>
      </c>
      <c r="G303" s="5">
        <f>TblTrans[[#This Row],[Credit(Income]]-TblTrans[[#This Row],[Debit(Spend)]]</f>
        <v>20</v>
      </c>
      <c r="H303" t="str" cm="1">
        <f t="array" ref="H303">_xlfn.XLOOKUP(TRUE,ISNUMBER(SEARCH(TblCat[Description],TblTrans[[#This Row],[Description]])),TblCat[Subcategory],"Uncategorized")</f>
        <v>ATM Transaction</v>
      </c>
      <c r="I303" t="str" cm="1">
        <f t="array" ref="I303">_xlfn.XLOOKUP(TRUE,ISNUMBER(SEARCH(TblCat[Description],TblTrans[[#This Row],[Description]])),TblCat[Category],"Uncategorized")</f>
        <v>Bank Transaction</v>
      </c>
      <c r="J303" t="str" cm="1">
        <f t="array" ref="J303">_xlfn.XLOOKUP(TRUE,ISNUMBER(SEARCH(TblCat[Description],TblTrans[[#This Row],[Description]])),TblCat[Category Type],"Uncategorized")</f>
        <v>Bank Transfer</v>
      </c>
    </row>
    <row r="304" spans="2:10" x14ac:dyDescent="0.2">
      <c r="B304" t="s">
        <v>12</v>
      </c>
      <c r="C304" s="4">
        <v>46092</v>
      </c>
      <c r="D304" t="s">
        <v>131</v>
      </c>
      <c r="E304" s="5">
        <v>0.5</v>
      </c>
      <c r="G304" s="5">
        <f>TblTrans[[#This Row],[Credit(Income]]-TblTrans[[#This Row],[Debit(Spend)]]</f>
        <v>-0.5</v>
      </c>
      <c r="H304" t="str" cm="1">
        <f t="array" ref="H304">_xlfn.XLOOKUP(TRUE,ISNUMBER(SEARCH(TblCat[Description],TblTrans[[#This Row],[Description]])),TblCat[Subcategory],"Uncategorized")</f>
        <v>Funds Transfer</v>
      </c>
      <c r="I304" t="str" cm="1">
        <f t="array" ref="I304">_xlfn.XLOOKUP(TRUE,ISNUMBER(SEARCH(TblCat[Description],TblTrans[[#This Row],[Description]])),TblCat[Category],"Uncategorized")</f>
        <v>Transfer</v>
      </c>
      <c r="J304" t="str" cm="1">
        <f t="array" ref="J304">_xlfn.XLOOKUP(TRUE,ISNUMBER(SEARCH(TblCat[Description],TblTrans[[#This Row],[Description]])),TblCat[Category Type],"Uncategorized")</f>
        <v>Bank Transfer</v>
      </c>
    </row>
    <row r="305" spans="2:10" x14ac:dyDescent="0.2">
      <c r="B305" t="s">
        <v>14</v>
      </c>
      <c r="C305" s="4">
        <v>46092</v>
      </c>
      <c r="D305" t="s">
        <v>132</v>
      </c>
      <c r="F305" s="5">
        <v>0.5</v>
      </c>
      <c r="G305" s="5">
        <f>TblTrans[[#This Row],[Credit(Income]]-TblTrans[[#This Row],[Debit(Spend)]]</f>
        <v>0.5</v>
      </c>
      <c r="H305" t="str" cm="1">
        <f t="array" ref="H305">_xlfn.XLOOKUP(TRUE,ISNUMBER(SEARCH(TblCat[Description],TblTrans[[#This Row],[Description]])),TblCat[Subcategory],"Uncategorized")</f>
        <v>Savings</v>
      </c>
      <c r="I305" t="str" cm="1">
        <f t="array" ref="I305">_xlfn.XLOOKUP(TRUE,ISNUMBER(SEARCH(TblCat[Description],TblTrans[[#This Row],[Description]])),TblCat[Category],"Uncategorized")</f>
        <v>Transfer</v>
      </c>
      <c r="J305" t="str" cm="1">
        <f t="array" ref="J305">_xlfn.XLOOKUP(TRUE,ISNUMBER(SEARCH(TblCat[Description],TblTrans[[#This Row],[Description]])),TblCat[Category Type],"Uncategorized")</f>
        <v>Bank Transfer</v>
      </c>
    </row>
    <row r="306" spans="2:10" x14ac:dyDescent="0.2">
      <c r="B306" t="s">
        <v>14</v>
      </c>
      <c r="C306" s="4">
        <v>46093</v>
      </c>
      <c r="D306" t="s">
        <v>275</v>
      </c>
      <c r="F306" s="5">
        <v>20</v>
      </c>
      <c r="G306" s="25">
        <f>TblTrans[[#This Row],[Credit(Income]]-TblTrans[[#This Row],[Debit(Spend)]]</f>
        <v>20</v>
      </c>
      <c r="H306" s="26" t="str" cm="1">
        <f t="array" ref="H306">_xlfn.XLOOKUP(TRUE,ISNUMBER(SEARCH(TblCat[Description],TblTrans[[#This Row],[Description]])),TblCat[Subcategory],"Uncategorized")</f>
        <v>Savings</v>
      </c>
      <c r="I306" s="26" t="str" cm="1">
        <f t="array" ref="I306">_xlfn.XLOOKUP(TRUE,ISNUMBER(SEARCH(TblCat[Description],TblTrans[[#This Row],[Description]])),TblCat[Category],"Uncategorized")</f>
        <v>Transfer</v>
      </c>
      <c r="J306" s="26" t="str" cm="1">
        <f t="array" ref="J306">_xlfn.XLOOKUP(TRUE,ISNUMBER(SEARCH(TblCat[Description],TblTrans[[#This Row],[Description]])),TblCat[Category Type],"Uncategorized")</f>
        <v>Bank Transfer</v>
      </c>
    </row>
    <row r="307" spans="2:10" x14ac:dyDescent="0.2">
      <c r="B307" t="s">
        <v>12</v>
      </c>
      <c r="C307" s="4">
        <v>46093</v>
      </c>
      <c r="D307" t="s">
        <v>131</v>
      </c>
      <c r="E307" s="5">
        <v>0.19</v>
      </c>
      <c r="G307" s="5">
        <f>TblTrans[[#This Row],[Credit(Income]]-TblTrans[[#This Row],[Debit(Spend)]]</f>
        <v>-0.19</v>
      </c>
      <c r="H307" t="str" cm="1">
        <f t="array" ref="H307">_xlfn.XLOOKUP(TRUE,ISNUMBER(SEARCH(TblCat[Description],TblTrans[[#This Row],[Description]])),TblCat[Subcategory],"Uncategorized")</f>
        <v>Funds Transfer</v>
      </c>
      <c r="I307" t="str" cm="1">
        <f t="array" ref="I307">_xlfn.XLOOKUP(TRUE,ISNUMBER(SEARCH(TblCat[Description],TblTrans[[#This Row],[Description]])),TblCat[Category],"Uncategorized")</f>
        <v>Transfer</v>
      </c>
      <c r="J307" t="str" cm="1">
        <f t="array" ref="J307">_xlfn.XLOOKUP(TRUE,ISNUMBER(SEARCH(TblCat[Description],TblTrans[[#This Row],[Description]])),TblCat[Category Type],"Uncategorized")</f>
        <v>Bank Transfer</v>
      </c>
    </row>
    <row r="308" spans="2:10" x14ac:dyDescent="0.2">
      <c r="B308" t="s">
        <v>14</v>
      </c>
      <c r="C308" s="4">
        <v>46093</v>
      </c>
      <c r="D308" t="s">
        <v>132</v>
      </c>
      <c r="F308" s="5">
        <v>0.19</v>
      </c>
      <c r="G308" s="5">
        <f>TblTrans[[#This Row],[Credit(Income]]-TblTrans[[#This Row],[Debit(Spend)]]</f>
        <v>0.19</v>
      </c>
      <c r="H308" t="str" cm="1">
        <f t="array" ref="H308">_xlfn.XLOOKUP(TRUE,ISNUMBER(SEARCH(TblCat[Description],TblTrans[[#This Row],[Description]])),TblCat[Subcategory],"Uncategorized")</f>
        <v>Savings</v>
      </c>
      <c r="I308" t="str" cm="1">
        <f t="array" ref="I308">_xlfn.XLOOKUP(TRUE,ISNUMBER(SEARCH(TblCat[Description],TblTrans[[#This Row],[Description]])),TblCat[Category],"Uncategorized")</f>
        <v>Transfer</v>
      </c>
      <c r="J308" t="str" cm="1">
        <f t="array" ref="J308">_xlfn.XLOOKUP(TRUE,ISNUMBER(SEARCH(TblCat[Description],TblTrans[[#This Row],[Description]])),TblCat[Category Type],"Uncategorized")</f>
        <v>Bank Transfer</v>
      </c>
    </row>
    <row r="309" spans="2:10" x14ac:dyDescent="0.2">
      <c r="B309" t="s">
        <v>12</v>
      </c>
      <c r="C309" s="4">
        <v>46093</v>
      </c>
      <c r="D309" t="s">
        <v>53</v>
      </c>
      <c r="E309" s="5">
        <v>35.630000000000003</v>
      </c>
      <c r="G309" s="5">
        <f>TblTrans[[#This Row],[Credit(Income]]-TblTrans[[#This Row],[Debit(Spend)]]</f>
        <v>-35.630000000000003</v>
      </c>
      <c r="H309" t="str" cm="1">
        <f t="array" ref="H309">_xlfn.XLOOKUP(TRUE,ISNUMBER(SEARCH(TblCat[Description],TblTrans[[#This Row],[Description]])),TblCat[Subcategory],"Uncategorized")</f>
        <v>Home</v>
      </c>
      <c r="I309" t="str" cm="1">
        <f t="array" ref="I309">_xlfn.XLOOKUP(TRUE,ISNUMBER(SEARCH(TblCat[Description],TblTrans[[#This Row],[Description]])),TblCat[Category],"Uncategorized")</f>
        <v>Utilities</v>
      </c>
      <c r="J309" t="str" cm="1">
        <f t="array" ref="J309">_xlfn.XLOOKUP(TRUE,ISNUMBER(SEARCH(TblCat[Description],TblTrans[[#This Row],[Description]])),TblCat[Category Type],"Uncategorized")</f>
        <v>Expense</v>
      </c>
    </row>
    <row r="310" spans="2:10" x14ac:dyDescent="0.2">
      <c r="B310" t="s">
        <v>12</v>
      </c>
      <c r="C310" s="4">
        <v>46093</v>
      </c>
      <c r="D310" t="s">
        <v>49</v>
      </c>
      <c r="E310" s="5">
        <v>277.92</v>
      </c>
      <c r="G310" s="5">
        <f>TblTrans[[#This Row],[Credit(Income]]-TblTrans[[#This Row],[Debit(Spend)]]</f>
        <v>-277.92</v>
      </c>
      <c r="H310" t="str" cm="1">
        <f t="array" ref="H310">_xlfn.XLOOKUP(TRUE,ISNUMBER(SEARCH(TblCat[Description],TblTrans[[#This Row],[Description]])),TblCat[Subcategory],"Uncategorized")</f>
        <v>Phone</v>
      </c>
      <c r="I310" t="str" cm="1">
        <f t="array" ref="I310">_xlfn.XLOOKUP(TRUE,ISNUMBER(SEARCH(TblCat[Description],TblTrans[[#This Row],[Description]])),TblCat[Category],"Uncategorized")</f>
        <v>Utilities</v>
      </c>
      <c r="J310" t="str" cm="1">
        <f t="array" ref="J310">_xlfn.XLOOKUP(TRUE,ISNUMBER(SEARCH(TblCat[Description],TblTrans[[#This Row],[Description]])),TblCat[Category Type],"Uncategorized")</f>
        <v>Expense</v>
      </c>
    </row>
    <row r="311" spans="2:10" x14ac:dyDescent="0.2">
      <c r="B311" t="s">
        <v>12</v>
      </c>
      <c r="C311" s="4">
        <v>46093</v>
      </c>
      <c r="D311" t="s">
        <v>29</v>
      </c>
      <c r="F311" s="5">
        <v>40</v>
      </c>
      <c r="G311" s="5">
        <f>TblTrans[[#This Row],[Credit(Income]]-TblTrans[[#This Row],[Debit(Spend)]]</f>
        <v>40</v>
      </c>
      <c r="H311" t="str" cm="1">
        <f t="array" ref="H311">_xlfn.XLOOKUP(TRUE,ISNUMBER(SEARCH(TblCat[Description],TblTrans[[#This Row],[Description]])),TblCat[Subcategory],"Uncategorized")</f>
        <v>ATM Transaction</v>
      </c>
      <c r="I311" t="str" cm="1">
        <f t="array" ref="I311">_xlfn.XLOOKUP(TRUE,ISNUMBER(SEARCH(TblCat[Description],TblTrans[[#This Row],[Description]])),TblCat[Category],"Uncategorized")</f>
        <v>Bank Transaction</v>
      </c>
      <c r="J311" t="str" cm="1">
        <f t="array" ref="J311">_xlfn.XLOOKUP(TRUE,ISNUMBER(SEARCH(TblCat[Description],TblTrans[[#This Row],[Description]])),TblCat[Category Type],"Uncategorized")</f>
        <v>Bank Transfer</v>
      </c>
    </row>
    <row r="312" spans="2:10" x14ac:dyDescent="0.2">
      <c r="B312" t="s">
        <v>12</v>
      </c>
      <c r="C312" s="4">
        <v>46093</v>
      </c>
      <c r="D312" t="s">
        <v>275</v>
      </c>
      <c r="F312" s="5">
        <v>40</v>
      </c>
      <c r="G312" s="25">
        <f>TblTrans[[#This Row],[Credit(Income]]-TblTrans[[#This Row],[Debit(Spend)]]</f>
        <v>40</v>
      </c>
      <c r="H312" s="26" t="str" cm="1">
        <f t="array" ref="H312">_xlfn.XLOOKUP(TRUE,ISNUMBER(SEARCH(TblCat[Description],TblTrans[[#This Row],[Description]])),TblCat[Subcategory],"Uncategorized")</f>
        <v>Savings</v>
      </c>
      <c r="I312" s="26" t="str" cm="1">
        <f t="array" ref="I312">_xlfn.XLOOKUP(TRUE,ISNUMBER(SEARCH(TblCat[Description],TblTrans[[#This Row],[Description]])),TblCat[Category],"Uncategorized")</f>
        <v>Transfer</v>
      </c>
      <c r="J312" s="26" t="str" cm="1">
        <f t="array" ref="J312">_xlfn.XLOOKUP(TRUE,ISNUMBER(SEARCH(TblCat[Description],TblTrans[[#This Row],[Description]])),TblCat[Category Type],"Uncategorized")</f>
        <v>Bank Transfer</v>
      </c>
    </row>
    <row r="313" spans="2:10" x14ac:dyDescent="0.2">
      <c r="B313" t="s">
        <v>12</v>
      </c>
      <c r="C313" s="4">
        <v>46093</v>
      </c>
      <c r="D313" t="s">
        <v>29</v>
      </c>
      <c r="F313" s="5">
        <v>60</v>
      </c>
      <c r="G313" s="5">
        <f>TblTrans[[#This Row],[Credit(Income]]-TblTrans[[#This Row],[Debit(Spend)]]</f>
        <v>60</v>
      </c>
      <c r="H313" t="str" cm="1">
        <f t="array" ref="H313">_xlfn.XLOOKUP(TRUE,ISNUMBER(SEARCH(TblCat[Description],TblTrans[[#This Row],[Description]])),TblCat[Subcategory],"Uncategorized")</f>
        <v>ATM Transaction</v>
      </c>
      <c r="I313" t="str" cm="1">
        <f t="array" ref="I313">_xlfn.XLOOKUP(TRUE,ISNUMBER(SEARCH(TblCat[Description],TblTrans[[#This Row],[Description]])),TblCat[Category],"Uncategorized")</f>
        <v>Bank Transaction</v>
      </c>
      <c r="J313" t="str" cm="1">
        <f t="array" ref="J313">_xlfn.XLOOKUP(TRUE,ISNUMBER(SEARCH(TblCat[Description],TblTrans[[#This Row],[Description]])),TblCat[Category Type],"Uncategorized")</f>
        <v>Bank Transfer</v>
      </c>
    </row>
    <row r="314" spans="2:10" x14ac:dyDescent="0.2">
      <c r="B314" t="s">
        <v>12</v>
      </c>
      <c r="C314" s="4">
        <v>46093</v>
      </c>
      <c r="D314" t="s">
        <v>25</v>
      </c>
      <c r="E314" s="5">
        <v>45.81</v>
      </c>
      <c r="G314" s="5">
        <f>TblTrans[[#This Row],[Credit(Income]]-TblTrans[[#This Row],[Debit(Spend)]]</f>
        <v>-45.81</v>
      </c>
      <c r="H314" t="str" cm="1">
        <f t="array" ref="H314">_xlfn.XLOOKUP(TRUE,ISNUMBER(SEARCH(TblCat[Description],TblTrans[[#This Row],[Description]])),TblCat[Subcategory],"Uncategorized")</f>
        <v>Food</v>
      </c>
      <c r="I314" t="str" cm="1">
        <f t="array" ref="I314">_xlfn.XLOOKUP(TRUE,ISNUMBER(SEARCH(TblCat[Description],TblTrans[[#This Row],[Description]])),TblCat[Category],"Uncategorized")</f>
        <v>Home</v>
      </c>
      <c r="J314" t="str" cm="1">
        <f t="array" ref="J314">_xlfn.XLOOKUP(TRUE,ISNUMBER(SEARCH(TblCat[Description],TblTrans[[#This Row],[Description]])),TblCat[Category Type],"Uncategorized")</f>
        <v>Expense</v>
      </c>
    </row>
    <row r="315" spans="2:10" x14ac:dyDescent="0.2">
      <c r="B315" t="s">
        <v>14</v>
      </c>
      <c r="C315" s="4">
        <v>46094</v>
      </c>
      <c r="D315" t="s">
        <v>275</v>
      </c>
      <c r="F315" s="5">
        <v>60</v>
      </c>
      <c r="G315" s="25">
        <f>TblTrans[[#This Row],[Credit(Income]]-TblTrans[[#This Row],[Debit(Spend)]]</f>
        <v>60</v>
      </c>
      <c r="H315" s="26" t="str" cm="1">
        <f t="array" ref="H315">_xlfn.XLOOKUP(TRUE,ISNUMBER(SEARCH(TblCat[Description],TblTrans[[#This Row],[Description]])),TblCat[Subcategory],"Uncategorized")</f>
        <v>Savings</v>
      </c>
      <c r="I315" s="26" t="str" cm="1">
        <f t="array" ref="I315">_xlfn.XLOOKUP(TRUE,ISNUMBER(SEARCH(TblCat[Description],TblTrans[[#This Row],[Description]])),TblCat[Category],"Uncategorized")</f>
        <v>Transfer</v>
      </c>
      <c r="J315" s="26" t="str" cm="1">
        <f t="array" ref="J315">_xlfn.XLOOKUP(TRUE,ISNUMBER(SEARCH(TblCat[Description],TblTrans[[#This Row],[Description]])),TblCat[Category Type],"Uncategorized")</f>
        <v>Bank Transfer</v>
      </c>
    </row>
    <row r="316" spans="2:10" x14ac:dyDescent="0.2">
      <c r="B316" t="s">
        <v>12</v>
      </c>
      <c r="C316" s="4">
        <v>46094</v>
      </c>
      <c r="D316" t="s">
        <v>131</v>
      </c>
      <c r="E316" s="5">
        <v>1.78</v>
      </c>
      <c r="G316" s="5">
        <f>TblTrans[[#This Row],[Credit(Income]]-TblTrans[[#This Row],[Debit(Spend)]]</f>
        <v>-1.78</v>
      </c>
      <c r="H316" t="str" cm="1">
        <f t="array" ref="H316">_xlfn.XLOOKUP(TRUE,ISNUMBER(SEARCH(TblCat[Description],TblTrans[[#This Row],[Description]])),TblCat[Subcategory],"Uncategorized")</f>
        <v>Funds Transfer</v>
      </c>
      <c r="I316" t="str" cm="1">
        <f t="array" ref="I316">_xlfn.XLOOKUP(TRUE,ISNUMBER(SEARCH(TblCat[Description],TblTrans[[#This Row],[Description]])),TblCat[Category],"Uncategorized")</f>
        <v>Transfer</v>
      </c>
      <c r="J316" t="str" cm="1">
        <f t="array" ref="J316">_xlfn.XLOOKUP(TRUE,ISNUMBER(SEARCH(TblCat[Description],TblTrans[[#This Row],[Description]])),TblCat[Category Type],"Uncategorized")</f>
        <v>Bank Transfer</v>
      </c>
    </row>
    <row r="317" spans="2:10" x14ac:dyDescent="0.2">
      <c r="B317" t="s">
        <v>14</v>
      </c>
      <c r="C317" s="4">
        <v>46094</v>
      </c>
      <c r="D317" t="s">
        <v>132</v>
      </c>
      <c r="F317" s="5">
        <v>1.78</v>
      </c>
      <c r="G317" s="5">
        <f>TblTrans[[#This Row],[Credit(Income]]-TblTrans[[#This Row],[Debit(Spend)]]</f>
        <v>1.78</v>
      </c>
      <c r="H317" t="str" cm="1">
        <f t="array" ref="H317">_xlfn.XLOOKUP(TRUE,ISNUMBER(SEARCH(TblCat[Description],TblTrans[[#This Row],[Description]])),TblCat[Subcategory],"Uncategorized")</f>
        <v>Savings</v>
      </c>
      <c r="I317" t="str" cm="1">
        <f t="array" ref="I317">_xlfn.XLOOKUP(TRUE,ISNUMBER(SEARCH(TblCat[Description],TblTrans[[#This Row],[Description]])),TblCat[Category],"Uncategorized")</f>
        <v>Transfer</v>
      </c>
      <c r="J317" t="str" cm="1">
        <f t="array" ref="J317">_xlfn.XLOOKUP(TRUE,ISNUMBER(SEARCH(TblCat[Description],TblTrans[[#This Row],[Description]])),TblCat[Category Type],"Uncategorized")</f>
        <v>Bank Transfer</v>
      </c>
    </row>
    <row r="318" spans="2:10" x14ac:dyDescent="0.2">
      <c r="B318" t="s">
        <v>12</v>
      </c>
      <c r="C318" s="4">
        <v>46094</v>
      </c>
      <c r="D318" t="s">
        <v>252</v>
      </c>
      <c r="E318" s="5">
        <v>1</v>
      </c>
      <c r="G318" s="5">
        <f>TblTrans[[#This Row],[Credit(Income]]-TblTrans[[#This Row],[Debit(Spend)]]</f>
        <v>-1</v>
      </c>
      <c r="H318" t="str" cm="1">
        <f t="array" ref="H318">_xlfn.XLOOKUP(TRUE,ISNUMBER(SEARCH(TblCat[Description],TblTrans[[#This Row],[Description]])),TblCat[Subcategory],"Uncategorized")</f>
        <v>Investments</v>
      </c>
      <c r="I318" t="str" cm="1">
        <f t="array" ref="I318">_xlfn.XLOOKUP(TRUE,ISNUMBER(SEARCH(TblCat[Description],TblTrans[[#This Row],[Description]])),TblCat[Category],"Uncategorized")</f>
        <v>Funds Transfer</v>
      </c>
      <c r="J318" t="str" cm="1">
        <f t="array" ref="J318">_xlfn.XLOOKUP(TRUE,ISNUMBER(SEARCH(TblCat[Description],TblTrans[[#This Row],[Description]])),TblCat[Category Type],"Uncategorized")</f>
        <v>Investments</v>
      </c>
    </row>
    <row r="319" spans="2:10" x14ac:dyDescent="0.2">
      <c r="B319" t="s">
        <v>12</v>
      </c>
      <c r="C319" s="4">
        <v>46094</v>
      </c>
      <c r="D319" t="s">
        <v>252</v>
      </c>
      <c r="E319" s="5">
        <v>1</v>
      </c>
      <c r="G319" s="5">
        <f>TblTrans[[#This Row],[Credit(Income]]-TblTrans[[#This Row],[Debit(Spend)]]</f>
        <v>-1</v>
      </c>
      <c r="H319" t="str" cm="1">
        <f t="array" ref="H319">_xlfn.XLOOKUP(TRUE,ISNUMBER(SEARCH(TblCat[Description],TblTrans[[#This Row],[Description]])),TblCat[Subcategory],"Uncategorized")</f>
        <v>Investments</v>
      </c>
      <c r="I319" t="str" cm="1">
        <f t="array" ref="I319">_xlfn.XLOOKUP(TRUE,ISNUMBER(SEARCH(TblCat[Description],TblTrans[[#This Row],[Description]])),TblCat[Category],"Uncategorized")</f>
        <v>Funds Transfer</v>
      </c>
      <c r="J319" t="str" cm="1">
        <f t="array" ref="J319">_xlfn.XLOOKUP(TRUE,ISNUMBER(SEARCH(TblCat[Description],TblTrans[[#This Row],[Description]])),TblCat[Category Type],"Uncategorized")</f>
        <v>Investments</v>
      </c>
    </row>
    <row r="320" spans="2:10" x14ac:dyDescent="0.2">
      <c r="B320" t="s">
        <v>12</v>
      </c>
      <c r="C320" s="4">
        <v>46094</v>
      </c>
      <c r="D320" t="s">
        <v>39</v>
      </c>
      <c r="E320" s="5">
        <v>40</v>
      </c>
      <c r="G320" s="5">
        <f>TblTrans[[#This Row],[Credit(Income]]-TblTrans[[#This Row],[Debit(Spend)]]</f>
        <v>-40</v>
      </c>
      <c r="H320" t="str" cm="1">
        <f t="array" ref="H320">_xlfn.XLOOKUP(TRUE,ISNUMBER(SEARCH(TblCat[Description],TblTrans[[#This Row],[Description]])),TblCat[Subcategory],"Uncategorized")</f>
        <v>Funds Transfer</v>
      </c>
      <c r="I320" t="str" cm="1">
        <f t="array" ref="I320">_xlfn.XLOOKUP(TRUE,ISNUMBER(SEARCH(TblCat[Description],TblTrans[[#This Row],[Description]])),TblCat[Category],"Uncategorized")</f>
        <v>Transfer</v>
      </c>
      <c r="J320" t="str" cm="1">
        <f t="array" ref="J320">_xlfn.XLOOKUP(TRUE,ISNUMBER(SEARCH(TblCat[Description],TblTrans[[#This Row],[Description]])),TblCat[Category Type],"Uncategorized")</f>
        <v>Bank Transfer</v>
      </c>
    </row>
    <row r="321" spans="2:10" x14ac:dyDescent="0.2">
      <c r="B321" t="s">
        <v>12</v>
      </c>
      <c r="C321" s="4">
        <v>46094</v>
      </c>
      <c r="D321" t="s">
        <v>39</v>
      </c>
      <c r="E321" s="5">
        <v>20</v>
      </c>
      <c r="G321" s="5">
        <f>TblTrans[[#This Row],[Credit(Income]]-TblTrans[[#This Row],[Debit(Spend)]]</f>
        <v>-20</v>
      </c>
      <c r="H321" t="str" cm="1">
        <f t="array" ref="H321">_xlfn.XLOOKUP(TRUE,ISNUMBER(SEARCH(TblCat[Description],TblTrans[[#This Row],[Description]])),TblCat[Subcategory],"Uncategorized")</f>
        <v>Funds Transfer</v>
      </c>
      <c r="I321" t="str" cm="1">
        <f t="array" ref="I321">_xlfn.XLOOKUP(TRUE,ISNUMBER(SEARCH(TblCat[Description],TblTrans[[#This Row],[Description]])),TblCat[Category],"Uncategorized")</f>
        <v>Transfer</v>
      </c>
      <c r="J321" t="str" cm="1">
        <f t="array" ref="J321">_xlfn.XLOOKUP(TRUE,ISNUMBER(SEARCH(TblCat[Description],TblTrans[[#This Row],[Description]])),TblCat[Category Type],"Uncategorized")</f>
        <v>Bank Transfer</v>
      </c>
    </row>
    <row r="322" spans="2:10" x14ac:dyDescent="0.2">
      <c r="B322" t="s">
        <v>12</v>
      </c>
      <c r="C322" s="4">
        <v>46094</v>
      </c>
      <c r="D322" t="s">
        <v>57</v>
      </c>
      <c r="E322" s="5">
        <v>1.08</v>
      </c>
      <c r="G322" s="5">
        <f>TblTrans[[#This Row],[Credit(Income]]-TblTrans[[#This Row],[Debit(Spend)]]</f>
        <v>-1.08</v>
      </c>
      <c r="H322" t="str" cm="1">
        <f t="array" ref="H322">_xlfn.XLOOKUP(TRUE,ISNUMBER(SEARCH(TblCat[Description],TblTrans[[#This Row],[Description]])),TblCat[Subcategory],"Uncategorized")</f>
        <v>Device Protection</v>
      </c>
      <c r="I322" t="str" cm="1">
        <f t="array" ref="I322">_xlfn.XLOOKUP(TRUE,ISNUMBER(SEARCH(TblCat[Description],TblTrans[[#This Row],[Description]])),TblCat[Category],"Uncategorized")</f>
        <v>Insurance</v>
      </c>
      <c r="J322" t="str" cm="1">
        <f t="array" ref="J322">_xlfn.XLOOKUP(TRUE,ISNUMBER(SEARCH(TblCat[Description],TblTrans[[#This Row],[Description]])),TblCat[Category Type],"Uncategorized")</f>
        <v>Expense</v>
      </c>
    </row>
    <row r="323" spans="2:10" x14ac:dyDescent="0.2">
      <c r="B323" t="s">
        <v>12</v>
      </c>
      <c r="C323" s="4">
        <v>46094</v>
      </c>
      <c r="D323" t="s">
        <v>46</v>
      </c>
      <c r="E323" s="5">
        <v>22.61</v>
      </c>
      <c r="G323" s="5">
        <f>TblTrans[[#This Row],[Credit(Income]]-TblTrans[[#This Row],[Debit(Spend)]]</f>
        <v>-22.61</v>
      </c>
      <c r="H323" t="str" cm="1">
        <f t="array" ref="H323">_xlfn.XLOOKUP(TRUE,ISNUMBER(SEARCH(TblCat[Description],TblTrans[[#This Row],[Description]])),TblCat[Subcategory],"Uncategorized")</f>
        <v>Dogs</v>
      </c>
      <c r="I323" t="str" cm="1">
        <f t="array" ref="I323">_xlfn.XLOOKUP(TRUE,ISNUMBER(SEARCH(TblCat[Description],TblTrans[[#This Row],[Description]])),TblCat[Category],"Uncategorized")</f>
        <v>Insurance</v>
      </c>
      <c r="J323" t="str" cm="1">
        <f t="array" ref="J323">_xlfn.XLOOKUP(TRUE,ISNUMBER(SEARCH(TblCat[Description],TblTrans[[#This Row],[Description]])),TblCat[Category Type],"Uncategorized")</f>
        <v>Expense</v>
      </c>
    </row>
    <row r="324" spans="2:10" x14ac:dyDescent="0.2">
      <c r="B324" t="s">
        <v>12</v>
      </c>
      <c r="C324" s="4">
        <v>46094</v>
      </c>
      <c r="D324" t="s">
        <v>126</v>
      </c>
      <c r="E324" s="5">
        <v>84.53</v>
      </c>
      <c r="G324" s="5">
        <f>TblTrans[[#This Row],[Credit(Income]]-TblTrans[[#This Row],[Debit(Spend)]]</f>
        <v>-84.53</v>
      </c>
      <c r="H324" t="str" cm="1">
        <f t="array" ref="H324">_xlfn.XLOOKUP(TRUE,ISNUMBER(SEARCH(TblCat[Description],TblTrans[[#This Row],[Description]])),TblCat[Subcategory],"Uncategorized")</f>
        <v>Dogs</v>
      </c>
      <c r="I324" t="str" cm="1">
        <f t="array" ref="I324">_xlfn.XLOOKUP(TRUE,ISNUMBER(SEARCH(TblCat[Description],TblTrans[[#This Row],[Description]])),TblCat[Category],"Uncategorized")</f>
        <v>Dogs</v>
      </c>
      <c r="J324" t="str" cm="1">
        <f t="array" ref="J324">_xlfn.XLOOKUP(TRUE,ISNUMBER(SEARCH(TblCat[Description],TblTrans[[#This Row],[Description]])),TblCat[Category Type],"Uncategorized")</f>
        <v>Expense</v>
      </c>
    </row>
    <row r="325" spans="2:10" x14ac:dyDescent="0.2">
      <c r="B325" t="s">
        <v>14</v>
      </c>
      <c r="C325" s="4">
        <v>46094</v>
      </c>
      <c r="D325" t="s">
        <v>58</v>
      </c>
      <c r="F325" s="5">
        <v>0.11</v>
      </c>
      <c r="G325" s="5">
        <f>TblTrans[[#This Row],[Credit(Income]]-TblTrans[[#This Row],[Debit(Spend)]]</f>
        <v>0.11</v>
      </c>
      <c r="H325" t="str" cm="1">
        <f t="array" ref="H325">_xlfn.XLOOKUP(TRUE,ISNUMBER(SEARCH(TblCat[Description],TblTrans[[#This Row],[Description]])),TblCat[Subcategory],"Uncategorized")</f>
        <v>Uncategorized</v>
      </c>
      <c r="I325" t="str" cm="1">
        <f t="array" ref="I325">_xlfn.XLOOKUP(TRUE,ISNUMBER(SEARCH(TblCat[Description],TblTrans[[#This Row],[Description]])),TblCat[Category],"Uncategorized")</f>
        <v>Uncategorized</v>
      </c>
      <c r="J325" t="str" cm="1">
        <f t="array" ref="J325">_xlfn.XLOOKUP(TRUE,ISNUMBER(SEARCH(TblCat[Description],TblTrans[[#This Row],[Description]])),TblCat[Category Type],"Uncategorized")</f>
        <v>Uncategorized</v>
      </c>
    </row>
    <row r="326" spans="2:10" x14ac:dyDescent="0.2">
      <c r="B326" t="s">
        <v>12</v>
      </c>
      <c r="C326" s="4">
        <v>46095</v>
      </c>
      <c r="D326" t="s">
        <v>131</v>
      </c>
      <c r="E326" s="5">
        <v>0.01</v>
      </c>
      <c r="G326" s="5">
        <f>TblTrans[[#This Row],[Credit(Income]]-TblTrans[[#This Row],[Debit(Spend)]]</f>
        <v>-0.01</v>
      </c>
      <c r="H326" t="str" cm="1">
        <f t="array" ref="H326">_xlfn.XLOOKUP(TRUE,ISNUMBER(SEARCH(TblCat[Description],TblTrans[[#This Row],[Description]])),TblCat[Subcategory],"Uncategorized")</f>
        <v>Funds Transfer</v>
      </c>
      <c r="I326" t="str" cm="1">
        <f t="array" ref="I326">_xlfn.XLOOKUP(TRUE,ISNUMBER(SEARCH(TblCat[Description],TblTrans[[#This Row],[Description]])),TblCat[Category],"Uncategorized")</f>
        <v>Transfer</v>
      </c>
      <c r="J326" t="str" cm="1">
        <f t="array" ref="J326">_xlfn.XLOOKUP(TRUE,ISNUMBER(SEARCH(TblCat[Description],TblTrans[[#This Row],[Description]])),TblCat[Category Type],"Uncategorized")</f>
        <v>Bank Transfer</v>
      </c>
    </row>
    <row r="327" spans="2:10" x14ac:dyDescent="0.2">
      <c r="B327" t="s">
        <v>14</v>
      </c>
      <c r="C327" s="4">
        <v>46095</v>
      </c>
      <c r="D327" t="s">
        <v>132</v>
      </c>
      <c r="F327" s="5">
        <v>0.01</v>
      </c>
      <c r="G327" s="5">
        <f>TblTrans[[#This Row],[Credit(Income]]-TblTrans[[#This Row],[Debit(Spend)]]</f>
        <v>0.01</v>
      </c>
      <c r="H327" t="str" cm="1">
        <f t="array" ref="H327">_xlfn.XLOOKUP(TRUE,ISNUMBER(SEARCH(TblCat[Description],TblTrans[[#This Row],[Description]])),TblCat[Subcategory],"Uncategorized")</f>
        <v>Savings</v>
      </c>
      <c r="I327" t="str" cm="1">
        <f t="array" ref="I327">_xlfn.XLOOKUP(TRUE,ISNUMBER(SEARCH(TblCat[Description],TblTrans[[#This Row],[Description]])),TblCat[Category],"Uncategorized")</f>
        <v>Transfer</v>
      </c>
      <c r="J327" t="str" cm="1">
        <f t="array" ref="J327">_xlfn.XLOOKUP(TRUE,ISNUMBER(SEARCH(TblCat[Description],TblTrans[[#This Row],[Description]])),TblCat[Category Type],"Uncategorized")</f>
        <v>Bank Transfer</v>
      </c>
    </row>
    <row r="328" spans="2:10" x14ac:dyDescent="0.2">
      <c r="B328" t="s">
        <v>12</v>
      </c>
      <c r="C328" s="4">
        <v>46095</v>
      </c>
      <c r="D328" t="s">
        <v>57</v>
      </c>
      <c r="E328" s="5">
        <v>2.99</v>
      </c>
      <c r="G328" s="5">
        <f>TblTrans[[#This Row],[Credit(Income]]-TblTrans[[#This Row],[Debit(Spend)]]</f>
        <v>-2.99</v>
      </c>
      <c r="H328" t="str" cm="1">
        <f t="array" ref="H328">_xlfn.XLOOKUP(TRUE,ISNUMBER(SEARCH(TblCat[Description],TblTrans[[#This Row],[Description]])),TblCat[Subcategory],"Uncategorized")</f>
        <v>Device Protection</v>
      </c>
      <c r="I328" t="str" cm="1">
        <f t="array" ref="I328">_xlfn.XLOOKUP(TRUE,ISNUMBER(SEARCH(TblCat[Description],TblTrans[[#This Row],[Description]])),TblCat[Category],"Uncategorized")</f>
        <v>Insurance</v>
      </c>
      <c r="J328" t="str" cm="1">
        <f t="array" ref="J328">_xlfn.XLOOKUP(TRUE,ISNUMBER(SEARCH(TblCat[Description],TblTrans[[#This Row],[Description]])),TblCat[Category Type],"Uncategorized")</f>
        <v>Expense</v>
      </c>
    </row>
    <row r="329" spans="2:10" x14ac:dyDescent="0.2">
      <c r="B329" t="s">
        <v>12</v>
      </c>
      <c r="C329" s="4">
        <v>46095</v>
      </c>
      <c r="D329" t="s">
        <v>29</v>
      </c>
      <c r="F329" s="5">
        <v>25</v>
      </c>
      <c r="G329" s="5">
        <f>TblTrans[[#This Row],[Credit(Income]]-TblTrans[[#This Row],[Debit(Spend)]]</f>
        <v>25</v>
      </c>
      <c r="H329" t="str" cm="1">
        <f t="array" ref="H329">_xlfn.XLOOKUP(TRUE,ISNUMBER(SEARCH(TblCat[Description],TblTrans[[#This Row],[Description]])),TblCat[Subcategory],"Uncategorized")</f>
        <v>ATM Transaction</v>
      </c>
      <c r="I329" t="str" cm="1">
        <f t="array" ref="I329">_xlfn.XLOOKUP(TRUE,ISNUMBER(SEARCH(TblCat[Description],TblTrans[[#This Row],[Description]])),TblCat[Category],"Uncategorized")</f>
        <v>Bank Transaction</v>
      </c>
      <c r="J329" t="str" cm="1">
        <f t="array" ref="J329">_xlfn.XLOOKUP(TRUE,ISNUMBER(SEARCH(TblCat[Description],TblTrans[[#This Row],[Description]])),TblCat[Category Type],"Uncategorized")</f>
        <v>Bank Transfer</v>
      </c>
    </row>
    <row r="330" spans="2:10" x14ac:dyDescent="0.2">
      <c r="B330" t="s">
        <v>12</v>
      </c>
      <c r="C330" s="4">
        <v>46095</v>
      </c>
      <c r="D330" t="s">
        <v>255</v>
      </c>
      <c r="E330" s="5">
        <v>55.07</v>
      </c>
      <c r="G330" s="5">
        <f>TblTrans[[#This Row],[Credit(Income]]-TblTrans[[#This Row],[Debit(Spend)]]</f>
        <v>-55.07</v>
      </c>
      <c r="H330" t="str" cm="1">
        <f t="array" ref="H330">_xlfn.XLOOKUP(TRUE,ISNUMBER(SEARCH(TblCat[Description],TblTrans[[#This Row],[Description]])),TblCat[Subcategory],"Uncategorized")</f>
        <v>Property Tax</v>
      </c>
      <c r="I330" t="str" cm="1">
        <f t="array" ref="I330">_xlfn.XLOOKUP(TRUE,ISNUMBER(SEARCH(TblCat[Description],TblTrans[[#This Row],[Description]])),TblCat[Category],"Uncategorized")</f>
        <v>Taxes</v>
      </c>
      <c r="J330" t="str" cm="1">
        <f t="array" ref="J330">_xlfn.XLOOKUP(TRUE,ISNUMBER(SEARCH(TblCat[Description],TblTrans[[#This Row],[Description]])),TblCat[Category Type],"Uncategorized")</f>
        <v>Expense</v>
      </c>
    </row>
    <row r="331" spans="2:10" x14ac:dyDescent="0.2">
      <c r="B331" t="s">
        <v>12</v>
      </c>
      <c r="C331" s="4">
        <v>46096</v>
      </c>
      <c r="D331" t="s">
        <v>131</v>
      </c>
      <c r="E331" s="5">
        <v>1.33</v>
      </c>
      <c r="G331" s="5">
        <f>TblTrans[[#This Row],[Credit(Income]]-TblTrans[[#This Row],[Debit(Spend)]]</f>
        <v>-1.33</v>
      </c>
      <c r="H331" t="str" cm="1">
        <f t="array" ref="H331">_xlfn.XLOOKUP(TRUE,ISNUMBER(SEARCH(TblCat[Description],TblTrans[[#This Row],[Description]])),TblCat[Subcategory],"Uncategorized")</f>
        <v>Funds Transfer</v>
      </c>
      <c r="I331" t="str" cm="1">
        <f t="array" ref="I331">_xlfn.XLOOKUP(TRUE,ISNUMBER(SEARCH(TblCat[Description],TblTrans[[#This Row],[Description]])),TblCat[Category],"Uncategorized")</f>
        <v>Transfer</v>
      </c>
      <c r="J331" t="str" cm="1">
        <f t="array" ref="J331">_xlfn.XLOOKUP(TRUE,ISNUMBER(SEARCH(TblCat[Description],TblTrans[[#This Row],[Description]])),TblCat[Category Type],"Uncategorized")</f>
        <v>Bank Transfer</v>
      </c>
    </row>
    <row r="332" spans="2:10" x14ac:dyDescent="0.2">
      <c r="B332" t="s">
        <v>14</v>
      </c>
      <c r="C332" s="4">
        <v>46096</v>
      </c>
      <c r="D332" t="s">
        <v>132</v>
      </c>
      <c r="F332" s="5">
        <v>1.33</v>
      </c>
      <c r="G332" s="5">
        <f>TblTrans[[#This Row],[Credit(Income]]-TblTrans[[#This Row],[Debit(Spend)]]</f>
        <v>1.33</v>
      </c>
      <c r="H332" t="str" cm="1">
        <f t="array" ref="H332">_xlfn.XLOOKUP(TRUE,ISNUMBER(SEARCH(TblCat[Description],TblTrans[[#This Row],[Description]])),TblCat[Subcategory],"Uncategorized")</f>
        <v>Savings</v>
      </c>
      <c r="I332" t="str" cm="1">
        <f t="array" ref="I332">_xlfn.XLOOKUP(TRUE,ISNUMBER(SEARCH(TblCat[Description],TblTrans[[#This Row],[Description]])),TblCat[Category],"Uncategorized")</f>
        <v>Transfer</v>
      </c>
      <c r="J332" t="str" cm="1">
        <f t="array" ref="J332">_xlfn.XLOOKUP(TRUE,ISNUMBER(SEARCH(TblCat[Description],TblTrans[[#This Row],[Description]])),TblCat[Category Type],"Uncategorized")</f>
        <v>Bank Transfer</v>
      </c>
    </row>
    <row r="333" spans="2:10" x14ac:dyDescent="0.2">
      <c r="B333" t="s">
        <v>12</v>
      </c>
      <c r="C333" s="4">
        <v>46096</v>
      </c>
      <c r="D333" t="s">
        <v>57</v>
      </c>
      <c r="E333" s="5">
        <v>19.989999999999998</v>
      </c>
      <c r="G333" s="5">
        <f>TblTrans[[#This Row],[Credit(Income]]-TblTrans[[#This Row],[Debit(Spend)]]</f>
        <v>-19.989999999999998</v>
      </c>
      <c r="H333" t="str" cm="1">
        <f t="array" ref="H333">_xlfn.XLOOKUP(TRUE,ISNUMBER(SEARCH(TblCat[Description],TblTrans[[#This Row],[Description]])),TblCat[Subcategory],"Uncategorized")</f>
        <v>Device Protection</v>
      </c>
      <c r="I333" t="str" cm="1">
        <f t="array" ref="I333">_xlfn.XLOOKUP(TRUE,ISNUMBER(SEARCH(TblCat[Description],TblTrans[[#This Row],[Description]])),TblCat[Category],"Uncategorized")</f>
        <v>Insurance</v>
      </c>
      <c r="J333" t="str" cm="1">
        <f t="array" ref="J333">_xlfn.XLOOKUP(TRUE,ISNUMBER(SEARCH(TblCat[Description],TblTrans[[#This Row],[Description]])),TblCat[Category Type],"Uncategorized")</f>
        <v>Expense</v>
      </c>
    </row>
    <row r="334" spans="2:10" x14ac:dyDescent="0.2">
      <c r="B334" t="s">
        <v>12</v>
      </c>
      <c r="C334" s="4">
        <v>46096</v>
      </c>
      <c r="D334" t="s">
        <v>25</v>
      </c>
      <c r="E334" s="5">
        <v>67.61</v>
      </c>
      <c r="G334" s="5">
        <f>TblTrans[[#This Row],[Credit(Income]]-TblTrans[[#This Row],[Debit(Spend)]]</f>
        <v>-67.61</v>
      </c>
      <c r="H334" t="str" cm="1">
        <f t="array" ref="H334">_xlfn.XLOOKUP(TRUE,ISNUMBER(SEARCH(TblCat[Description],TblTrans[[#This Row],[Description]])),TblCat[Subcategory],"Uncategorized")</f>
        <v>Food</v>
      </c>
      <c r="I334" t="str" cm="1">
        <f t="array" ref="I334">_xlfn.XLOOKUP(TRUE,ISNUMBER(SEARCH(TblCat[Description],TblTrans[[#This Row],[Description]])),TblCat[Category],"Uncategorized")</f>
        <v>Home</v>
      </c>
      <c r="J334" t="str" cm="1">
        <f t="array" ref="J334">_xlfn.XLOOKUP(TRUE,ISNUMBER(SEARCH(TblCat[Description],TblTrans[[#This Row],[Description]])),TblCat[Category Type],"Uncategorized")</f>
        <v>Expense</v>
      </c>
    </row>
    <row r="335" spans="2:10" x14ac:dyDescent="0.2">
      <c r="B335" t="s">
        <v>12</v>
      </c>
      <c r="C335" s="4">
        <v>46096</v>
      </c>
      <c r="D335" t="s">
        <v>258</v>
      </c>
      <c r="E335" s="5">
        <v>3</v>
      </c>
      <c r="G335" s="5">
        <f>TblTrans[[#This Row],[Credit(Income]]-TblTrans[[#This Row],[Debit(Spend)]]</f>
        <v>-3</v>
      </c>
      <c r="H335" t="str" cm="1">
        <f t="array" ref="H335">_xlfn.XLOOKUP(TRUE,ISNUMBER(SEARCH(TblCat[Description],TblTrans[[#This Row],[Description]])),TblCat[Subcategory],"Uncategorized")</f>
        <v>Bank Fees</v>
      </c>
      <c r="I335" t="str" cm="1">
        <f t="array" ref="I335">_xlfn.XLOOKUP(TRUE,ISNUMBER(SEARCH(TblCat[Description],TblTrans[[#This Row],[Description]])),TblCat[Category],"Uncategorized")</f>
        <v>Fees</v>
      </c>
      <c r="J335" t="str" cm="1">
        <f t="array" ref="J335">_xlfn.XLOOKUP(TRUE,ISNUMBER(SEARCH(TblCat[Description],TblTrans[[#This Row],[Description]])),TblCat[Category Type],"Uncategorized")</f>
        <v>Expense</v>
      </c>
    </row>
    <row r="336" spans="2:10" x14ac:dyDescent="0.2">
      <c r="B336" t="s">
        <v>12</v>
      </c>
      <c r="C336" s="4">
        <v>46097</v>
      </c>
      <c r="D336" t="s">
        <v>131</v>
      </c>
      <c r="E336" s="5">
        <v>0.25</v>
      </c>
      <c r="G336" s="5">
        <f>TblTrans[[#This Row],[Credit(Income]]-TblTrans[[#This Row],[Debit(Spend)]]</f>
        <v>-0.25</v>
      </c>
      <c r="H336" t="str" cm="1">
        <f t="array" ref="H336">_xlfn.XLOOKUP(TRUE,ISNUMBER(SEARCH(TblCat[Description],TblTrans[[#This Row],[Description]])),TblCat[Subcategory],"Uncategorized")</f>
        <v>Funds Transfer</v>
      </c>
      <c r="I336" t="str" cm="1">
        <f t="array" ref="I336">_xlfn.XLOOKUP(TRUE,ISNUMBER(SEARCH(TblCat[Description],TblTrans[[#This Row],[Description]])),TblCat[Category],"Uncategorized")</f>
        <v>Transfer</v>
      </c>
      <c r="J336" t="str" cm="1">
        <f t="array" ref="J336">_xlfn.XLOOKUP(TRUE,ISNUMBER(SEARCH(TblCat[Description],TblTrans[[#This Row],[Description]])),TblCat[Category Type],"Uncategorized")</f>
        <v>Bank Transfer</v>
      </c>
    </row>
    <row r="337" spans="2:10" x14ac:dyDescent="0.2">
      <c r="B337" t="s">
        <v>14</v>
      </c>
      <c r="C337" s="4">
        <v>46097</v>
      </c>
      <c r="D337" t="s">
        <v>132</v>
      </c>
      <c r="F337" s="5">
        <v>0.25</v>
      </c>
      <c r="G337" s="5">
        <f>TblTrans[[#This Row],[Credit(Income]]-TblTrans[[#This Row],[Debit(Spend)]]</f>
        <v>0.25</v>
      </c>
      <c r="H337" t="str" cm="1">
        <f t="array" ref="H337">_xlfn.XLOOKUP(TRUE,ISNUMBER(SEARCH(TblCat[Description],TblTrans[[#This Row],[Description]])),TblCat[Subcategory],"Uncategorized")</f>
        <v>Savings</v>
      </c>
      <c r="I337" t="str" cm="1">
        <f t="array" ref="I337">_xlfn.XLOOKUP(TRUE,ISNUMBER(SEARCH(TblCat[Description],TblTrans[[#This Row],[Description]])),TblCat[Category],"Uncategorized")</f>
        <v>Transfer</v>
      </c>
      <c r="J337" t="str" cm="1">
        <f t="array" ref="J337">_xlfn.XLOOKUP(TRUE,ISNUMBER(SEARCH(TblCat[Description],TblTrans[[#This Row],[Description]])),TblCat[Category Type],"Uncategorized")</f>
        <v>Bank Transfer</v>
      </c>
    </row>
    <row r="338" spans="2:10" x14ac:dyDescent="0.2">
      <c r="B338" t="s">
        <v>12</v>
      </c>
      <c r="C338" s="4">
        <v>46097</v>
      </c>
      <c r="D338" t="s">
        <v>97</v>
      </c>
      <c r="F338" s="5">
        <v>23</v>
      </c>
      <c r="G338" s="5">
        <f>TblTrans[[#This Row],[Credit(Income]]-TblTrans[[#This Row],[Debit(Spend)]]</f>
        <v>23</v>
      </c>
      <c r="H338" t="str" cm="1">
        <f t="array" ref="H338">_xlfn.XLOOKUP(TRUE,ISNUMBER(SEARCH(TblCat[Description],TblTrans[[#This Row],[Description]])),TblCat[Subcategory],"Uncategorized")</f>
        <v>Funds Transfer</v>
      </c>
      <c r="I338" t="str" cm="1">
        <f t="array" ref="I338">_xlfn.XLOOKUP(TRUE,ISNUMBER(SEARCH(TblCat[Description],TblTrans[[#This Row],[Description]])),TblCat[Category],"Uncategorized")</f>
        <v>Transfer</v>
      </c>
      <c r="J338" t="str" cm="1">
        <f t="array" ref="J338">_xlfn.XLOOKUP(TRUE,ISNUMBER(SEARCH(TblCat[Description],TblTrans[[#This Row],[Description]])),TblCat[Category Type],"Uncategorized")</f>
        <v>Bank Transfer</v>
      </c>
    </row>
    <row r="339" spans="2:10" x14ac:dyDescent="0.2">
      <c r="B339" t="s">
        <v>12</v>
      </c>
      <c r="C339" s="4">
        <v>46097</v>
      </c>
      <c r="D339" t="s">
        <v>97</v>
      </c>
      <c r="F339" s="5">
        <v>20</v>
      </c>
      <c r="G339" s="5">
        <f>TblTrans[[#This Row],[Credit(Income]]-TblTrans[[#This Row],[Debit(Spend)]]</f>
        <v>20</v>
      </c>
      <c r="H339" t="str" cm="1">
        <f t="array" ref="H339">_xlfn.XLOOKUP(TRUE,ISNUMBER(SEARCH(TblCat[Description],TblTrans[[#This Row],[Description]])),TblCat[Subcategory],"Uncategorized")</f>
        <v>Funds Transfer</v>
      </c>
      <c r="I339" t="str" cm="1">
        <f t="array" ref="I339">_xlfn.XLOOKUP(TRUE,ISNUMBER(SEARCH(TblCat[Description],TblTrans[[#This Row],[Description]])),TblCat[Category],"Uncategorized")</f>
        <v>Transfer</v>
      </c>
      <c r="J339" t="str" cm="1">
        <f t="array" ref="J339">_xlfn.XLOOKUP(TRUE,ISNUMBER(SEARCH(TblCat[Description],TblTrans[[#This Row],[Description]])),TblCat[Category Type],"Uncategorized")</f>
        <v>Bank Transfer</v>
      </c>
    </row>
    <row r="340" spans="2:10" x14ac:dyDescent="0.2">
      <c r="B340" t="s">
        <v>12</v>
      </c>
      <c r="C340" s="4">
        <v>46097</v>
      </c>
      <c r="D340" t="s">
        <v>39</v>
      </c>
      <c r="E340" s="5">
        <v>60</v>
      </c>
      <c r="G340" s="5">
        <f>TblTrans[[#This Row],[Credit(Income]]-TblTrans[[#This Row],[Debit(Spend)]]</f>
        <v>-60</v>
      </c>
      <c r="H340" t="str" cm="1">
        <f t="array" ref="H340">_xlfn.XLOOKUP(TRUE,ISNUMBER(SEARCH(TblCat[Description],TblTrans[[#This Row],[Description]])),TblCat[Subcategory],"Uncategorized")</f>
        <v>Funds Transfer</v>
      </c>
      <c r="I340" t="str" cm="1">
        <f t="array" ref="I340">_xlfn.XLOOKUP(TRUE,ISNUMBER(SEARCH(TblCat[Description],TblTrans[[#This Row],[Description]])),TblCat[Category],"Uncategorized")</f>
        <v>Transfer</v>
      </c>
      <c r="J340" t="str" cm="1">
        <f t="array" ref="J340">_xlfn.XLOOKUP(TRUE,ISNUMBER(SEARCH(TblCat[Description],TblTrans[[#This Row],[Description]])),TblCat[Category Type],"Uncategorized")</f>
        <v>Bank Transfer</v>
      </c>
    </row>
    <row r="341" spans="2:10" x14ac:dyDescent="0.2">
      <c r="B341" t="s">
        <v>12</v>
      </c>
      <c r="C341" s="4">
        <v>46097</v>
      </c>
      <c r="D341" t="s">
        <v>35</v>
      </c>
      <c r="E341" s="5">
        <v>60.75</v>
      </c>
      <c r="G341" s="5">
        <f>TblTrans[[#This Row],[Credit(Income]]-TblTrans[[#This Row],[Debit(Spend)]]</f>
        <v>-60.75</v>
      </c>
      <c r="H341" t="str" cm="1">
        <f t="array" ref="H341">_xlfn.XLOOKUP(TRUE,ISNUMBER(SEARCH(TblCat[Description],TblTrans[[#This Row],[Description]])),TblCat[Subcategory],"Uncategorized")</f>
        <v>Car</v>
      </c>
      <c r="I341" t="str" cm="1">
        <f t="array" ref="I341">_xlfn.XLOOKUP(TRUE,ISNUMBER(SEARCH(TblCat[Description],TblTrans[[#This Row],[Description]])),TblCat[Category],"Uncategorized")</f>
        <v>Fuel</v>
      </c>
      <c r="J341" t="str" cm="1">
        <f t="array" ref="J341">_xlfn.XLOOKUP(TRUE,ISNUMBER(SEARCH(TblCat[Description],TblTrans[[#This Row],[Description]])),TblCat[Category Type],"Uncategorized")</f>
        <v>Expense</v>
      </c>
    </row>
    <row r="342" spans="2:10" x14ac:dyDescent="0.2">
      <c r="B342" t="s">
        <v>12</v>
      </c>
      <c r="C342" s="4">
        <v>46097</v>
      </c>
      <c r="D342" t="s">
        <v>258</v>
      </c>
      <c r="E342" s="5">
        <v>3</v>
      </c>
      <c r="G342" s="5">
        <f>TblTrans[[#This Row],[Credit(Income]]-TblTrans[[#This Row],[Debit(Spend)]]</f>
        <v>-3</v>
      </c>
      <c r="H342" t="str" cm="1">
        <f t="array" ref="H342">_xlfn.XLOOKUP(TRUE,ISNUMBER(SEARCH(TblCat[Description],TblTrans[[#This Row],[Description]])),TblCat[Subcategory],"Uncategorized")</f>
        <v>Bank Fees</v>
      </c>
      <c r="I342" t="str" cm="1">
        <f t="array" ref="I342">_xlfn.XLOOKUP(TRUE,ISNUMBER(SEARCH(TblCat[Description],TblTrans[[#This Row],[Description]])),TblCat[Category],"Uncategorized")</f>
        <v>Fees</v>
      </c>
      <c r="J342" t="str" cm="1">
        <f t="array" ref="J342">_xlfn.XLOOKUP(TRUE,ISNUMBER(SEARCH(TblCat[Description],TblTrans[[#This Row],[Description]])),TblCat[Category Type],"Uncategorized")</f>
        <v>Expense</v>
      </c>
    </row>
    <row r="343" spans="2:10" x14ac:dyDescent="0.2">
      <c r="B343" t="s">
        <v>12</v>
      </c>
      <c r="C343" s="4">
        <v>46097</v>
      </c>
      <c r="D343" t="s">
        <v>29</v>
      </c>
      <c r="F343" s="5">
        <v>40</v>
      </c>
      <c r="G343" s="5">
        <f>TblTrans[[#This Row],[Credit(Income]]-TblTrans[[#This Row],[Debit(Spend)]]</f>
        <v>40</v>
      </c>
      <c r="H343" t="str" cm="1">
        <f t="array" ref="H343">_xlfn.XLOOKUP(TRUE,ISNUMBER(SEARCH(TblCat[Description],TblTrans[[#This Row],[Description]])),TblCat[Subcategory],"Uncategorized")</f>
        <v>ATM Transaction</v>
      </c>
      <c r="I343" t="str" cm="1">
        <f t="array" ref="I343">_xlfn.XLOOKUP(TRUE,ISNUMBER(SEARCH(TblCat[Description],TblTrans[[#This Row],[Description]])),TblCat[Category],"Uncategorized")</f>
        <v>Bank Transaction</v>
      </c>
      <c r="J343" t="str" cm="1">
        <f t="array" ref="J343">_xlfn.XLOOKUP(TRUE,ISNUMBER(SEARCH(TblCat[Description],TblTrans[[#This Row],[Description]])),TblCat[Category Type],"Uncategorized")</f>
        <v>Bank Transfer</v>
      </c>
    </row>
    <row r="344" spans="2:10" x14ac:dyDescent="0.2">
      <c r="B344" t="s">
        <v>12</v>
      </c>
      <c r="C344" s="4">
        <v>46097</v>
      </c>
      <c r="D344" t="s">
        <v>253</v>
      </c>
      <c r="E344" s="5">
        <v>50</v>
      </c>
      <c r="G344" s="5">
        <f>TblTrans[[#This Row],[Credit(Income]]-TblTrans[[#This Row],[Debit(Spend)]]</f>
        <v>-50</v>
      </c>
      <c r="H344" t="str" cm="1">
        <f t="array" ref="H344">_xlfn.XLOOKUP(TRUE,ISNUMBER(SEARCH(TblCat[Description],TblTrans[[#This Row],[Description]])),TblCat[Subcategory],"Uncategorized")</f>
        <v>Investments</v>
      </c>
      <c r="I344" t="str" cm="1">
        <f t="array" ref="I344">_xlfn.XLOOKUP(TRUE,ISNUMBER(SEARCH(TblCat[Description],TblTrans[[#This Row],[Description]])),TblCat[Category],"Uncategorized")</f>
        <v>Funds Transfer</v>
      </c>
      <c r="J344" t="str" cm="1">
        <f t="array" ref="J344">_xlfn.XLOOKUP(TRUE,ISNUMBER(SEARCH(TblCat[Description],TblTrans[[#This Row],[Description]])),TblCat[Category Type],"Uncategorized")</f>
        <v>Investments</v>
      </c>
    </row>
    <row r="345" spans="2:10" x14ac:dyDescent="0.2">
      <c r="B345" t="s">
        <v>14</v>
      </c>
      <c r="C345" s="4">
        <v>46098</v>
      </c>
      <c r="D345" t="s">
        <v>275</v>
      </c>
      <c r="F345" s="5">
        <v>25</v>
      </c>
      <c r="G345" s="25">
        <f>TblTrans[[#This Row],[Credit(Income]]-TblTrans[[#This Row],[Debit(Spend)]]</f>
        <v>25</v>
      </c>
      <c r="H345" s="26" t="str" cm="1">
        <f t="array" ref="H345">_xlfn.XLOOKUP(TRUE,ISNUMBER(SEARCH(TblCat[Description],TblTrans[[#This Row],[Description]])),TblCat[Subcategory],"Uncategorized")</f>
        <v>Savings</v>
      </c>
      <c r="I345" s="26" t="str" cm="1">
        <f t="array" ref="I345">_xlfn.XLOOKUP(TRUE,ISNUMBER(SEARCH(TblCat[Description],TblTrans[[#This Row],[Description]])),TblCat[Category],"Uncategorized")</f>
        <v>Transfer</v>
      </c>
      <c r="J345" s="26" t="str" cm="1">
        <f t="array" ref="J345">_xlfn.XLOOKUP(TRUE,ISNUMBER(SEARCH(TblCat[Description],TblTrans[[#This Row],[Description]])),TblCat[Category Type],"Uncategorized")</f>
        <v>Bank Transfer</v>
      </c>
    </row>
    <row r="346" spans="2:10" x14ac:dyDescent="0.2">
      <c r="B346" t="s">
        <v>14</v>
      </c>
      <c r="C346" s="4">
        <v>46098</v>
      </c>
      <c r="D346" t="s">
        <v>275</v>
      </c>
      <c r="F346" s="5">
        <v>43</v>
      </c>
      <c r="G346" s="25">
        <f>TblTrans[[#This Row],[Credit(Income]]-TblTrans[[#This Row],[Debit(Spend)]]</f>
        <v>43</v>
      </c>
      <c r="H346" s="26" t="str" cm="1">
        <f t="array" ref="H346">_xlfn.XLOOKUP(TRUE,ISNUMBER(SEARCH(TblCat[Description],TblTrans[[#This Row],[Description]])),TblCat[Subcategory],"Uncategorized")</f>
        <v>Savings</v>
      </c>
      <c r="I346" s="26" t="str" cm="1">
        <f t="array" ref="I346">_xlfn.XLOOKUP(TRUE,ISNUMBER(SEARCH(TblCat[Description],TblTrans[[#This Row],[Description]])),TblCat[Category],"Uncategorized")</f>
        <v>Transfer</v>
      </c>
      <c r="J346" s="26" t="str" cm="1">
        <f t="array" ref="J346">_xlfn.XLOOKUP(TRUE,ISNUMBER(SEARCH(TblCat[Description],TblTrans[[#This Row],[Description]])),TblCat[Category Type],"Uncategorized")</f>
        <v>Bank Transfer</v>
      </c>
    </row>
    <row r="347" spans="2:10" x14ac:dyDescent="0.2">
      <c r="B347" t="s">
        <v>14</v>
      </c>
      <c r="C347" s="4">
        <v>46098</v>
      </c>
      <c r="D347" t="s">
        <v>275</v>
      </c>
      <c r="F347" s="5">
        <v>40</v>
      </c>
      <c r="G347" s="25">
        <f>TblTrans[[#This Row],[Credit(Income]]-TblTrans[[#This Row],[Debit(Spend)]]</f>
        <v>40</v>
      </c>
      <c r="H347" s="26" t="str" cm="1">
        <f t="array" ref="H347">_xlfn.XLOOKUP(TRUE,ISNUMBER(SEARCH(TblCat[Description],TblTrans[[#This Row],[Description]])),TblCat[Subcategory],"Uncategorized")</f>
        <v>Savings</v>
      </c>
      <c r="I347" s="26" t="str" cm="1">
        <f t="array" ref="I347">_xlfn.XLOOKUP(TRUE,ISNUMBER(SEARCH(TblCat[Description],TblTrans[[#This Row],[Description]])),TblCat[Category],"Uncategorized")</f>
        <v>Transfer</v>
      </c>
      <c r="J347" s="26" t="str" cm="1">
        <f t="array" ref="J347">_xlfn.XLOOKUP(TRUE,ISNUMBER(SEARCH(TblCat[Description],TblTrans[[#This Row],[Description]])),TblCat[Category Type],"Uncategorized")</f>
        <v>Bank Transfer</v>
      </c>
    </row>
    <row r="348" spans="2:10" x14ac:dyDescent="0.2">
      <c r="B348" t="s">
        <v>12</v>
      </c>
      <c r="C348" s="4">
        <v>46098</v>
      </c>
      <c r="D348" t="s">
        <v>131</v>
      </c>
      <c r="E348" s="5">
        <v>1.74</v>
      </c>
      <c r="G348" s="5">
        <f>TblTrans[[#This Row],[Credit(Income]]-TblTrans[[#This Row],[Debit(Spend)]]</f>
        <v>-1.74</v>
      </c>
      <c r="H348" t="str" cm="1">
        <f t="array" ref="H348">_xlfn.XLOOKUP(TRUE,ISNUMBER(SEARCH(TblCat[Description],TblTrans[[#This Row],[Description]])),TblCat[Subcategory],"Uncategorized")</f>
        <v>Funds Transfer</v>
      </c>
      <c r="I348" t="str" cm="1">
        <f t="array" ref="I348">_xlfn.XLOOKUP(TRUE,ISNUMBER(SEARCH(TblCat[Description],TblTrans[[#This Row],[Description]])),TblCat[Category],"Uncategorized")</f>
        <v>Transfer</v>
      </c>
      <c r="J348" t="str" cm="1">
        <f t="array" ref="J348">_xlfn.XLOOKUP(TRUE,ISNUMBER(SEARCH(TblCat[Description],TblTrans[[#This Row],[Description]])),TblCat[Category Type],"Uncategorized")</f>
        <v>Bank Transfer</v>
      </c>
    </row>
    <row r="349" spans="2:10" x14ac:dyDescent="0.2">
      <c r="B349" t="s">
        <v>14</v>
      </c>
      <c r="C349" s="4">
        <v>46098</v>
      </c>
      <c r="D349" t="s">
        <v>132</v>
      </c>
      <c r="F349" s="5">
        <v>1.74</v>
      </c>
      <c r="G349" s="5">
        <f>TblTrans[[#This Row],[Credit(Income]]-TblTrans[[#This Row],[Debit(Spend)]]</f>
        <v>1.74</v>
      </c>
      <c r="H349" t="str" cm="1">
        <f t="array" ref="H349">_xlfn.XLOOKUP(TRUE,ISNUMBER(SEARCH(TblCat[Description],TblTrans[[#This Row],[Description]])),TblCat[Subcategory],"Uncategorized")</f>
        <v>Savings</v>
      </c>
      <c r="I349" t="str" cm="1">
        <f t="array" ref="I349">_xlfn.XLOOKUP(TRUE,ISNUMBER(SEARCH(TblCat[Description],TblTrans[[#This Row],[Description]])),TblCat[Category],"Uncategorized")</f>
        <v>Transfer</v>
      </c>
      <c r="J349" t="str" cm="1">
        <f t="array" ref="J349">_xlfn.XLOOKUP(TRUE,ISNUMBER(SEARCH(TblCat[Description],TblTrans[[#This Row],[Description]])),TblCat[Category Type],"Uncategorized")</f>
        <v>Bank Transfer</v>
      </c>
    </row>
    <row r="350" spans="2:10" x14ac:dyDescent="0.2">
      <c r="B350" t="s">
        <v>12</v>
      </c>
      <c r="C350" s="4">
        <v>46098</v>
      </c>
      <c r="D350" t="s">
        <v>39</v>
      </c>
      <c r="E350" s="5">
        <v>40</v>
      </c>
      <c r="G350" s="5">
        <f>TblTrans[[#This Row],[Credit(Income]]-TblTrans[[#This Row],[Debit(Spend)]]</f>
        <v>-40</v>
      </c>
      <c r="H350" t="str" cm="1">
        <f t="array" ref="H350">_xlfn.XLOOKUP(TRUE,ISNUMBER(SEARCH(TblCat[Description],TblTrans[[#This Row],[Description]])),TblCat[Subcategory],"Uncategorized")</f>
        <v>Funds Transfer</v>
      </c>
      <c r="I350" t="str" cm="1">
        <f t="array" ref="I350">_xlfn.XLOOKUP(TRUE,ISNUMBER(SEARCH(TblCat[Description],TblTrans[[#This Row],[Description]])),TblCat[Category],"Uncategorized")</f>
        <v>Transfer</v>
      </c>
      <c r="J350" t="str" cm="1">
        <f t="array" ref="J350">_xlfn.XLOOKUP(TRUE,ISNUMBER(SEARCH(TblCat[Description],TblTrans[[#This Row],[Description]])),TblCat[Category Type],"Uncategorized")</f>
        <v>Bank Transfer</v>
      </c>
    </row>
    <row r="351" spans="2:10" x14ac:dyDescent="0.2">
      <c r="B351" t="s">
        <v>12</v>
      </c>
      <c r="C351" s="4">
        <v>46098</v>
      </c>
      <c r="D351" t="s">
        <v>39</v>
      </c>
      <c r="E351" s="5">
        <v>43</v>
      </c>
      <c r="G351" s="5">
        <f>TblTrans[[#This Row],[Credit(Income]]-TblTrans[[#This Row],[Debit(Spend)]]</f>
        <v>-43</v>
      </c>
      <c r="H351" t="str" cm="1">
        <f t="array" ref="H351">_xlfn.XLOOKUP(TRUE,ISNUMBER(SEARCH(TblCat[Description],TblTrans[[#This Row],[Description]])),TblCat[Subcategory],"Uncategorized")</f>
        <v>Funds Transfer</v>
      </c>
      <c r="I351" t="str" cm="1">
        <f t="array" ref="I351">_xlfn.XLOOKUP(TRUE,ISNUMBER(SEARCH(TblCat[Description],TblTrans[[#This Row],[Description]])),TblCat[Category],"Uncategorized")</f>
        <v>Transfer</v>
      </c>
      <c r="J351" t="str" cm="1">
        <f t="array" ref="J351">_xlfn.XLOOKUP(TRUE,ISNUMBER(SEARCH(TblCat[Description],TblTrans[[#This Row],[Description]])),TblCat[Category Type],"Uncategorized")</f>
        <v>Bank Transfer</v>
      </c>
    </row>
    <row r="352" spans="2:10" x14ac:dyDescent="0.2">
      <c r="B352" t="s">
        <v>12</v>
      </c>
      <c r="C352" s="4">
        <v>46098</v>
      </c>
      <c r="D352" t="s">
        <v>39</v>
      </c>
      <c r="E352" s="5">
        <v>25</v>
      </c>
      <c r="G352" s="5">
        <f>TblTrans[[#This Row],[Credit(Income]]-TblTrans[[#This Row],[Debit(Spend)]]</f>
        <v>-25</v>
      </c>
      <c r="H352" t="str" cm="1">
        <f t="array" ref="H352">_xlfn.XLOOKUP(TRUE,ISNUMBER(SEARCH(TblCat[Description],TblTrans[[#This Row],[Description]])),TblCat[Subcategory],"Uncategorized")</f>
        <v>Funds Transfer</v>
      </c>
      <c r="I352" t="str" cm="1">
        <f t="array" ref="I352">_xlfn.XLOOKUP(TRUE,ISNUMBER(SEARCH(TblCat[Description],TblTrans[[#This Row],[Description]])),TblCat[Category],"Uncategorized")</f>
        <v>Transfer</v>
      </c>
      <c r="J352" t="str" cm="1">
        <f t="array" ref="J352">_xlfn.XLOOKUP(TRUE,ISNUMBER(SEARCH(TblCat[Description],TblTrans[[#This Row],[Description]])),TblCat[Category Type],"Uncategorized")</f>
        <v>Bank Transfer</v>
      </c>
    </row>
    <row r="353" spans="2:10" x14ac:dyDescent="0.2">
      <c r="B353" t="s">
        <v>12</v>
      </c>
      <c r="C353" s="4">
        <v>46098</v>
      </c>
      <c r="D353" t="s">
        <v>104</v>
      </c>
      <c r="E353" s="5">
        <v>10</v>
      </c>
      <c r="G353" s="5">
        <f>TblTrans[[#This Row],[Credit(Income]]-TblTrans[[#This Row],[Debit(Spend)]]</f>
        <v>-10</v>
      </c>
      <c r="H353" t="str" cm="1">
        <f t="array" ref="H353">_xlfn.XLOOKUP(TRUE,ISNUMBER(SEARCH(TblCat[Description],TblTrans[[#This Row],[Description]])),TblCat[Subcategory],"Uncategorized")</f>
        <v>Home</v>
      </c>
      <c r="I353" t="str" cm="1">
        <f t="array" ref="I353">_xlfn.XLOOKUP(TRUE,ISNUMBER(SEARCH(TblCat[Description],TblTrans[[#This Row],[Description]])),TblCat[Category],"Uncategorized")</f>
        <v>Home</v>
      </c>
      <c r="J353" t="str" cm="1">
        <f t="array" ref="J353">_xlfn.XLOOKUP(TRUE,ISNUMBER(SEARCH(TblCat[Description],TblTrans[[#This Row],[Description]])),TblCat[Category Type],"Uncategorized")</f>
        <v>Expense</v>
      </c>
    </row>
    <row r="354" spans="2:10" x14ac:dyDescent="0.2">
      <c r="B354" t="s">
        <v>12</v>
      </c>
      <c r="C354" s="4">
        <v>46098</v>
      </c>
      <c r="D354" t="s">
        <v>61</v>
      </c>
      <c r="E354" s="5">
        <v>3.26</v>
      </c>
      <c r="G354" s="5">
        <f>TblTrans[[#This Row],[Credit(Income]]-TblTrans[[#This Row],[Debit(Spend)]]</f>
        <v>-3.26</v>
      </c>
      <c r="H354" t="str" cm="1">
        <f t="array" ref="H354">_xlfn.XLOOKUP(TRUE,ISNUMBER(SEARCH(TblCat[Description],TblTrans[[#This Row],[Description]])),TblCat[Subcategory],"Uncategorized")</f>
        <v>Purchases</v>
      </c>
      <c r="I354" t="str" cm="1">
        <f t="array" ref="I354">_xlfn.XLOOKUP(TRUE,ISNUMBER(SEARCH(TblCat[Description],TblTrans[[#This Row],[Description]])),TblCat[Category],"Uncategorized")</f>
        <v>Home</v>
      </c>
      <c r="J354" t="str" cm="1">
        <f t="array" ref="J354">_xlfn.XLOOKUP(TRUE,ISNUMBER(SEARCH(TblCat[Description],TblTrans[[#This Row],[Description]])),TblCat[Category Type],"Uncategorized")</f>
        <v>Expense</v>
      </c>
    </row>
    <row r="355" spans="2:10" x14ac:dyDescent="0.2">
      <c r="B355" t="s">
        <v>12</v>
      </c>
      <c r="C355" s="4">
        <v>46099</v>
      </c>
      <c r="D355" t="s">
        <v>61</v>
      </c>
      <c r="E355" s="5">
        <v>16.36</v>
      </c>
      <c r="G355" s="5">
        <f>TblTrans[[#This Row],[Credit(Income]]-TblTrans[[#This Row],[Debit(Spend)]]</f>
        <v>-16.36</v>
      </c>
      <c r="H355" t="str" cm="1">
        <f t="array" ref="H355">_xlfn.XLOOKUP(TRUE,ISNUMBER(SEARCH(TblCat[Description],TblTrans[[#This Row],[Description]])),TblCat[Subcategory],"Uncategorized")</f>
        <v>Purchases</v>
      </c>
      <c r="I355" t="str" cm="1">
        <f t="array" ref="I355">_xlfn.XLOOKUP(TRUE,ISNUMBER(SEARCH(TblCat[Description],TblTrans[[#This Row],[Description]])),TblCat[Category],"Uncategorized")</f>
        <v>Home</v>
      </c>
      <c r="J355" t="str" cm="1">
        <f t="array" ref="J355">_xlfn.XLOOKUP(TRUE,ISNUMBER(SEARCH(TblCat[Description],TblTrans[[#This Row],[Description]])),TblCat[Category Type],"Uncategorized")</f>
        <v>Expense</v>
      </c>
    </row>
    <row r="356" spans="2:10" x14ac:dyDescent="0.2">
      <c r="B356" t="s">
        <v>12</v>
      </c>
      <c r="C356" s="4">
        <v>46099</v>
      </c>
      <c r="D356" t="s">
        <v>259</v>
      </c>
      <c r="G356" s="5">
        <f>TblTrans[[#This Row],[Credit(Income]]-TblTrans[[#This Row],[Debit(Spend)]]</f>
        <v>0</v>
      </c>
      <c r="H356" t="str" cm="1">
        <f t="array" ref="H356">_xlfn.XLOOKUP(TRUE,ISNUMBER(SEARCH(TblCat[Description],TblTrans[[#This Row],[Description]])),TblCat[Subcategory],"Uncategorized")</f>
        <v>Bank Fees</v>
      </c>
      <c r="I356" t="str" cm="1">
        <f t="array" ref="I356">_xlfn.XLOOKUP(TRUE,ISNUMBER(SEARCH(TblCat[Description],TblTrans[[#This Row],[Description]])),TblCat[Category],"Uncategorized")</f>
        <v>Fees</v>
      </c>
      <c r="J356" t="str" cm="1">
        <f t="array" ref="J356">_xlfn.XLOOKUP(TRUE,ISNUMBER(SEARCH(TblCat[Description],TblTrans[[#This Row],[Description]])),TblCat[Category Type],"Uncategorized")</f>
        <v>Expense</v>
      </c>
    </row>
    <row r="357" spans="2:10" x14ac:dyDescent="0.2">
      <c r="B357" t="s">
        <v>12</v>
      </c>
      <c r="C357" s="4">
        <v>46100</v>
      </c>
      <c r="D357" t="s">
        <v>131</v>
      </c>
      <c r="E357" s="5">
        <v>1.39</v>
      </c>
      <c r="G357" s="5">
        <f>TblTrans[[#This Row],[Credit(Income]]-TblTrans[[#This Row],[Debit(Spend)]]</f>
        <v>-1.39</v>
      </c>
      <c r="H357" t="str" cm="1">
        <f t="array" ref="H357">_xlfn.XLOOKUP(TRUE,ISNUMBER(SEARCH(TblCat[Description],TblTrans[[#This Row],[Description]])),TblCat[Subcategory],"Uncategorized")</f>
        <v>Funds Transfer</v>
      </c>
      <c r="I357" t="str" cm="1">
        <f t="array" ref="I357">_xlfn.XLOOKUP(TRUE,ISNUMBER(SEARCH(TblCat[Description],TblTrans[[#This Row],[Description]])),TblCat[Category],"Uncategorized")</f>
        <v>Transfer</v>
      </c>
      <c r="J357" t="str" cm="1">
        <f t="array" ref="J357">_xlfn.XLOOKUP(TRUE,ISNUMBER(SEARCH(TblCat[Description],TblTrans[[#This Row],[Description]])),TblCat[Category Type],"Uncategorized")</f>
        <v>Bank Transfer</v>
      </c>
    </row>
    <row r="358" spans="2:10" x14ac:dyDescent="0.2">
      <c r="B358" t="s">
        <v>14</v>
      </c>
      <c r="C358" s="4">
        <v>46100</v>
      </c>
      <c r="D358" t="s">
        <v>132</v>
      </c>
      <c r="F358" s="5">
        <v>1.39</v>
      </c>
      <c r="G358" s="5">
        <f>TblTrans[[#This Row],[Credit(Income]]-TblTrans[[#This Row],[Debit(Spend)]]</f>
        <v>1.39</v>
      </c>
      <c r="H358" t="str" cm="1">
        <f t="array" ref="H358">_xlfn.XLOOKUP(TRUE,ISNUMBER(SEARCH(TblCat[Description],TblTrans[[#This Row],[Description]])),TblCat[Subcategory],"Uncategorized")</f>
        <v>Savings</v>
      </c>
      <c r="I358" t="str" cm="1">
        <f t="array" ref="I358">_xlfn.XLOOKUP(TRUE,ISNUMBER(SEARCH(TblCat[Description],TblTrans[[#This Row],[Description]])),TblCat[Category],"Uncategorized")</f>
        <v>Transfer</v>
      </c>
      <c r="J358" t="str" cm="1">
        <f t="array" ref="J358">_xlfn.XLOOKUP(TRUE,ISNUMBER(SEARCH(TblCat[Description],TblTrans[[#This Row],[Description]])),TblCat[Category Type],"Uncategorized")</f>
        <v>Bank Transfer</v>
      </c>
    </row>
    <row r="359" spans="2:10" x14ac:dyDescent="0.2">
      <c r="B359" t="s">
        <v>12</v>
      </c>
      <c r="C359" s="4">
        <v>46100</v>
      </c>
      <c r="D359" t="s">
        <v>46</v>
      </c>
      <c r="E359" s="5">
        <v>20.59</v>
      </c>
      <c r="G359" s="5">
        <f>TblTrans[[#This Row],[Credit(Income]]-TblTrans[[#This Row],[Debit(Spend)]]</f>
        <v>-20.59</v>
      </c>
      <c r="H359" t="str" cm="1">
        <f t="array" ref="H359">_xlfn.XLOOKUP(TRUE,ISNUMBER(SEARCH(TblCat[Description],TblTrans[[#This Row],[Description]])),TblCat[Subcategory],"Uncategorized")</f>
        <v>Dogs</v>
      </c>
      <c r="I359" t="str" cm="1">
        <f t="array" ref="I359">_xlfn.XLOOKUP(TRUE,ISNUMBER(SEARCH(TblCat[Description],TblTrans[[#This Row],[Description]])),TblCat[Category],"Uncategorized")</f>
        <v>Insurance</v>
      </c>
      <c r="J359" t="str" cm="1">
        <f t="array" ref="J359">_xlfn.XLOOKUP(TRUE,ISNUMBER(SEARCH(TblCat[Description],TblTrans[[#This Row],[Description]])),TblCat[Category Type],"Uncategorized")</f>
        <v>Expense</v>
      </c>
    </row>
    <row r="360" spans="2:10" x14ac:dyDescent="0.2">
      <c r="B360" t="s">
        <v>12</v>
      </c>
      <c r="C360" s="4">
        <v>46100</v>
      </c>
      <c r="D360" t="s">
        <v>25</v>
      </c>
      <c r="E360" s="5">
        <v>41.02</v>
      </c>
      <c r="G360" s="5">
        <f>TblTrans[[#This Row],[Credit(Income]]-TblTrans[[#This Row],[Debit(Spend)]]</f>
        <v>-41.02</v>
      </c>
      <c r="H360" t="str" cm="1">
        <f t="array" ref="H360">_xlfn.XLOOKUP(TRUE,ISNUMBER(SEARCH(TblCat[Description],TblTrans[[#This Row],[Description]])),TblCat[Subcategory],"Uncategorized")</f>
        <v>Food</v>
      </c>
      <c r="I360" t="str" cm="1">
        <f t="array" ref="I360">_xlfn.XLOOKUP(TRUE,ISNUMBER(SEARCH(TblCat[Description],TblTrans[[#This Row],[Description]])),TblCat[Category],"Uncategorized")</f>
        <v>Home</v>
      </c>
      <c r="J360" t="str" cm="1">
        <f t="array" ref="J360">_xlfn.XLOOKUP(TRUE,ISNUMBER(SEARCH(TblCat[Description],TblTrans[[#This Row],[Description]])),TblCat[Category Type],"Uncategorized")</f>
        <v>Expense</v>
      </c>
    </row>
    <row r="361" spans="2:10" x14ac:dyDescent="0.2">
      <c r="B361" t="s">
        <v>12</v>
      </c>
      <c r="C361" s="4">
        <v>46101</v>
      </c>
      <c r="D361" t="s">
        <v>131</v>
      </c>
      <c r="E361" s="5">
        <v>0.01</v>
      </c>
      <c r="G361" s="5">
        <f>TblTrans[[#This Row],[Credit(Income]]-TblTrans[[#This Row],[Debit(Spend)]]</f>
        <v>-0.01</v>
      </c>
      <c r="H361" t="str" cm="1">
        <f t="array" ref="H361">_xlfn.XLOOKUP(TRUE,ISNUMBER(SEARCH(TblCat[Description],TblTrans[[#This Row],[Description]])),TblCat[Subcategory],"Uncategorized")</f>
        <v>Funds Transfer</v>
      </c>
      <c r="I361" t="str" cm="1">
        <f t="array" ref="I361">_xlfn.XLOOKUP(TRUE,ISNUMBER(SEARCH(TblCat[Description],TblTrans[[#This Row],[Description]])),TblCat[Category],"Uncategorized")</f>
        <v>Transfer</v>
      </c>
      <c r="J361" t="str" cm="1">
        <f t="array" ref="J361">_xlfn.XLOOKUP(TRUE,ISNUMBER(SEARCH(TblCat[Description],TblTrans[[#This Row],[Description]])),TblCat[Category Type],"Uncategorized")</f>
        <v>Bank Transfer</v>
      </c>
    </row>
    <row r="362" spans="2:10" x14ac:dyDescent="0.2">
      <c r="B362" t="s">
        <v>14</v>
      </c>
      <c r="C362" s="4">
        <v>46101</v>
      </c>
      <c r="D362" t="s">
        <v>132</v>
      </c>
      <c r="F362" s="5">
        <v>0.01</v>
      </c>
      <c r="G362" s="5">
        <f>TblTrans[[#This Row],[Credit(Income]]-TblTrans[[#This Row],[Debit(Spend)]]</f>
        <v>0.01</v>
      </c>
      <c r="H362" t="str" cm="1">
        <f t="array" ref="H362">_xlfn.XLOOKUP(TRUE,ISNUMBER(SEARCH(TblCat[Description],TblTrans[[#This Row],[Description]])),TblCat[Subcategory],"Uncategorized")</f>
        <v>Savings</v>
      </c>
      <c r="I362" t="str" cm="1">
        <f t="array" ref="I362">_xlfn.XLOOKUP(TRUE,ISNUMBER(SEARCH(TblCat[Description],TblTrans[[#This Row],[Description]])),TblCat[Category],"Uncategorized")</f>
        <v>Transfer</v>
      </c>
      <c r="J362" t="str" cm="1">
        <f t="array" ref="J362">_xlfn.XLOOKUP(TRUE,ISNUMBER(SEARCH(TblCat[Description],TblTrans[[#This Row],[Description]])),TblCat[Category Type],"Uncategorized")</f>
        <v>Bank Transfer</v>
      </c>
    </row>
    <row r="363" spans="2:10" x14ac:dyDescent="0.2">
      <c r="B363" t="s">
        <v>12</v>
      </c>
      <c r="C363" s="4">
        <v>46101</v>
      </c>
      <c r="D363" t="s">
        <v>57</v>
      </c>
      <c r="E363" s="5">
        <v>3.99</v>
      </c>
      <c r="G363" s="5">
        <f>TblTrans[[#This Row],[Credit(Income]]-TblTrans[[#This Row],[Debit(Spend)]]</f>
        <v>-3.99</v>
      </c>
      <c r="H363" t="str" cm="1">
        <f t="array" ref="H363">_xlfn.XLOOKUP(TRUE,ISNUMBER(SEARCH(TblCat[Description],TblTrans[[#This Row],[Description]])),TblCat[Subcategory],"Uncategorized")</f>
        <v>Device Protection</v>
      </c>
      <c r="I363" t="str" cm="1">
        <f t="array" ref="I363">_xlfn.XLOOKUP(TRUE,ISNUMBER(SEARCH(TblCat[Description],TblTrans[[#This Row],[Description]])),TblCat[Category],"Uncategorized")</f>
        <v>Insurance</v>
      </c>
      <c r="J363" t="str" cm="1">
        <f t="array" ref="J363">_xlfn.XLOOKUP(TRUE,ISNUMBER(SEARCH(TblCat[Description],TblTrans[[#This Row],[Description]])),TblCat[Category Type],"Uncategorized")</f>
        <v>Expense</v>
      </c>
    </row>
    <row r="364" spans="2:10" x14ac:dyDescent="0.2">
      <c r="B364" t="s">
        <v>12</v>
      </c>
      <c r="C364" s="4">
        <v>46103</v>
      </c>
      <c r="D364" t="s">
        <v>29</v>
      </c>
      <c r="F364" s="5">
        <v>90</v>
      </c>
      <c r="G364" s="5">
        <f>TblTrans[[#This Row],[Credit(Income]]-TblTrans[[#This Row],[Debit(Spend)]]</f>
        <v>90</v>
      </c>
      <c r="H364" t="str" cm="1">
        <f t="array" ref="H364">_xlfn.XLOOKUP(TRUE,ISNUMBER(SEARCH(TblCat[Description],TblTrans[[#This Row],[Description]])),TblCat[Subcategory],"Uncategorized")</f>
        <v>ATM Transaction</v>
      </c>
      <c r="I364" t="str" cm="1">
        <f t="array" ref="I364">_xlfn.XLOOKUP(TRUE,ISNUMBER(SEARCH(TblCat[Description],TblTrans[[#This Row],[Description]])),TblCat[Category],"Uncategorized")</f>
        <v>Bank Transaction</v>
      </c>
      <c r="J364" t="str" cm="1">
        <f t="array" ref="J364">_xlfn.XLOOKUP(TRUE,ISNUMBER(SEARCH(TblCat[Description],TblTrans[[#This Row],[Description]])),TblCat[Category Type],"Uncategorized")</f>
        <v>Bank Transfer</v>
      </c>
    </row>
    <row r="365" spans="2:10" x14ac:dyDescent="0.2">
      <c r="B365" t="s">
        <v>14</v>
      </c>
      <c r="C365" s="4">
        <v>46104</v>
      </c>
      <c r="D365" t="s">
        <v>275</v>
      </c>
      <c r="F365" s="5">
        <v>90</v>
      </c>
      <c r="G365" s="25">
        <f>TblTrans[[#This Row],[Credit(Income]]-TblTrans[[#This Row],[Debit(Spend)]]</f>
        <v>90</v>
      </c>
      <c r="H365" s="26" t="str" cm="1">
        <f t="array" ref="H365">_xlfn.XLOOKUP(TRUE,ISNUMBER(SEARCH(TblCat[Description],TblTrans[[#This Row],[Description]])),TblCat[Subcategory],"Uncategorized")</f>
        <v>Savings</v>
      </c>
      <c r="I365" s="26" t="str" cm="1">
        <f t="array" ref="I365">_xlfn.XLOOKUP(TRUE,ISNUMBER(SEARCH(TblCat[Description],TblTrans[[#This Row],[Description]])),TblCat[Category],"Uncategorized")</f>
        <v>Transfer</v>
      </c>
      <c r="J365" s="26" t="str" cm="1">
        <f t="array" ref="J365">_xlfn.XLOOKUP(TRUE,ISNUMBER(SEARCH(TblCat[Description],TblTrans[[#This Row],[Description]])),TblCat[Category Type],"Uncategorized")</f>
        <v>Bank Transfer</v>
      </c>
    </row>
    <row r="366" spans="2:10" x14ac:dyDescent="0.2">
      <c r="B366" t="s">
        <v>12</v>
      </c>
      <c r="C366" s="4">
        <v>46104</v>
      </c>
      <c r="D366" t="s">
        <v>131</v>
      </c>
      <c r="E366" s="5">
        <v>1.61</v>
      </c>
      <c r="G366" s="5">
        <f>TblTrans[[#This Row],[Credit(Income]]-TblTrans[[#This Row],[Debit(Spend)]]</f>
        <v>-1.61</v>
      </c>
      <c r="H366" t="str" cm="1">
        <f t="array" ref="H366">_xlfn.XLOOKUP(TRUE,ISNUMBER(SEARCH(TblCat[Description],TblTrans[[#This Row],[Description]])),TblCat[Subcategory],"Uncategorized")</f>
        <v>Funds Transfer</v>
      </c>
      <c r="I366" t="str" cm="1">
        <f t="array" ref="I366">_xlfn.XLOOKUP(TRUE,ISNUMBER(SEARCH(TblCat[Description],TblTrans[[#This Row],[Description]])),TblCat[Category],"Uncategorized")</f>
        <v>Transfer</v>
      </c>
      <c r="J366" t="str" cm="1">
        <f t="array" ref="J366">_xlfn.XLOOKUP(TRUE,ISNUMBER(SEARCH(TblCat[Description],TblTrans[[#This Row],[Description]])),TblCat[Category Type],"Uncategorized")</f>
        <v>Bank Transfer</v>
      </c>
    </row>
    <row r="367" spans="2:10" x14ac:dyDescent="0.2">
      <c r="B367" t="s">
        <v>14</v>
      </c>
      <c r="C367" s="4">
        <v>46104</v>
      </c>
      <c r="D367" t="s">
        <v>132</v>
      </c>
      <c r="F367" s="5">
        <v>1.61</v>
      </c>
      <c r="G367" s="5">
        <f>TblTrans[[#This Row],[Credit(Income]]-TblTrans[[#This Row],[Debit(Spend)]]</f>
        <v>1.61</v>
      </c>
      <c r="H367" t="str" cm="1">
        <f t="array" ref="H367">_xlfn.XLOOKUP(TRUE,ISNUMBER(SEARCH(TblCat[Description],TblTrans[[#This Row],[Description]])),TblCat[Subcategory],"Uncategorized")</f>
        <v>Savings</v>
      </c>
      <c r="I367" t="str" cm="1">
        <f t="array" ref="I367">_xlfn.XLOOKUP(TRUE,ISNUMBER(SEARCH(TblCat[Description],TblTrans[[#This Row],[Description]])),TblCat[Category],"Uncategorized")</f>
        <v>Transfer</v>
      </c>
      <c r="J367" t="str" cm="1">
        <f t="array" ref="J367">_xlfn.XLOOKUP(TRUE,ISNUMBER(SEARCH(TblCat[Description],TblTrans[[#This Row],[Description]])),TblCat[Category Type],"Uncategorized")</f>
        <v>Bank Transfer</v>
      </c>
    </row>
    <row r="368" spans="2:10" x14ac:dyDescent="0.2">
      <c r="B368" t="s">
        <v>12</v>
      </c>
      <c r="C368" s="4">
        <v>46104</v>
      </c>
      <c r="D368" t="s">
        <v>65</v>
      </c>
      <c r="E368" s="5">
        <v>20</v>
      </c>
      <c r="G368" s="5">
        <f>TblTrans[[#This Row],[Credit(Income]]-TblTrans[[#This Row],[Debit(Spend)]]</f>
        <v>-20</v>
      </c>
      <c r="H368" t="str" cm="1">
        <f t="array" ref="H368">_xlfn.XLOOKUP(TRUE,ISNUMBER(SEARCH(TblCat[Description],TblTrans[[#This Row],[Description]])),TblCat[Subcategory],"Uncategorized")</f>
        <v>Entertainment</v>
      </c>
      <c r="I368" t="str" cm="1">
        <f t="array" ref="I368">_xlfn.XLOOKUP(TRUE,ISNUMBER(SEARCH(TblCat[Description],TblTrans[[#This Row],[Description]])),TblCat[Category],"Uncategorized")</f>
        <v>Entertainment</v>
      </c>
      <c r="J368" t="str" cm="1">
        <f t="array" ref="J368">_xlfn.XLOOKUP(TRUE,ISNUMBER(SEARCH(TblCat[Description],TblTrans[[#This Row],[Description]])),TblCat[Category Type],"Uncategorized")</f>
        <v>Expense</v>
      </c>
    </row>
    <row r="369" spans="2:10" x14ac:dyDescent="0.2">
      <c r="B369" t="s">
        <v>12</v>
      </c>
      <c r="C369" s="4">
        <v>46104</v>
      </c>
      <c r="D369" t="s">
        <v>29</v>
      </c>
      <c r="F369" s="5">
        <v>142</v>
      </c>
      <c r="G369" s="5">
        <f>TblTrans[[#This Row],[Credit(Income]]-TblTrans[[#This Row],[Debit(Spend)]]</f>
        <v>142</v>
      </c>
      <c r="H369" t="str" cm="1">
        <f t="array" ref="H369">_xlfn.XLOOKUP(TRUE,ISNUMBER(SEARCH(TblCat[Description],TblTrans[[#This Row],[Description]])),TblCat[Subcategory],"Uncategorized")</f>
        <v>ATM Transaction</v>
      </c>
      <c r="I369" t="str" cm="1">
        <f t="array" ref="I369">_xlfn.XLOOKUP(TRUE,ISNUMBER(SEARCH(TblCat[Description],TblTrans[[#This Row],[Description]])),TblCat[Category],"Uncategorized")</f>
        <v>Bank Transaction</v>
      </c>
      <c r="J369" t="str" cm="1">
        <f t="array" ref="J369">_xlfn.XLOOKUP(TRUE,ISNUMBER(SEARCH(TblCat[Description],TblTrans[[#This Row],[Description]])),TblCat[Category Type],"Uncategorized")</f>
        <v>Bank Transfer</v>
      </c>
    </row>
    <row r="370" spans="2:10" x14ac:dyDescent="0.2">
      <c r="B370" t="s">
        <v>12</v>
      </c>
      <c r="C370" s="4">
        <v>46104</v>
      </c>
      <c r="D370" t="s">
        <v>25</v>
      </c>
      <c r="E370" s="5">
        <v>56.39</v>
      </c>
      <c r="G370" s="5">
        <f>TblTrans[[#This Row],[Credit(Income]]-TblTrans[[#This Row],[Debit(Spend)]]</f>
        <v>-56.39</v>
      </c>
      <c r="H370" t="str" cm="1">
        <f t="array" ref="H370">_xlfn.XLOOKUP(TRUE,ISNUMBER(SEARCH(TblCat[Description],TblTrans[[#This Row],[Description]])),TblCat[Subcategory],"Uncategorized")</f>
        <v>Food</v>
      </c>
      <c r="I370" t="str" cm="1">
        <f t="array" ref="I370">_xlfn.XLOOKUP(TRUE,ISNUMBER(SEARCH(TblCat[Description],TblTrans[[#This Row],[Description]])),TblCat[Category],"Uncategorized")</f>
        <v>Home</v>
      </c>
      <c r="J370" t="str" cm="1">
        <f t="array" ref="J370">_xlfn.XLOOKUP(TRUE,ISNUMBER(SEARCH(TblCat[Description],TblTrans[[#This Row],[Description]])),TblCat[Category Type],"Uncategorized")</f>
        <v>Expense</v>
      </c>
    </row>
    <row r="371" spans="2:10" x14ac:dyDescent="0.2">
      <c r="B371" t="s">
        <v>14</v>
      </c>
      <c r="C371" s="4">
        <v>46104</v>
      </c>
      <c r="D371" t="s">
        <v>144</v>
      </c>
      <c r="E371" s="5">
        <v>10</v>
      </c>
      <c r="G371" s="5">
        <f>TblTrans[[#This Row],[Credit(Income]]-TblTrans[[#This Row],[Debit(Spend)]]</f>
        <v>-10</v>
      </c>
      <c r="H371" t="str" cm="1">
        <f t="array" ref="H371">_xlfn.XLOOKUP(TRUE,ISNUMBER(SEARCH(TblCat[Description],TblTrans[[#This Row],[Description]])),TblCat[Subcategory],"Uncategorized")</f>
        <v>Savings</v>
      </c>
      <c r="I371" t="str" cm="1">
        <f t="array" ref="I371">_xlfn.XLOOKUP(TRUE,ISNUMBER(SEARCH(TblCat[Description],TblTrans[[#This Row],[Description]])),TblCat[Category],"Uncategorized")</f>
        <v>Transfer</v>
      </c>
      <c r="J371" t="str" cm="1">
        <f t="array" ref="J371">_xlfn.XLOOKUP(TRUE,ISNUMBER(SEARCH(TblCat[Description],TblTrans[[#This Row],[Description]])),TblCat[Category Type],"Uncategorized")</f>
        <v>Bank Transfer</v>
      </c>
    </row>
    <row r="372" spans="2:10" x14ac:dyDescent="0.2">
      <c r="B372" t="s">
        <v>14</v>
      </c>
      <c r="C372" s="4">
        <v>46104</v>
      </c>
      <c r="D372" t="s">
        <v>144</v>
      </c>
      <c r="E372" s="5">
        <v>50</v>
      </c>
      <c r="G372" s="5">
        <f>TblTrans[[#This Row],[Credit(Income]]-TblTrans[[#This Row],[Debit(Spend)]]</f>
        <v>-50</v>
      </c>
      <c r="H372" t="str" cm="1">
        <f t="array" ref="H372">_xlfn.XLOOKUP(TRUE,ISNUMBER(SEARCH(TblCat[Description],TblTrans[[#This Row],[Description]])),TblCat[Subcategory],"Uncategorized")</f>
        <v>Savings</v>
      </c>
      <c r="I372" t="str" cm="1">
        <f t="array" ref="I372">_xlfn.XLOOKUP(TRUE,ISNUMBER(SEARCH(TblCat[Description],TblTrans[[#This Row],[Description]])),TblCat[Category],"Uncategorized")</f>
        <v>Transfer</v>
      </c>
      <c r="J372" t="str" cm="1">
        <f t="array" ref="J372">_xlfn.XLOOKUP(TRUE,ISNUMBER(SEARCH(TblCat[Description],TblTrans[[#This Row],[Description]])),TblCat[Category Type],"Uncategorized")</f>
        <v>Bank Transfer</v>
      </c>
    </row>
    <row r="373" spans="2:10" x14ac:dyDescent="0.2">
      <c r="B373" t="s">
        <v>12</v>
      </c>
      <c r="C373" s="4">
        <v>46104</v>
      </c>
      <c r="D373" t="s">
        <v>260</v>
      </c>
      <c r="F373" s="5">
        <v>10</v>
      </c>
      <c r="G373" s="5">
        <f>TblTrans[[#This Row],[Credit(Income]]-TblTrans[[#This Row],[Debit(Spend)]]</f>
        <v>10</v>
      </c>
      <c r="H373" t="str" cm="1">
        <f t="array" ref="H373">_xlfn.XLOOKUP(TRUE,ISNUMBER(SEARCH(TblCat[Description],TblTrans[[#This Row],[Description]])),TblCat[Subcategory],"Uncategorized")</f>
        <v>Funds Transfer</v>
      </c>
      <c r="I373" t="str" cm="1">
        <f t="array" ref="I373">_xlfn.XLOOKUP(TRUE,ISNUMBER(SEARCH(TblCat[Description],TblTrans[[#This Row],[Description]])),TblCat[Category],"Uncategorized")</f>
        <v>Transfer</v>
      </c>
      <c r="J373" t="str" cm="1">
        <f t="array" ref="J373">_xlfn.XLOOKUP(TRUE,ISNUMBER(SEARCH(TblCat[Description],TblTrans[[#This Row],[Description]])),TblCat[Category Type],"Uncategorized")</f>
        <v>Bank Transfer</v>
      </c>
    </row>
    <row r="374" spans="2:10" x14ac:dyDescent="0.2">
      <c r="B374" t="s">
        <v>12</v>
      </c>
      <c r="C374" s="4">
        <v>46104</v>
      </c>
      <c r="D374" t="s">
        <v>260</v>
      </c>
      <c r="F374" s="5">
        <v>50</v>
      </c>
      <c r="G374" s="5">
        <f>TblTrans[[#This Row],[Credit(Income]]-TblTrans[[#This Row],[Debit(Spend)]]</f>
        <v>50</v>
      </c>
      <c r="H374" t="str" cm="1">
        <f t="array" ref="H374">_xlfn.XLOOKUP(TRUE,ISNUMBER(SEARCH(TblCat[Description],TblTrans[[#This Row],[Description]])),TblCat[Subcategory],"Uncategorized")</f>
        <v>Funds Transfer</v>
      </c>
      <c r="I374" t="str" cm="1">
        <f t="array" ref="I374">_xlfn.XLOOKUP(TRUE,ISNUMBER(SEARCH(TblCat[Description],TblTrans[[#This Row],[Description]])),TblCat[Category],"Uncategorized")</f>
        <v>Transfer</v>
      </c>
      <c r="J374" t="str" cm="1">
        <f t="array" ref="J374">_xlfn.XLOOKUP(TRUE,ISNUMBER(SEARCH(TblCat[Description],TblTrans[[#This Row],[Description]])),TblCat[Category Type],"Uncategorized")</f>
        <v>Bank Transfer</v>
      </c>
    </row>
    <row r="375" spans="2:10" x14ac:dyDescent="0.2">
      <c r="B375" t="s">
        <v>12</v>
      </c>
      <c r="C375" s="4">
        <v>46105</v>
      </c>
      <c r="D375" t="s">
        <v>131</v>
      </c>
      <c r="E375" s="5">
        <v>1.92</v>
      </c>
      <c r="G375" s="5">
        <f>TblTrans[[#This Row],[Credit(Income]]-TblTrans[[#This Row],[Debit(Spend)]]</f>
        <v>-1.92</v>
      </c>
      <c r="H375" t="str" cm="1">
        <f t="array" ref="H375">_xlfn.XLOOKUP(TRUE,ISNUMBER(SEARCH(TblCat[Description],TblTrans[[#This Row],[Description]])),TblCat[Subcategory],"Uncategorized")</f>
        <v>Funds Transfer</v>
      </c>
      <c r="I375" t="str" cm="1">
        <f t="array" ref="I375">_xlfn.XLOOKUP(TRUE,ISNUMBER(SEARCH(TblCat[Description],TblTrans[[#This Row],[Description]])),TblCat[Category],"Uncategorized")</f>
        <v>Transfer</v>
      </c>
      <c r="J375" t="str" cm="1">
        <f t="array" ref="J375">_xlfn.XLOOKUP(TRUE,ISNUMBER(SEARCH(TblCat[Description],TblTrans[[#This Row],[Description]])),TblCat[Category Type],"Uncategorized")</f>
        <v>Bank Transfer</v>
      </c>
    </row>
    <row r="376" spans="2:10" x14ac:dyDescent="0.2">
      <c r="B376" t="s">
        <v>14</v>
      </c>
      <c r="C376" s="4">
        <v>46105</v>
      </c>
      <c r="D376" t="s">
        <v>132</v>
      </c>
      <c r="F376" s="5">
        <v>1.92</v>
      </c>
      <c r="G376" s="5">
        <f>TblTrans[[#This Row],[Credit(Income]]-TblTrans[[#This Row],[Debit(Spend)]]</f>
        <v>1.92</v>
      </c>
      <c r="H376" t="str" cm="1">
        <f t="array" ref="H376">_xlfn.XLOOKUP(TRUE,ISNUMBER(SEARCH(TblCat[Description],TblTrans[[#This Row],[Description]])),TblCat[Subcategory],"Uncategorized")</f>
        <v>Savings</v>
      </c>
      <c r="I376" t="str" cm="1">
        <f t="array" ref="I376">_xlfn.XLOOKUP(TRUE,ISNUMBER(SEARCH(TblCat[Description],TblTrans[[#This Row],[Description]])),TblCat[Category],"Uncategorized")</f>
        <v>Transfer</v>
      </c>
      <c r="J376" t="str" cm="1">
        <f t="array" ref="J376">_xlfn.XLOOKUP(TRUE,ISNUMBER(SEARCH(TblCat[Description],TblTrans[[#This Row],[Description]])),TblCat[Category Type],"Uncategorized")</f>
        <v>Bank Transfer</v>
      </c>
    </row>
    <row r="377" spans="2:10" x14ac:dyDescent="0.2">
      <c r="B377" t="s">
        <v>12</v>
      </c>
      <c r="C377" s="4">
        <v>46105</v>
      </c>
      <c r="D377" t="s">
        <v>261</v>
      </c>
      <c r="E377" s="5">
        <v>141.08000000000001</v>
      </c>
      <c r="G377" s="5">
        <f>TblTrans[[#This Row],[Credit(Income]]-TblTrans[[#This Row],[Debit(Spend)]]</f>
        <v>-141.08000000000001</v>
      </c>
      <c r="H377" t="str" cm="1">
        <f t="array" ref="H377">_xlfn.XLOOKUP(TRUE,ISNUMBER(SEARCH(TblCat[Description],TblTrans[[#This Row],[Description]])),TblCat[Subcategory],"Uncategorized")</f>
        <v>Purchases</v>
      </c>
      <c r="I377" t="str" cm="1">
        <f t="array" ref="I377">_xlfn.XLOOKUP(TRUE,ISNUMBER(SEARCH(TblCat[Description],TblTrans[[#This Row],[Description]])),TblCat[Category],"Uncategorized")</f>
        <v>Home</v>
      </c>
      <c r="J377" t="str" cm="1">
        <f t="array" ref="J377">_xlfn.XLOOKUP(TRUE,ISNUMBER(SEARCH(TblCat[Description],TblTrans[[#This Row],[Description]])),TblCat[Category Type],"Uncategorized")</f>
        <v>Expense</v>
      </c>
    </row>
    <row r="378" spans="2:10" x14ac:dyDescent="0.2">
      <c r="B378" t="s">
        <v>12</v>
      </c>
      <c r="C378" s="4">
        <v>46105</v>
      </c>
      <c r="D378" t="s">
        <v>165</v>
      </c>
      <c r="F378" s="5">
        <v>115</v>
      </c>
      <c r="G378" s="5">
        <f>TblTrans[[#This Row],[Credit(Income]]-TblTrans[[#This Row],[Debit(Spend)]]</f>
        <v>115</v>
      </c>
      <c r="H378" t="str" cm="1">
        <f t="array" ref="H378">_xlfn.XLOOKUP(TRUE,ISNUMBER(SEARCH(TblCat[Description],TblTrans[[#This Row],[Description]])),TblCat[Subcategory],"Uncategorized")</f>
        <v>Funds Transfer</v>
      </c>
      <c r="I378" t="str" cm="1">
        <f t="array" ref="I378">_xlfn.XLOOKUP(TRUE,ISNUMBER(SEARCH(TblCat[Description],TblTrans[[#This Row],[Description]])),TblCat[Category],"Uncategorized")</f>
        <v>Transfer</v>
      </c>
      <c r="J378" t="str" cm="1">
        <f t="array" ref="J378">_xlfn.XLOOKUP(TRUE,ISNUMBER(SEARCH(TblCat[Description],TblTrans[[#This Row],[Description]])),TblCat[Category Type],"Uncategorized")</f>
        <v>Bank Transfer</v>
      </c>
    </row>
    <row r="379" spans="2:10" x14ac:dyDescent="0.2">
      <c r="B379" t="s">
        <v>12</v>
      </c>
      <c r="C379" s="4">
        <v>46105</v>
      </c>
      <c r="D379" t="s">
        <v>39</v>
      </c>
      <c r="E379" s="5">
        <v>90</v>
      </c>
      <c r="G379" s="5">
        <f>TblTrans[[#This Row],[Credit(Income]]-TblTrans[[#This Row],[Debit(Spend)]]</f>
        <v>-90</v>
      </c>
      <c r="H379" t="str" cm="1">
        <f t="array" ref="H379">_xlfn.XLOOKUP(TRUE,ISNUMBER(SEARCH(TblCat[Description],TblTrans[[#This Row],[Description]])),TblCat[Subcategory],"Uncategorized")</f>
        <v>Funds Transfer</v>
      </c>
      <c r="I379" t="str" cm="1">
        <f t="array" ref="I379">_xlfn.XLOOKUP(TRUE,ISNUMBER(SEARCH(TblCat[Description],TblTrans[[#This Row],[Description]])),TblCat[Category],"Uncategorized")</f>
        <v>Transfer</v>
      </c>
      <c r="J379" t="str" cm="1">
        <f t="array" ref="J379">_xlfn.XLOOKUP(TRUE,ISNUMBER(SEARCH(TblCat[Description],TblTrans[[#This Row],[Description]])),TblCat[Category Type],"Uncategorized")</f>
        <v>Bank Transfer</v>
      </c>
    </row>
    <row r="380" spans="2:10" x14ac:dyDescent="0.2">
      <c r="B380" t="s">
        <v>12</v>
      </c>
      <c r="C380" s="4">
        <v>46105</v>
      </c>
      <c r="D380" t="s">
        <v>104</v>
      </c>
      <c r="E380" s="5">
        <v>10</v>
      </c>
      <c r="G380" s="5">
        <f>TblTrans[[#This Row],[Credit(Income]]-TblTrans[[#This Row],[Debit(Spend)]]</f>
        <v>-10</v>
      </c>
      <c r="H380" t="str" cm="1">
        <f t="array" ref="H380">_xlfn.XLOOKUP(TRUE,ISNUMBER(SEARCH(TblCat[Description],TblTrans[[#This Row],[Description]])),TblCat[Subcategory],"Uncategorized")</f>
        <v>Home</v>
      </c>
      <c r="I380" t="str" cm="1">
        <f t="array" ref="I380">_xlfn.XLOOKUP(TRUE,ISNUMBER(SEARCH(TblCat[Description],TblTrans[[#This Row],[Description]])),TblCat[Category],"Uncategorized")</f>
        <v>Home</v>
      </c>
      <c r="J380" t="str" cm="1">
        <f t="array" ref="J380">_xlfn.XLOOKUP(TRUE,ISNUMBER(SEARCH(TblCat[Description],TblTrans[[#This Row],[Description]])),TblCat[Category Type],"Uncategorized")</f>
        <v>Expense</v>
      </c>
    </row>
    <row r="381" spans="2:10" x14ac:dyDescent="0.2">
      <c r="B381" t="s">
        <v>12</v>
      </c>
      <c r="C381" s="4">
        <v>46105</v>
      </c>
      <c r="D381" t="s">
        <v>262</v>
      </c>
      <c r="F381" s="5">
        <v>1268</v>
      </c>
      <c r="G381" s="5">
        <f>TblTrans[[#This Row],[Credit(Income]]-TblTrans[[#This Row],[Debit(Spend)]]</f>
        <v>1268</v>
      </c>
      <c r="H381" t="str" cm="1">
        <f t="array" ref="H381">_xlfn.XLOOKUP(TRUE,ISNUMBER(SEARCH(TblCat[Description],TblTrans[[#This Row],[Description]])),TblCat[Subcategory],"Uncategorized")</f>
        <v>Misc Income</v>
      </c>
      <c r="I381" t="str" cm="1">
        <f t="array" ref="I381">_xlfn.XLOOKUP(TRUE,ISNUMBER(SEARCH(TblCat[Description],TblTrans[[#This Row],[Description]])),TblCat[Category],"Uncategorized")</f>
        <v>Other Income</v>
      </c>
      <c r="J381" t="str" cm="1">
        <f t="array" ref="J381">_xlfn.XLOOKUP(TRUE,ISNUMBER(SEARCH(TblCat[Description],TblTrans[[#This Row],[Description]])),TblCat[Category Type],"Uncategorized")</f>
        <v>Income</v>
      </c>
    </row>
    <row r="382" spans="2:10" x14ac:dyDescent="0.2">
      <c r="B382" t="s">
        <v>12</v>
      </c>
      <c r="C382" s="4">
        <v>46106</v>
      </c>
      <c r="D382" t="s">
        <v>131</v>
      </c>
      <c r="E382" s="5">
        <v>0.01</v>
      </c>
      <c r="G382" s="5">
        <f>TblTrans[[#This Row],[Credit(Income]]-TblTrans[[#This Row],[Debit(Spend)]]</f>
        <v>-0.01</v>
      </c>
      <c r="H382" t="str" cm="1">
        <f t="array" ref="H382">_xlfn.XLOOKUP(TRUE,ISNUMBER(SEARCH(TblCat[Description],TblTrans[[#This Row],[Description]])),TblCat[Subcategory],"Uncategorized")</f>
        <v>Funds Transfer</v>
      </c>
      <c r="I382" t="str" cm="1">
        <f t="array" ref="I382">_xlfn.XLOOKUP(TRUE,ISNUMBER(SEARCH(TblCat[Description],TblTrans[[#This Row],[Description]])),TblCat[Category],"Uncategorized")</f>
        <v>Transfer</v>
      </c>
      <c r="J382" t="str" cm="1">
        <f t="array" ref="J382">_xlfn.XLOOKUP(TRUE,ISNUMBER(SEARCH(TblCat[Description],TblTrans[[#This Row],[Description]])),TblCat[Category Type],"Uncategorized")</f>
        <v>Bank Transfer</v>
      </c>
    </row>
    <row r="383" spans="2:10" x14ac:dyDescent="0.2">
      <c r="B383" t="s">
        <v>14</v>
      </c>
      <c r="C383" s="4">
        <v>46106</v>
      </c>
      <c r="D383" t="s">
        <v>132</v>
      </c>
      <c r="F383" s="5">
        <v>0.01</v>
      </c>
      <c r="G383" s="5">
        <f>TblTrans[[#This Row],[Credit(Income]]-TblTrans[[#This Row],[Debit(Spend)]]</f>
        <v>0.01</v>
      </c>
      <c r="H383" t="str" cm="1">
        <f t="array" ref="H383">_xlfn.XLOOKUP(TRUE,ISNUMBER(SEARCH(TblCat[Description],TblTrans[[#This Row],[Description]])),TblCat[Subcategory],"Uncategorized")</f>
        <v>Savings</v>
      </c>
      <c r="I383" t="str" cm="1">
        <f t="array" ref="I383">_xlfn.XLOOKUP(TRUE,ISNUMBER(SEARCH(TblCat[Description],TblTrans[[#This Row],[Description]])),TblCat[Category],"Uncategorized")</f>
        <v>Transfer</v>
      </c>
      <c r="J383" t="str" cm="1">
        <f t="array" ref="J383">_xlfn.XLOOKUP(TRUE,ISNUMBER(SEARCH(TblCat[Description],TblTrans[[#This Row],[Description]])),TblCat[Category Type],"Uncategorized")</f>
        <v>Bank Transfer</v>
      </c>
    </row>
    <row r="384" spans="2:10" x14ac:dyDescent="0.2">
      <c r="B384" t="s">
        <v>12</v>
      </c>
      <c r="C384" s="4">
        <v>46106</v>
      </c>
      <c r="D384" t="s">
        <v>263</v>
      </c>
      <c r="F384" s="5">
        <v>1950</v>
      </c>
      <c r="G384" s="5">
        <f>TblTrans[[#This Row],[Credit(Income]]-TblTrans[[#This Row],[Debit(Spend)]]</f>
        <v>1950</v>
      </c>
      <c r="H384" t="str" cm="1">
        <f t="array" ref="H384">_xlfn.XLOOKUP(TRUE,ISNUMBER(SEARCH(TblCat[Description],TblTrans[[#This Row],[Description]])),TblCat[Subcategory],"Uncategorized")</f>
        <v>Net Pay</v>
      </c>
      <c r="I384" t="str" cm="1">
        <f t="array" ref="I384">_xlfn.XLOOKUP(TRUE,ISNUMBER(SEARCH(TblCat[Description],TblTrans[[#This Row],[Description]])),TblCat[Category],"Uncategorized")</f>
        <v>Pay</v>
      </c>
      <c r="J384" t="str" cm="1">
        <f t="array" ref="J384">_xlfn.XLOOKUP(TRUE,ISNUMBER(SEARCH(TblCat[Description],TblTrans[[#This Row],[Description]])),TblCat[Category Type],"Uncategorized")</f>
        <v>Income</v>
      </c>
    </row>
    <row r="385" spans="2:10" x14ac:dyDescent="0.2">
      <c r="B385" t="s">
        <v>12</v>
      </c>
      <c r="C385" s="4">
        <v>46106</v>
      </c>
      <c r="D385" t="s">
        <v>264</v>
      </c>
      <c r="E385" s="5">
        <v>171.42</v>
      </c>
      <c r="G385" s="5">
        <f>TblTrans[[#This Row],[Credit(Income]]-TblTrans[[#This Row],[Debit(Spend)]]</f>
        <v>-171.42</v>
      </c>
      <c r="H385" t="str" cm="1">
        <f t="array" ref="H385">_xlfn.XLOOKUP(TRUE,ISNUMBER(SEARCH(TblCat[Description],TblTrans[[#This Row],[Description]])),TblCat[Subcategory],"Uncategorized")</f>
        <v>Funds Transfer</v>
      </c>
      <c r="I385" t="str" cm="1">
        <f t="array" ref="I385">_xlfn.XLOOKUP(TRUE,ISNUMBER(SEARCH(TblCat[Description],TblTrans[[#This Row],[Description]])),TblCat[Category],"Uncategorized")</f>
        <v>Transfer</v>
      </c>
      <c r="J385" t="str" cm="1">
        <f t="array" ref="J385">_xlfn.XLOOKUP(TRUE,ISNUMBER(SEARCH(TblCat[Description],TblTrans[[#This Row],[Description]])),TblCat[Category Type],"Uncategorized")</f>
        <v>Bank Transfer</v>
      </c>
    </row>
    <row r="386" spans="2:10" x14ac:dyDescent="0.2">
      <c r="B386" t="s">
        <v>12</v>
      </c>
      <c r="C386" s="4">
        <v>46106</v>
      </c>
      <c r="D386" t="s">
        <v>265</v>
      </c>
      <c r="F386" s="5">
        <v>649.39</v>
      </c>
      <c r="G386" s="5">
        <f>TblTrans[[#This Row],[Credit(Income]]-TblTrans[[#This Row],[Debit(Spend)]]</f>
        <v>649.39</v>
      </c>
      <c r="H386" t="str" cm="1">
        <f t="array" ref="H386">_xlfn.XLOOKUP(TRUE,ISNUMBER(SEARCH(TblCat[Description],TblTrans[[#This Row],[Description]])),TblCat[Subcategory],"Uncategorized")</f>
        <v>Funds Transfer</v>
      </c>
      <c r="I386" t="str" cm="1">
        <f t="array" ref="I386">_xlfn.XLOOKUP(TRUE,ISNUMBER(SEARCH(TblCat[Description],TblTrans[[#This Row],[Description]])),TblCat[Category],"Uncategorized")</f>
        <v>Transfer</v>
      </c>
      <c r="J386" t="str" cm="1">
        <f t="array" ref="J386">_xlfn.XLOOKUP(TRUE,ISNUMBER(SEARCH(TblCat[Description],TblTrans[[#This Row],[Description]])),TblCat[Category Type],"Uncategorized")</f>
        <v>Bank Transfer</v>
      </c>
    </row>
    <row r="387" spans="2:10" x14ac:dyDescent="0.2">
      <c r="B387" t="s">
        <v>12</v>
      </c>
      <c r="C387" s="4">
        <v>46106</v>
      </c>
      <c r="D387" t="s">
        <v>266</v>
      </c>
      <c r="E387" s="5">
        <v>70.73</v>
      </c>
      <c r="G387" s="5">
        <f>TblTrans[[#This Row],[Credit(Income]]-TblTrans[[#This Row],[Debit(Spend)]]</f>
        <v>-70.73</v>
      </c>
      <c r="H387" t="str" cm="1">
        <f t="array" ref="H387">_xlfn.XLOOKUP(TRUE,ISNUMBER(SEARCH(TblCat[Description],TblTrans[[#This Row],[Description]])),TblCat[Subcategory],"Uncategorized")</f>
        <v>Funds Transfer</v>
      </c>
      <c r="I387" t="str" cm="1">
        <f t="array" ref="I387">_xlfn.XLOOKUP(TRUE,ISNUMBER(SEARCH(TblCat[Description],TblTrans[[#This Row],[Description]])),TblCat[Category],"Uncategorized")</f>
        <v>Transfer</v>
      </c>
      <c r="J387" t="str" cm="1">
        <f t="array" ref="J387">_xlfn.XLOOKUP(TRUE,ISNUMBER(SEARCH(TblCat[Description],TblTrans[[#This Row],[Description]])),TblCat[Category Type],"Uncategorized")</f>
        <v>Bank Transfer</v>
      </c>
    </row>
    <row r="388" spans="2:10" x14ac:dyDescent="0.2">
      <c r="B388" t="s">
        <v>12</v>
      </c>
      <c r="C388" s="4">
        <v>46106</v>
      </c>
      <c r="D388" t="s">
        <v>120</v>
      </c>
      <c r="F388" s="5">
        <v>598</v>
      </c>
      <c r="G388" s="5">
        <f>TblTrans[[#This Row],[Credit(Income]]-TblTrans[[#This Row],[Debit(Spend)]]</f>
        <v>598</v>
      </c>
      <c r="H388" t="str" cm="1">
        <f t="array" ref="H388">_xlfn.XLOOKUP(TRUE,ISNUMBER(SEARCH(TblCat[Description],TblTrans[[#This Row],[Description]])),TblCat[Subcategory],"Uncategorized")</f>
        <v>Misc Income</v>
      </c>
      <c r="I388" t="str" cm="1">
        <f t="array" ref="I388">_xlfn.XLOOKUP(TRUE,ISNUMBER(SEARCH(TblCat[Description],TblTrans[[#This Row],[Description]])),TblCat[Category],"Uncategorized")</f>
        <v>Other Income</v>
      </c>
      <c r="J388" t="str" cm="1">
        <f t="array" ref="J388">_xlfn.XLOOKUP(TRUE,ISNUMBER(SEARCH(TblCat[Description],TblTrans[[#This Row],[Description]])),TblCat[Category Type],"Uncategorized")</f>
        <v>Income</v>
      </c>
    </row>
    <row r="389" spans="2:10" x14ac:dyDescent="0.2">
      <c r="B389" t="s">
        <v>12</v>
      </c>
      <c r="C389" s="4">
        <v>46106</v>
      </c>
      <c r="D389" t="s">
        <v>253</v>
      </c>
      <c r="E389" s="5">
        <v>87.24</v>
      </c>
      <c r="G389" s="5">
        <f>TblTrans[[#This Row],[Credit(Income]]-TblTrans[[#This Row],[Debit(Spend)]]</f>
        <v>-87.24</v>
      </c>
      <c r="H389" t="str" cm="1">
        <f t="array" ref="H389">_xlfn.XLOOKUP(TRUE,ISNUMBER(SEARCH(TblCat[Description],TblTrans[[#This Row],[Description]])),TblCat[Subcategory],"Uncategorized")</f>
        <v>Investments</v>
      </c>
      <c r="I389" t="str" cm="1">
        <f t="array" ref="I389">_xlfn.XLOOKUP(TRUE,ISNUMBER(SEARCH(TblCat[Description],TblTrans[[#This Row],[Description]])),TblCat[Category],"Uncategorized")</f>
        <v>Funds Transfer</v>
      </c>
      <c r="J389" t="str" cm="1">
        <f t="array" ref="J389">_xlfn.XLOOKUP(TRUE,ISNUMBER(SEARCH(TblCat[Description],TblTrans[[#This Row],[Description]])),TblCat[Category Type],"Uncategorized")</f>
        <v>Investments</v>
      </c>
    </row>
    <row r="390" spans="2:10" x14ac:dyDescent="0.2">
      <c r="B390" t="s">
        <v>12</v>
      </c>
      <c r="C390" s="4">
        <v>46106</v>
      </c>
      <c r="D390" t="s">
        <v>104</v>
      </c>
      <c r="E390" s="5">
        <v>10</v>
      </c>
      <c r="G390" s="5">
        <f>TblTrans[[#This Row],[Credit(Income]]-TblTrans[[#This Row],[Debit(Spend)]]</f>
        <v>-10</v>
      </c>
      <c r="H390" t="str" cm="1">
        <f t="array" ref="H390">_xlfn.XLOOKUP(TRUE,ISNUMBER(SEARCH(TblCat[Description],TblTrans[[#This Row],[Description]])),TblCat[Subcategory],"Uncategorized")</f>
        <v>Home</v>
      </c>
      <c r="I390" t="str" cm="1">
        <f t="array" ref="I390">_xlfn.XLOOKUP(TRUE,ISNUMBER(SEARCH(TblCat[Description],TblTrans[[#This Row],[Description]])),TblCat[Category],"Uncategorized")</f>
        <v>Home</v>
      </c>
      <c r="J390" t="str" cm="1">
        <f t="array" ref="J390">_xlfn.XLOOKUP(TRUE,ISNUMBER(SEARCH(TblCat[Description],TblTrans[[#This Row],[Description]])),TblCat[Category Type],"Uncategorized")</f>
        <v>Expense</v>
      </c>
    </row>
    <row r="391" spans="2:10" x14ac:dyDescent="0.2">
      <c r="B391" t="s">
        <v>12</v>
      </c>
      <c r="C391" s="4">
        <v>46106</v>
      </c>
      <c r="D391" t="s">
        <v>117</v>
      </c>
      <c r="E391" s="5">
        <v>9.99</v>
      </c>
      <c r="G391" s="5">
        <f>TblTrans[[#This Row],[Credit(Income]]-TblTrans[[#This Row],[Debit(Spend)]]</f>
        <v>-9.99</v>
      </c>
      <c r="H391" t="str" cm="1">
        <f t="array" ref="H391">_xlfn.XLOOKUP(TRUE,ISNUMBER(SEARCH(TblCat[Description],TblTrans[[#This Row],[Description]])),TblCat[Subcategory],"Uncategorized")</f>
        <v>Entertainment</v>
      </c>
      <c r="I391" t="str" cm="1">
        <f t="array" ref="I391">_xlfn.XLOOKUP(TRUE,ISNUMBER(SEARCH(TblCat[Description],TblTrans[[#This Row],[Description]])),TblCat[Category],"Uncategorized")</f>
        <v>Entertainment</v>
      </c>
      <c r="J391" t="str" cm="1">
        <f t="array" ref="J391">_xlfn.XLOOKUP(TRUE,ISNUMBER(SEARCH(TblCat[Description],TblTrans[[#This Row],[Description]])),TblCat[Category Type],"Uncategorized")</f>
        <v>Expense</v>
      </c>
    </row>
    <row r="392" spans="2:10" x14ac:dyDescent="0.2">
      <c r="B392" t="s">
        <v>14</v>
      </c>
      <c r="C392" s="4">
        <v>46106</v>
      </c>
      <c r="D392" t="s">
        <v>145</v>
      </c>
      <c r="F392" s="5">
        <v>171.42</v>
      </c>
      <c r="G392" s="5">
        <f>TblTrans[[#This Row],[Credit(Income]]-TblTrans[[#This Row],[Debit(Spend)]]</f>
        <v>171.42</v>
      </c>
      <c r="H392" t="str" cm="1">
        <f t="array" ref="H392">_xlfn.XLOOKUP(TRUE,ISNUMBER(SEARCH(TblCat[Description],TblTrans[[#This Row],[Description]])),TblCat[Subcategory],"Uncategorized")</f>
        <v>Savings</v>
      </c>
      <c r="I392" t="str" cm="1">
        <f t="array" ref="I392">_xlfn.XLOOKUP(TRUE,ISNUMBER(SEARCH(TblCat[Description],TblTrans[[#This Row],[Description]])),TblCat[Category],"Uncategorized")</f>
        <v>Transfer</v>
      </c>
      <c r="J392" t="str" cm="1">
        <f t="array" ref="J392">_xlfn.XLOOKUP(TRUE,ISNUMBER(SEARCH(TblCat[Description],TblTrans[[#This Row],[Description]])),TblCat[Category Type],"Uncategorized")</f>
        <v>Bank Transfer</v>
      </c>
    </row>
    <row r="393" spans="2:10" x14ac:dyDescent="0.2">
      <c r="B393" t="s">
        <v>14</v>
      </c>
      <c r="C393" s="4">
        <v>46106</v>
      </c>
      <c r="D393" t="s">
        <v>265</v>
      </c>
      <c r="F393" s="5">
        <v>649.39</v>
      </c>
      <c r="G393" s="5">
        <f>TblTrans[[#This Row],[Credit(Income]]-TblTrans[[#This Row],[Debit(Spend)]]</f>
        <v>649.39</v>
      </c>
      <c r="H393" t="str" cm="1">
        <f t="array" ref="H393">_xlfn.XLOOKUP(TRUE,ISNUMBER(SEARCH(TblCat[Description],TblTrans[[#This Row],[Description]])),TblCat[Subcategory],"Uncategorized")</f>
        <v>Funds Transfer</v>
      </c>
      <c r="I393" t="str" cm="1">
        <f t="array" ref="I393">_xlfn.XLOOKUP(TRUE,ISNUMBER(SEARCH(TblCat[Description],TblTrans[[#This Row],[Description]])),TblCat[Category],"Uncategorized")</f>
        <v>Transfer</v>
      </c>
      <c r="J393" t="str" cm="1">
        <f t="array" ref="J393">_xlfn.XLOOKUP(TRUE,ISNUMBER(SEARCH(TblCat[Description],TblTrans[[#This Row],[Description]])),TblCat[Category Type],"Uncategorized")</f>
        <v>Bank Transfer</v>
      </c>
    </row>
    <row r="394" spans="2:10" x14ac:dyDescent="0.2">
      <c r="B394" t="s">
        <v>12</v>
      </c>
      <c r="C394" s="4">
        <v>46107</v>
      </c>
      <c r="D394" t="s">
        <v>131</v>
      </c>
      <c r="E394" s="5">
        <v>0.43</v>
      </c>
      <c r="G394" s="5">
        <f>TblTrans[[#This Row],[Credit(Income]]-TblTrans[[#This Row],[Debit(Spend)]]</f>
        <v>-0.43</v>
      </c>
      <c r="H394" t="str" cm="1">
        <f t="array" ref="H394">_xlfn.XLOOKUP(TRUE,ISNUMBER(SEARCH(TblCat[Description],TblTrans[[#This Row],[Description]])),TblCat[Subcategory],"Uncategorized")</f>
        <v>Funds Transfer</v>
      </c>
      <c r="I394" t="str" cm="1">
        <f t="array" ref="I394">_xlfn.XLOOKUP(TRUE,ISNUMBER(SEARCH(TblCat[Description],TblTrans[[#This Row],[Description]])),TblCat[Category],"Uncategorized")</f>
        <v>Transfer</v>
      </c>
      <c r="J394" t="str" cm="1">
        <f t="array" ref="J394">_xlfn.XLOOKUP(TRUE,ISNUMBER(SEARCH(TblCat[Description],TblTrans[[#This Row],[Description]])),TblCat[Category Type],"Uncategorized")</f>
        <v>Bank Transfer</v>
      </c>
    </row>
    <row r="395" spans="2:10" x14ac:dyDescent="0.2">
      <c r="B395" t="s">
        <v>14</v>
      </c>
      <c r="C395" s="4">
        <v>46107</v>
      </c>
      <c r="D395" t="s">
        <v>132</v>
      </c>
      <c r="F395" s="5">
        <v>0.43</v>
      </c>
      <c r="G395" s="5">
        <f>TblTrans[[#This Row],[Credit(Income]]-TblTrans[[#This Row],[Debit(Spend)]]</f>
        <v>0.43</v>
      </c>
      <c r="H395" t="str" cm="1">
        <f t="array" ref="H395">_xlfn.XLOOKUP(TRUE,ISNUMBER(SEARCH(TblCat[Description],TblTrans[[#This Row],[Description]])),TblCat[Subcategory],"Uncategorized")</f>
        <v>Savings</v>
      </c>
      <c r="I395" t="str" cm="1">
        <f t="array" ref="I395">_xlfn.XLOOKUP(TRUE,ISNUMBER(SEARCH(TblCat[Description],TblTrans[[#This Row],[Description]])),TblCat[Category],"Uncategorized")</f>
        <v>Transfer</v>
      </c>
      <c r="J395" t="str" cm="1">
        <f t="array" ref="J395">_xlfn.XLOOKUP(TRUE,ISNUMBER(SEARCH(TblCat[Description],TblTrans[[#This Row],[Description]])),TblCat[Category Type],"Uncategorized")</f>
        <v>Bank Transfer</v>
      </c>
    </row>
    <row r="396" spans="2:10" x14ac:dyDescent="0.2">
      <c r="B396" t="s">
        <v>12</v>
      </c>
      <c r="C396" s="4">
        <v>46107</v>
      </c>
      <c r="D396" t="s">
        <v>67</v>
      </c>
      <c r="E396" s="5">
        <v>53.69</v>
      </c>
      <c r="G396" s="5">
        <f>TblTrans[[#This Row],[Credit(Income]]-TblTrans[[#This Row],[Debit(Spend)]]</f>
        <v>-53.69</v>
      </c>
      <c r="H396" t="str" cm="1">
        <f t="array" ref="H396">_xlfn.XLOOKUP(TRUE,ISNUMBER(SEARCH(TblCat[Description],TblTrans[[#This Row],[Description]])),TblCat[Subcategory],"Uncategorized")</f>
        <v>Dogs</v>
      </c>
      <c r="I396" t="str" cm="1">
        <f t="array" ref="I396">_xlfn.XLOOKUP(TRUE,ISNUMBER(SEARCH(TblCat[Description],TblTrans[[#This Row],[Description]])),TblCat[Category],"Uncategorized")</f>
        <v>Dogs</v>
      </c>
      <c r="J396" t="str" cm="1">
        <f t="array" ref="J396">_xlfn.XLOOKUP(TRUE,ISNUMBER(SEARCH(TblCat[Description],TblTrans[[#This Row],[Description]])),TblCat[Category Type],"Uncategorized")</f>
        <v>Expense</v>
      </c>
    </row>
    <row r="397" spans="2:10" x14ac:dyDescent="0.2">
      <c r="B397" t="s">
        <v>12</v>
      </c>
      <c r="C397" s="4">
        <v>46107</v>
      </c>
      <c r="D397" t="s">
        <v>267</v>
      </c>
      <c r="E397" s="5">
        <v>1208.3499999999999</v>
      </c>
      <c r="G397" s="5">
        <f>TblTrans[[#This Row],[Credit(Income]]-TblTrans[[#This Row],[Debit(Spend)]]</f>
        <v>-1208.3499999999999</v>
      </c>
      <c r="H397" t="str" cm="1">
        <f t="array" ref="H397">_xlfn.XLOOKUP(TRUE,ISNUMBER(SEARCH(TblCat[Description],TblTrans[[#This Row],[Description]])),TblCat[Subcategory],"Uncategorized")</f>
        <v>Student Loans</v>
      </c>
      <c r="I397" t="str" cm="1">
        <f t="array" ref="I397">_xlfn.XLOOKUP(TRUE,ISNUMBER(SEARCH(TblCat[Description],TblTrans[[#This Row],[Description]])),TblCat[Category],"Uncategorized")</f>
        <v>Debt</v>
      </c>
      <c r="J397" t="str" cm="1">
        <f t="array" ref="J397">_xlfn.XLOOKUP(TRUE,ISNUMBER(SEARCH(TblCat[Description],TblTrans[[#This Row],[Description]])),TblCat[Category Type],"Uncategorized")</f>
        <v>Expense</v>
      </c>
    </row>
    <row r="398" spans="2:10" x14ac:dyDescent="0.2">
      <c r="B398" t="s">
        <v>12</v>
      </c>
      <c r="C398" s="4">
        <v>46107</v>
      </c>
      <c r="D398" t="s">
        <v>268</v>
      </c>
      <c r="E398" s="5">
        <v>649.39</v>
      </c>
      <c r="G398" s="5">
        <f>TblTrans[[#This Row],[Credit(Income]]-TblTrans[[#This Row],[Debit(Spend)]]</f>
        <v>-649.39</v>
      </c>
      <c r="H398" t="str" cm="1">
        <f t="array" ref="H398">_xlfn.XLOOKUP(TRUE,ISNUMBER(SEARCH(TblCat[Description],TblTrans[[#This Row],[Description]])),TblCat[Subcategory],"Uncategorized")</f>
        <v>Uncategorized</v>
      </c>
      <c r="I398" t="str" cm="1">
        <f t="array" ref="I398">_xlfn.XLOOKUP(TRUE,ISNUMBER(SEARCH(TblCat[Description],TblTrans[[#This Row],[Description]])),TblCat[Category],"Uncategorized")</f>
        <v>Uncategorized</v>
      </c>
      <c r="J398" t="str" cm="1">
        <f t="array" ref="J398">_xlfn.XLOOKUP(TRUE,ISNUMBER(SEARCH(TblCat[Description],TblTrans[[#This Row],[Description]])),TblCat[Category Type],"Uncategorized")</f>
        <v>Uncategorized</v>
      </c>
    </row>
    <row r="399" spans="2:10" x14ac:dyDescent="0.2">
      <c r="B399" t="s">
        <v>12</v>
      </c>
      <c r="C399" s="4">
        <v>46107</v>
      </c>
      <c r="D399" t="s">
        <v>29</v>
      </c>
      <c r="F399" s="5">
        <v>14</v>
      </c>
      <c r="G399" s="5">
        <f>TblTrans[[#This Row],[Credit(Income]]-TblTrans[[#This Row],[Debit(Spend)]]</f>
        <v>14</v>
      </c>
      <c r="H399" t="str" cm="1">
        <f t="array" ref="H399">_xlfn.XLOOKUP(TRUE,ISNUMBER(SEARCH(TblCat[Description],TblTrans[[#This Row],[Description]])),TblCat[Subcategory],"Uncategorized")</f>
        <v>ATM Transaction</v>
      </c>
      <c r="I399" t="str" cm="1">
        <f t="array" ref="I399">_xlfn.XLOOKUP(TRUE,ISNUMBER(SEARCH(TblCat[Description],TblTrans[[#This Row],[Description]])),TblCat[Category],"Uncategorized")</f>
        <v>Bank Transaction</v>
      </c>
      <c r="J399" t="str" cm="1">
        <f t="array" ref="J399">_xlfn.XLOOKUP(TRUE,ISNUMBER(SEARCH(TblCat[Description],TblTrans[[#This Row],[Description]])),TblCat[Category Type],"Uncategorized")</f>
        <v>Bank Transfer</v>
      </c>
    </row>
    <row r="400" spans="2:10" x14ac:dyDescent="0.2">
      <c r="B400" t="s">
        <v>12</v>
      </c>
      <c r="C400" s="4">
        <v>46107</v>
      </c>
      <c r="D400" t="s">
        <v>25</v>
      </c>
      <c r="E400" s="5">
        <v>116.88</v>
      </c>
      <c r="G400" s="5">
        <f>TblTrans[[#This Row],[Credit(Income]]-TblTrans[[#This Row],[Debit(Spend)]]</f>
        <v>-116.88</v>
      </c>
      <c r="H400" t="str" cm="1">
        <f t="array" ref="H400">_xlfn.XLOOKUP(TRUE,ISNUMBER(SEARCH(TblCat[Description],TblTrans[[#This Row],[Description]])),TblCat[Subcategory],"Uncategorized")</f>
        <v>Food</v>
      </c>
      <c r="I400" t="str" cm="1">
        <f t="array" ref="I400">_xlfn.XLOOKUP(TRUE,ISNUMBER(SEARCH(TblCat[Description],TblTrans[[#This Row],[Description]])),TblCat[Category],"Uncategorized")</f>
        <v>Home</v>
      </c>
      <c r="J400" t="str" cm="1">
        <f t="array" ref="J400">_xlfn.XLOOKUP(TRUE,ISNUMBER(SEARCH(TblCat[Description],TblTrans[[#This Row],[Description]])),TblCat[Category Type],"Uncategorized")</f>
        <v>Expense</v>
      </c>
    </row>
    <row r="401" spans="2:10" x14ac:dyDescent="0.2">
      <c r="B401" t="s">
        <v>12</v>
      </c>
      <c r="C401" s="4">
        <v>46108</v>
      </c>
      <c r="D401" t="s">
        <v>131</v>
      </c>
      <c r="E401" s="5">
        <v>0.43</v>
      </c>
      <c r="G401" s="5">
        <f>TblTrans[[#This Row],[Credit(Income]]-TblTrans[[#This Row],[Debit(Spend)]]</f>
        <v>-0.43</v>
      </c>
      <c r="H401" t="str" cm="1">
        <f t="array" ref="H401">_xlfn.XLOOKUP(TRUE,ISNUMBER(SEARCH(TblCat[Description],TblTrans[[#This Row],[Description]])),TblCat[Subcategory],"Uncategorized")</f>
        <v>Funds Transfer</v>
      </c>
      <c r="I401" t="str" cm="1">
        <f t="array" ref="I401">_xlfn.XLOOKUP(TRUE,ISNUMBER(SEARCH(TblCat[Description],TblTrans[[#This Row],[Description]])),TblCat[Category],"Uncategorized")</f>
        <v>Transfer</v>
      </c>
      <c r="J401" t="str" cm="1">
        <f t="array" ref="J401">_xlfn.XLOOKUP(TRUE,ISNUMBER(SEARCH(TblCat[Description],TblTrans[[#This Row],[Description]])),TblCat[Category Type],"Uncategorized")</f>
        <v>Bank Transfer</v>
      </c>
    </row>
    <row r="402" spans="2:10" x14ac:dyDescent="0.2">
      <c r="B402" t="s">
        <v>14</v>
      </c>
      <c r="C402" s="4">
        <v>46108</v>
      </c>
      <c r="D402" t="s">
        <v>132</v>
      </c>
      <c r="F402" s="5">
        <v>0.43</v>
      </c>
      <c r="G402" s="5">
        <f>TblTrans[[#This Row],[Credit(Income]]-TblTrans[[#This Row],[Debit(Spend)]]</f>
        <v>0.43</v>
      </c>
      <c r="H402" t="str" cm="1">
        <f t="array" ref="H402">_xlfn.XLOOKUP(TRUE,ISNUMBER(SEARCH(TblCat[Description],TblTrans[[#This Row],[Description]])),TblCat[Subcategory],"Uncategorized")</f>
        <v>Savings</v>
      </c>
      <c r="I402" t="str" cm="1">
        <f t="array" ref="I402">_xlfn.XLOOKUP(TRUE,ISNUMBER(SEARCH(TblCat[Description],TblTrans[[#This Row],[Description]])),TblCat[Category],"Uncategorized")</f>
        <v>Transfer</v>
      </c>
      <c r="J402" t="str" cm="1">
        <f t="array" ref="J402">_xlfn.XLOOKUP(TRUE,ISNUMBER(SEARCH(TblCat[Description],TblTrans[[#This Row],[Description]])),TblCat[Category Type],"Uncategorized")</f>
        <v>Bank Transfer</v>
      </c>
    </row>
    <row r="403" spans="2:10" x14ac:dyDescent="0.2">
      <c r="B403" t="s">
        <v>12</v>
      </c>
      <c r="C403" s="4">
        <v>46108</v>
      </c>
      <c r="D403" t="s">
        <v>269</v>
      </c>
      <c r="E403" s="5">
        <v>45</v>
      </c>
      <c r="G403" s="5">
        <f>TblTrans[[#This Row],[Credit(Income]]-TblTrans[[#This Row],[Debit(Spend)]]</f>
        <v>-45</v>
      </c>
      <c r="H403" t="str" cm="1">
        <f t="array" ref="H403">_xlfn.XLOOKUP(TRUE,ISNUMBER(SEARCH(TblCat[Description],TblTrans[[#This Row],[Description]])),TblCat[Subcategory],"Uncategorized")</f>
        <v>Other</v>
      </c>
      <c r="I403" t="str" cm="1">
        <f t="array" ref="I403">_xlfn.XLOOKUP(TRUE,ISNUMBER(SEARCH(TblCat[Description],TblTrans[[#This Row],[Description]])),TblCat[Category],"Uncategorized")</f>
        <v>Other</v>
      </c>
      <c r="J403" t="str" cm="1">
        <f t="array" ref="J403">_xlfn.XLOOKUP(TRUE,ISNUMBER(SEARCH(TblCat[Description],TblTrans[[#This Row],[Description]])),TblCat[Category Type],"Uncategorized")</f>
        <v>Expense</v>
      </c>
    </row>
    <row r="404" spans="2:10" x14ac:dyDescent="0.2">
      <c r="B404" t="s">
        <v>12</v>
      </c>
      <c r="C404" s="4">
        <v>46108</v>
      </c>
      <c r="D404" t="s">
        <v>75</v>
      </c>
      <c r="E404" s="5">
        <v>1190</v>
      </c>
      <c r="G404" s="5">
        <f>TblTrans[[#This Row],[Credit(Income]]-TblTrans[[#This Row],[Debit(Spend)]]</f>
        <v>-1190</v>
      </c>
      <c r="H404" t="str" cm="1">
        <f t="array" ref="H404">_xlfn.XLOOKUP(TRUE,ISNUMBER(SEARCH(TblCat[Description],TblTrans[[#This Row],[Description]])),TblCat[Subcategory],"Uncategorized")</f>
        <v>Home</v>
      </c>
      <c r="I404" t="str" cm="1">
        <f t="array" ref="I404">_xlfn.XLOOKUP(TRUE,ISNUMBER(SEARCH(TblCat[Description],TblTrans[[#This Row],[Description]])),TblCat[Category],"Uncategorized")</f>
        <v>Home</v>
      </c>
      <c r="J404" t="str" cm="1">
        <f t="array" ref="J404">_xlfn.XLOOKUP(TRUE,ISNUMBER(SEARCH(TblCat[Description],TblTrans[[#This Row],[Description]])),TblCat[Category Type],"Uncategorized")</f>
        <v>Expense</v>
      </c>
    </row>
    <row r="405" spans="2:10" x14ac:dyDescent="0.2">
      <c r="B405" t="s">
        <v>12</v>
      </c>
      <c r="C405" s="4">
        <v>46108</v>
      </c>
      <c r="D405" t="s">
        <v>52</v>
      </c>
      <c r="E405" s="5">
        <v>168.57</v>
      </c>
      <c r="G405" s="5">
        <f>TblTrans[[#This Row],[Credit(Income]]-TblTrans[[#This Row],[Debit(Spend)]]</f>
        <v>-168.57</v>
      </c>
      <c r="H405" t="str" cm="1">
        <f t="array" ref="H405">_xlfn.XLOOKUP(TRUE,ISNUMBER(SEARCH(TblCat[Description],TblTrans[[#This Row],[Description]])),TblCat[Subcategory],"Uncategorized")</f>
        <v>Purchases</v>
      </c>
      <c r="I405" t="str" cm="1">
        <f t="array" ref="I405">_xlfn.XLOOKUP(TRUE,ISNUMBER(SEARCH(TblCat[Description],TblTrans[[#This Row],[Description]])),TblCat[Category],"Uncategorized")</f>
        <v>Home</v>
      </c>
      <c r="J405" t="str" cm="1">
        <f t="array" ref="J405">_xlfn.XLOOKUP(TRUE,ISNUMBER(SEARCH(TblCat[Description],TblTrans[[#This Row],[Description]])),TblCat[Category Type],"Uncategorized")</f>
        <v>Expense</v>
      </c>
    </row>
    <row r="406" spans="2:10" x14ac:dyDescent="0.2">
      <c r="B406" t="s">
        <v>12</v>
      </c>
      <c r="C406" s="4">
        <v>46108</v>
      </c>
      <c r="D406" t="s">
        <v>29</v>
      </c>
      <c r="F406" s="5">
        <v>20</v>
      </c>
      <c r="G406" s="5">
        <f>TblTrans[[#This Row],[Credit(Income]]-TblTrans[[#This Row],[Debit(Spend)]]</f>
        <v>20</v>
      </c>
      <c r="H406" t="str" cm="1">
        <f t="array" ref="H406">_xlfn.XLOOKUP(TRUE,ISNUMBER(SEARCH(TblCat[Description],TblTrans[[#This Row],[Description]])),TblCat[Subcategory],"Uncategorized")</f>
        <v>ATM Transaction</v>
      </c>
      <c r="I406" t="str" cm="1">
        <f t="array" ref="I406">_xlfn.XLOOKUP(TRUE,ISNUMBER(SEARCH(TblCat[Description],TblTrans[[#This Row],[Description]])),TblCat[Category],"Uncategorized")</f>
        <v>Bank Transaction</v>
      </c>
      <c r="J406" t="str" cm="1">
        <f t="array" ref="J406">_xlfn.XLOOKUP(TRUE,ISNUMBER(SEARCH(TblCat[Description],TblTrans[[#This Row],[Description]])),TblCat[Category Type],"Uncategorized")</f>
        <v>Bank Transfer</v>
      </c>
    </row>
    <row r="407" spans="2:10" x14ac:dyDescent="0.2">
      <c r="B407" t="s">
        <v>12</v>
      </c>
      <c r="C407" s="4">
        <v>46108</v>
      </c>
      <c r="D407" t="s">
        <v>270</v>
      </c>
      <c r="E407" s="5">
        <v>115</v>
      </c>
      <c r="G407" s="5">
        <f>TblTrans[[#This Row],[Credit(Income]]-TblTrans[[#This Row],[Debit(Spend)]]</f>
        <v>-115</v>
      </c>
      <c r="H407" t="str" cm="1">
        <f t="array" ref="H407">_xlfn.XLOOKUP(TRUE,ISNUMBER(SEARCH(TblCat[Description],TblTrans[[#This Row],[Description]])),TblCat[Subcategory],"Uncategorized")</f>
        <v>Funds Transfer</v>
      </c>
      <c r="I407" t="str" cm="1">
        <f t="array" ref="I407">_xlfn.XLOOKUP(TRUE,ISNUMBER(SEARCH(TblCat[Description],TblTrans[[#This Row],[Description]])),TblCat[Category],"Uncategorized")</f>
        <v>Transfer</v>
      </c>
      <c r="J407" t="str" cm="1">
        <f t="array" ref="J407">_xlfn.XLOOKUP(TRUE,ISNUMBER(SEARCH(TblCat[Description],TblTrans[[#This Row],[Description]])),TblCat[Category Type],"Uncategorized")</f>
        <v>Bank Transfer</v>
      </c>
    </row>
    <row r="408" spans="2:10" x14ac:dyDescent="0.2">
      <c r="B408" t="s">
        <v>14</v>
      </c>
      <c r="C408" s="4">
        <v>46108</v>
      </c>
      <c r="D408" t="s">
        <v>146</v>
      </c>
      <c r="F408" s="5">
        <v>115</v>
      </c>
      <c r="G408" s="5">
        <f>TblTrans[[#This Row],[Credit(Income]]-TblTrans[[#This Row],[Debit(Spend)]]</f>
        <v>115</v>
      </c>
      <c r="H408" t="str" cm="1">
        <f t="array" ref="H408">_xlfn.XLOOKUP(TRUE,ISNUMBER(SEARCH(TblCat[Description],TblTrans[[#This Row],[Description]])),TblCat[Subcategory],"Uncategorized")</f>
        <v>Savings</v>
      </c>
      <c r="I408" t="str" cm="1">
        <f t="array" ref="I408">_xlfn.XLOOKUP(TRUE,ISNUMBER(SEARCH(TblCat[Description],TblTrans[[#This Row],[Description]])),TblCat[Category],"Uncategorized")</f>
        <v>Transfer</v>
      </c>
      <c r="J408" t="str" cm="1">
        <f t="array" ref="J408">_xlfn.XLOOKUP(TRUE,ISNUMBER(SEARCH(TblCat[Description],TblTrans[[#This Row],[Description]])),TblCat[Category Type],"Uncategorized")</f>
        <v>Bank Transfer</v>
      </c>
    </row>
    <row r="409" spans="2:10" x14ac:dyDescent="0.2">
      <c r="B409" t="s">
        <v>12</v>
      </c>
      <c r="C409" s="4">
        <v>46109</v>
      </c>
      <c r="D409" t="s">
        <v>131</v>
      </c>
      <c r="E409" s="5">
        <v>0.59</v>
      </c>
      <c r="G409" s="5">
        <f>TblTrans[[#This Row],[Credit(Income]]-TblTrans[[#This Row],[Debit(Spend)]]</f>
        <v>-0.59</v>
      </c>
      <c r="H409" t="str" cm="1">
        <f t="array" ref="H409">_xlfn.XLOOKUP(TRUE,ISNUMBER(SEARCH(TblCat[Description],TblTrans[[#This Row],[Description]])),TblCat[Subcategory],"Uncategorized")</f>
        <v>Funds Transfer</v>
      </c>
      <c r="I409" t="str" cm="1">
        <f t="array" ref="I409">_xlfn.XLOOKUP(TRUE,ISNUMBER(SEARCH(TblCat[Description],TblTrans[[#This Row],[Description]])),TblCat[Category],"Uncategorized")</f>
        <v>Transfer</v>
      </c>
      <c r="J409" t="str" cm="1">
        <f t="array" ref="J409">_xlfn.XLOOKUP(TRUE,ISNUMBER(SEARCH(TblCat[Description],TblTrans[[#This Row],[Description]])),TblCat[Category Type],"Uncategorized")</f>
        <v>Bank Transfer</v>
      </c>
    </row>
    <row r="410" spans="2:10" x14ac:dyDescent="0.2">
      <c r="B410" t="s">
        <v>14</v>
      </c>
      <c r="C410" s="4">
        <v>46109</v>
      </c>
      <c r="D410" t="s">
        <v>132</v>
      </c>
      <c r="F410" s="5">
        <v>0.59</v>
      </c>
      <c r="G410" s="5">
        <f>TblTrans[[#This Row],[Credit(Income]]-TblTrans[[#This Row],[Debit(Spend)]]</f>
        <v>0.59</v>
      </c>
      <c r="H410" t="str" cm="1">
        <f t="array" ref="H410">_xlfn.XLOOKUP(TRUE,ISNUMBER(SEARCH(TblCat[Description],TblTrans[[#This Row],[Description]])),TblCat[Subcategory],"Uncategorized")</f>
        <v>Savings</v>
      </c>
      <c r="I410" t="str" cm="1">
        <f t="array" ref="I410">_xlfn.XLOOKUP(TRUE,ISNUMBER(SEARCH(TblCat[Description],TblTrans[[#This Row],[Description]])),TblCat[Category],"Uncategorized")</f>
        <v>Transfer</v>
      </c>
      <c r="J410" t="str" cm="1">
        <f t="array" ref="J410">_xlfn.XLOOKUP(TRUE,ISNUMBER(SEARCH(TblCat[Description],TblTrans[[#This Row],[Description]])),TblCat[Category Type],"Uncategorized")</f>
        <v>Bank Transfer</v>
      </c>
    </row>
    <row r="411" spans="2:10" x14ac:dyDescent="0.2">
      <c r="B411" t="s">
        <v>12</v>
      </c>
      <c r="C411" s="4">
        <v>46109</v>
      </c>
      <c r="D411" t="s">
        <v>25</v>
      </c>
      <c r="E411" s="5">
        <v>72.41</v>
      </c>
      <c r="G411" s="5">
        <f>TblTrans[[#This Row],[Credit(Income]]-TblTrans[[#This Row],[Debit(Spend)]]</f>
        <v>-72.41</v>
      </c>
      <c r="H411" t="str" cm="1">
        <f t="array" ref="H411">_xlfn.XLOOKUP(TRUE,ISNUMBER(SEARCH(TblCat[Description],TblTrans[[#This Row],[Description]])),TblCat[Subcategory],"Uncategorized")</f>
        <v>Food</v>
      </c>
      <c r="I411" t="str" cm="1">
        <f t="array" ref="I411">_xlfn.XLOOKUP(TRUE,ISNUMBER(SEARCH(TblCat[Description],TblTrans[[#This Row],[Description]])),TblCat[Category],"Uncategorized")</f>
        <v>Home</v>
      </c>
      <c r="J411" t="str" cm="1">
        <f t="array" ref="J411">_xlfn.XLOOKUP(TRUE,ISNUMBER(SEARCH(TblCat[Description],TblTrans[[#This Row],[Description]])),TblCat[Category Type],"Uncategorized")</f>
        <v>Expense</v>
      </c>
    </row>
    <row r="412" spans="2:10" x14ac:dyDescent="0.2">
      <c r="B412" t="s">
        <v>12</v>
      </c>
      <c r="C412" s="4">
        <v>46109</v>
      </c>
      <c r="D412" t="s">
        <v>271</v>
      </c>
      <c r="E412" s="5">
        <v>14</v>
      </c>
      <c r="G412" s="5">
        <f>TblTrans[[#This Row],[Credit(Income]]-TblTrans[[#This Row],[Debit(Spend)]]</f>
        <v>-14</v>
      </c>
      <c r="H412" t="str" cm="1">
        <f t="array" ref="H412">_xlfn.XLOOKUP(TRUE,ISNUMBER(SEARCH(TblCat[Description],TblTrans[[#This Row],[Description]])),TblCat[Subcategory],"Uncategorized")</f>
        <v>Funds Transfer</v>
      </c>
      <c r="I412" t="str" cm="1">
        <f t="array" ref="I412">_xlfn.XLOOKUP(TRUE,ISNUMBER(SEARCH(TblCat[Description],TblTrans[[#This Row],[Description]])),TblCat[Category],"Uncategorized")</f>
        <v>Transfer</v>
      </c>
      <c r="J412" t="str" cm="1">
        <f t="array" ref="J412">_xlfn.XLOOKUP(TRUE,ISNUMBER(SEARCH(TblCat[Description],TblTrans[[#This Row],[Description]])),TblCat[Category Type],"Uncategorized")</f>
        <v>Bank Transfer</v>
      </c>
    </row>
    <row r="413" spans="2:10" x14ac:dyDescent="0.2">
      <c r="B413" t="s">
        <v>14</v>
      </c>
      <c r="C413" s="4">
        <v>46109</v>
      </c>
      <c r="D413" t="s">
        <v>147</v>
      </c>
      <c r="F413" s="5">
        <v>14</v>
      </c>
      <c r="G413" s="5">
        <f>TblTrans[[#This Row],[Credit(Income]]-TblTrans[[#This Row],[Debit(Spend)]]</f>
        <v>14</v>
      </c>
      <c r="H413" t="str" cm="1">
        <f t="array" ref="H413">_xlfn.XLOOKUP(TRUE,ISNUMBER(SEARCH(TblCat[Description],TblTrans[[#This Row],[Description]])),TblCat[Subcategory],"Uncategorized")</f>
        <v>Savings</v>
      </c>
      <c r="I413" t="str" cm="1">
        <f t="array" ref="I413">_xlfn.XLOOKUP(TRUE,ISNUMBER(SEARCH(TblCat[Description],TblTrans[[#This Row],[Description]])),TblCat[Category],"Uncategorized")</f>
        <v>Transfer</v>
      </c>
      <c r="J413" t="str" cm="1">
        <f t="array" ref="J413">_xlfn.XLOOKUP(TRUE,ISNUMBER(SEARCH(TblCat[Description],TblTrans[[#This Row],[Description]])),TblCat[Category Type],"Uncategorized")</f>
        <v>Bank Transfer</v>
      </c>
    </row>
    <row r="414" spans="2:10" x14ac:dyDescent="0.2">
      <c r="B414" t="s">
        <v>12</v>
      </c>
      <c r="C414" s="4">
        <v>46111</v>
      </c>
      <c r="D414" t="s">
        <v>131</v>
      </c>
      <c r="E414" s="5">
        <v>0.57999999999999996</v>
      </c>
      <c r="G414" s="5">
        <f>TblTrans[[#This Row],[Credit(Income]]-TblTrans[[#This Row],[Debit(Spend)]]</f>
        <v>-0.57999999999999996</v>
      </c>
      <c r="H414" t="str" cm="1">
        <f t="array" ref="H414">_xlfn.XLOOKUP(TRUE,ISNUMBER(SEARCH(TblCat[Description],TblTrans[[#This Row],[Description]])),TblCat[Subcategory],"Uncategorized")</f>
        <v>Funds Transfer</v>
      </c>
      <c r="I414" t="str" cm="1">
        <f t="array" ref="I414">_xlfn.XLOOKUP(TRUE,ISNUMBER(SEARCH(TblCat[Description],TblTrans[[#This Row],[Description]])),TblCat[Category],"Uncategorized")</f>
        <v>Transfer</v>
      </c>
      <c r="J414" t="str" cm="1">
        <f t="array" ref="J414">_xlfn.XLOOKUP(TRUE,ISNUMBER(SEARCH(TblCat[Description],TblTrans[[#This Row],[Description]])),TblCat[Category Type],"Uncategorized")</f>
        <v>Bank Transfer</v>
      </c>
    </row>
    <row r="415" spans="2:10" x14ac:dyDescent="0.2">
      <c r="B415" t="s">
        <v>14</v>
      </c>
      <c r="C415" s="4">
        <v>46111</v>
      </c>
      <c r="D415" t="s">
        <v>132</v>
      </c>
      <c r="F415" s="5">
        <v>0.57999999999999996</v>
      </c>
      <c r="G415" s="5">
        <f>TblTrans[[#This Row],[Credit(Income]]-TblTrans[[#This Row],[Debit(Spend)]]</f>
        <v>0.57999999999999996</v>
      </c>
      <c r="H415" t="str" cm="1">
        <f t="array" ref="H415">_xlfn.XLOOKUP(TRUE,ISNUMBER(SEARCH(TblCat[Description],TblTrans[[#This Row],[Description]])),TblCat[Subcategory],"Uncategorized")</f>
        <v>Savings</v>
      </c>
      <c r="I415" t="str" cm="1">
        <f t="array" ref="I415">_xlfn.XLOOKUP(TRUE,ISNUMBER(SEARCH(TblCat[Description],TblTrans[[#This Row],[Description]])),TblCat[Category],"Uncategorized")</f>
        <v>Transfer</v>
      </c>
      <c r="J415" t="str" cm="1">
        <f t="array" ref="J415">_xlfn.XLOOKUP(TRUE,ISNUMBER(SEARCH(TblCat[Description],TblTrans[[#This Row],[Description]])),TblCat[Category Type],"Uncategorized")</f>
        <v>Bank Transfer</v>
      </c>
    </row>
    <row r="416" spans="2:10" x14ac:dyDescent="0.2">
      <c r="B416" t="s">
        <v>12</v>
      </c>
      <c r="C416" s="4">
        <v>46111</v>
      </c>
      <c r="D416" t="s">
        <v>25</v>
      </c>
      <c r="E416" s="5">
        <v>8.7200000000000006</v>
      </c>
      <c r="G416" s="5">
        <f>TblTrans[[#This Row],[Credit(Income]]-TblTrans[[#This Row],[Debit(Spend)]]</f>
        <v>-8.7200000000000006</v>
      </c>
      <c r="H416" t="str" cm="1">
        <f t="array" ref="H416">_xlfn.XLOOKUP(TRUE,ISNUMBER(SEARCH(TblCat[Description],TblTrans[[#This Row],[Description]])),TblCat[Subcategory],"Uncategorized")</f>
        <v>Food</v>
      </c>
      <c r="I416" t="str" cm="1">
        <f t="array" ref="I416">_xlfn.XLOOKUP(TRUE,ISNUMBER(SEARCH(TblCat[Description],TblTrans[[#This Row],[Description]])),TblCat[Category],"Uncategorized")</f>
        <v>Home</v>
      </c>
      <c r="J416" t="str" cm="1">
        <f t="array" ref="J416">_xlfn.XLOOKUP(TRUE,ISNUMBER(SEARCH(TblCat[Description],TblTrans[[#This Row],[Description]])),TblCat[Category Type],"Uncategorized")</f>
        <v>Expense</v>
      </c>
    </row>
    <row r="417" spans="2:10" x14ac:dyDescent="0.2">
      <c r="B417" t="s">
        <v>12</v>
      </c>
      <c r="C417" s="4">
        <v>46111</v>
      </c>
      <c r="D417" t="s">
        <v>52</v>
      </c>
      <c r="E417" s="5">
        <v>19.7</v>
      </c>
      <c r="G417" s="5">
        <f>TblTrans[[#This Row],[Credit(Income]]-TblTrans[[#This Row],[Debit(Spend)]]</f>
        <v>-19.7</v>
      </c>
      <c r="H417" t="str" cm="1">
        <f t="array" ref="H417">_xlfn.XLOOKUP(TRUE,ISNUMBER(SEARCH(TblCat[Description],TblTrans[[#This Row],[Description]])),TblCat[Subcategory],"Uncategorized")</f>
        <v>Purchases</v>
      </c>
      <c r="I417" t="str" cm="1">
        <f t="array" ref="I417">_xlfn.XLOOKUP(TRUE,ISNUMBER(SEARCH(TblCat[Description],TblTrans[[#This Row],[Description]])),TblCat[Category],"Uncategorized")</f>
        <v>Home</v>
      </c>
      <c r="J417" t="str" cm="1">
        <f t="array" ref="J417">_xlfn.XLOOKUP(TRUE,ISNUMBER(SEARCH(TblCat[Description],TblTrans[[#This Row],[Description]])),TblCat[Category Type],"Uncategorized")</f>
        <v>Expense</v>
      </c>
    </row>
    <row r="418" spans="2:10" x14ac:dyDescent="0.2">
      <c r="B418" t="s">
        <v>14</v>
      </c>
      <c r="C418" s="4">
        <v>46111</v>
      </c>
      <c r="D418" t="s">
        <v>275</v>
      </c>
      <c r="F418" s="5">
        <v>20</v>
      </c>
      <c r="G418" s="25">
        <f>TblTrans[[#This Row],[Credit(Income]]-TblTrans[[#This Row],[Debit(Spend)]]</f>
        <v>20</v>
      </c>
      <c r="H418" s="26" t="str" cm="1">
        <f t="array" ref="H418">_xlfn.XLOOKUP(TRUE,ISNUMBER(SEARCH(TblCat[Description],TblTrans[[#This Row],[Description]])),TblCat[Subcategory],"Uncategorized")</f>
        <v>Savings</v>
      </c>
      <c r="I418" s="26" t="str" cm="1">
        <f t="array" ref="I418">_xlfn.XLOOKUP(TRUE,ISNUMBER(SEARCH(TblCat[Description],TblTrans[[#This Row],[Description]])),TblCat[Category],"Uncategorized")</f>
        <v>Transfer</v>
      </c>
      <c r="J418" s="26" t="str" cm="1">
        <f t="array" ref="J418">_xlfn.XLOOKUP(TRUE,ISNUMBER(SEARCH(TblCat[Description],TblTrans[[#This Row],[Description]])),TblCat[Category Type],"Uncategorized")</f>
        <v>Bank Transfer</v>
      </c>
    </row>
    <row r="419" spans="2:10" x14ac:dyDescent="0.2">
      <c r="B419" t="s">
        <v>14</v>
      </c>
      <c r="C419" s="4">
        <v>46112</v>
      </c>
      <c r="D419" t="s">
        <v>148</v>
      </c>
      <c r="F419" s="5">
        <v>47</v>
      </c>
      <c r="G419" s="5">
        <f>TblTrans[[#This Row],[Credit(Income]]-TblTrans[[#This Row],[Debit(Spend)]]</f>
        <v>47</v>
      </c>
      <c r="H419" t="str" cm="1">
        <f t="array" ref="H419">_xlfn.XLOOKUP(TRUE,ISNUMBER(SEARCH(TblCat[Description],TblTrans[[#This Row],[Description]])),TblCat[Subcategory],"Uncategorized")</f>
        <v>Savings</v>
      </c>
      <c r="I419" t="str" cm="1">
        <f t="array" ref="I419">_xlfn.XLOOKUP(TRUE,ISNUMBER(SEARCH(TblCat[Description],TblTrans[[#This Row],[Description]])),TblCat[Category],"Uncategorized")</f>
        <v>Transfer</v>
      </c>
      <c r="J419" t="str" cm="1">
        <f t="array" ref="J419">_xlfn.XLOOKUP(TRUE,ISNUMBER(SEARCH(TblCat[Description],TblTrans[[#This Row],[Description]])),TblCat[Category Type],"Uncategorized")</f>
        <v>Bank Transfer</v>
      </c>
    </row>
    <row r="420" spans="2:10" x14ac:dyDescent="0.2">
      <c r="B420" t="s">
        <v>14</v>
      </c>
      <c r="C420" s="4">
        <v>46112</v>
      </c>
      <c r="D420" t="s">
        <v>149</v>
      </c>
      <c r="F420" s="5">
        <v>0.05</v>
      </c>
      <c r="G420" s="5">
        <f>TblTrans[[#This Row],[Credit(Income]]-TblTrans[[#This Row],[Debit(Spend)]]</f>
        <v>0.05</v>
      </c>
      <c r="H420" t="str" cm="1">
        <f t="array" ref="H420">_xlfn.XLOOKUP(TRUE,ISNUMBER(SEARCH(TblCat[Description],TblTrans[[#This Row],[Description]])),TblCat[Subcategory],"Uncategorized")</f>
        <v>Interest</v>
      </c>
      <c r="I420" t="str" cm="1">
        <f t="array" ref="I420">_xlfn.XLOOKUP(TRUE,ISNUMBER(SEARCH(TblCat[Description],TblTrans[[#This Row],[Description]])),TblCat[Category],"Uncategorized")</f>
        <v>Interest</v>
      </c>
      <c r="J420" t="str" cm="1">
        <f t="array" ref="J420">_xlfn.XLOOKUP(TRUE,ISNUMBER(SEARCH(TblCat[Description],TblTrans[[#This Row],[Description]])),TblCat[Category Type],"Uncategorized")</f>
        <v>Income</v>
      </c>
    </row>
    <row r="421" spans="2:10" x14ac:dyDescent="0.2">
      <c r="B421" t="s">
        <v>12</v>
      </c>
      <c r="C421" s="4">
        <v>46112</v>
      </c>
      <c r="D421" t="s">
        <v>131</v>
      </c>
      <c r="E421" s="5">
        <v>2.75</v>
      </c>
      <c r="G421" s="5">
        <f>TblTrans[[#This Row],[Credit(Income]]-TblTrans[[#This Row],[Debit(Spend)]]</f>
        <v>-2.75</v>
      </c>
      <c r="H421" t="str" cm="1">
        <f t="array" ref="H421">_xlfn.XLOOKUP(TRUE,ISNUMBER(SEARCH(TblCat[Description],TblTrans[[#This Row],[Description]])),TblCat[Subcategory],"Uncategorized")</f>
        <v>Funds Transfer</v>
      </c>
      <c r="I421" t="str" cm="1">
        <f t="array" ref="I421">_xlfn.XLOOKUP(TRUE,ISNUMBER(SEARCH(TblCat[Description],TblTrans[[#This Row],[Description]])),TblCat[Category],"Uncategorized")</f>
        <v>Transfer</v>
      </c>
      <c r="J421" t="str" cm="1">
        <f t="array" ref="J421">_xlfn.XLOOKUP(TRUE,ISNUMBER(SEARCH(TblCat[Description],TblTrans[[#This Row],[Description]])),TblCat[Category Type],"Uncategorized")</f>
        <v>Bank Transfer</v>
      </c>
    </row>
    <row r="422" spans="2:10" x14ac:dyDescent="0.2">
      <c r="B422" t="s">
        <v>14</v>
      </c>
      <c r="C422" s="4">
        <v>46112</v>
      </c>
      <c r="D422" t="s">
        <v>132</v>
      </c>
      <c r="F422" s="5">
        <v>2.75</v>
      </c>
      <c r="G422" s="5">
        <f>TblTrans[[#This Row],[Credit(Income]]-TblTrans[[#This Row],[Debit(Spend)]]</f>
        <v>2.75</v>
      </c>
      <c r="H422" t="str" cm="1">
        <f t="array" ref="H422">_xlfn.XLOOKUP(TRUE,ISNUMBER(SEARCH(TblCat[Description],TblTrans[[#This Row],[Description]])),TblCat[Subcategory],"Uncategorized")</f>
        <v>Savings</v>
      </c>
      <c r="I422" t="str" cm="1">
        <f t="array" ref="I422">_xlfn.XLOOKUP(TRUE,ISNUMBER(SEARCH(TblCat[Description],TblTrans[[#This Row],[Description]])),TblCat[Category],"Uncategorized")</f>
        <v>Transfer</v>
      </c>
      <c r="J422" t="str" cm="1">
        <f t="array" ref="J422">_xlfn.XLOOKUP(TRUE,ISNUMBER(SEARCH(TblCat[Description],TblTrans[[#This Row],[Description]])),TblCat[Category Type],"Uncategorized")</f>
        <v>Bank Transfer</v>
      </c>
    </row>
    <row r="423" spans="2:10" x14ac:dyDescent="0.2">
      <c r="B423" t="s">
        <v>14</v>
      </c>
      <c r="C423" s="4">
        <v>46112</v>
      </c>
      <c r="D423" t="s">
        <v>150</v>
      </c>
      <c r="F423" s="5">
        <v>0.04</v>
      </c>
      <c r="G423" s="5">
        <f>TblTrans[[#This Row],[Credit(Income]]-TblTrans[[#This Row],[Debit(Spend)]]</f>
        <v>0.04</v>
      </c>
      <c r="H423" t="str" cm="1">
        <f t="array" ref="H423">_xlfn.XLOOKUP(TRUE,ISNUMBER(SEARCH(TblCat[Description],TblTrans[[#This Row],[Description]])),TblCat[Subcategory],"Uncategorized")</f>
        <v>Savings</v>
      </c>
      <c r="I423" t="str" cm="1">
        <f t="array" ref="I423">_xlfn.XLOOKUP(TRUE,ISNUMBER(SEARCH(TblCat[Description],TblTrans[[#This Row],[Description]])),TblCat[Category],"Uncategorized")</f>
        <v>Transfer</v>
      </c>
      <c r="J423" t="str" cm="1">
        <f t="array" ref="J423">_xlfn.XLOOKUP(TRUE,ISNUMBER(SEARCH(TblCat[Description],TblTrans[[#This Row],[Description]])),TblCat[Category Type],"Uncategorized")</f>
        <v>Bank Transfer</v>
      </c>
    </row>
    <row r="424" spans="2:10" x14ac:dyDescent="0.2">
      <c r="B424" t="s">
        <v>12</v>
      </c>
      <c r="C424" s="4">
        <v>46112</v>
      </c>
      <c r="D424" t="s">
        <v>39</v>
      </c>
      <c r="E424" s="5">
        <v>20</v>
      </c>
      <c r="G424" s="5">
        <f>TblTrans[[#This Row],[Credit(Income]]-TblTrans[[#This Row],[Debit(Spend)]]</f>
        <v>-20</v>
      </c>
      <c r="H424" t="str" cm="1">
        <f t="array" ref="H424">_xlfn.XLOOKUP(TRUE,ISNUMBER(SEARCH(TblCat[Description],TblTrans[[#This Row],[Description]])),TblCat[Subcategory],"Uncategorized")</f>
        <v>Funds Transfer</v>
      </c>
      <c r="I424" t="str" cm="1">
        <f t="array" ref="I424">_xlfn.XLOOKUP(TRUE,ISNUMBER(SEARCH(TblCat[Description],TblTrans[[#This Row],[Description]])),TblCat[Category],"Uncategorized")</f>
        <v>Transfer</v>
      </c>
      <c r="J424" t="str" cm="1">
        <f t="array" ref="J424">_xlfn.XLOOKUP(TRUE,ISNUMBER(SEARCH(TblCat[Description],TblTrans[[#This Row],[Description]])),TblCat[Category Type],"Uncategorized")</f>
        <v>Bank Transfer</v>
      </c>
    </row>
    <row r="425" spans="2:10" x14ac:dyDescent="0.2">
      <c r="B425" t="s">
        <v>12</v>
      </c>
      <c r="C425" s="4">
        <v>46112</v>
      </c>
      <c r="D425" t="s">
        <v>269</v>
      </c>
      <c r="E425" s="5">
        <v>30</v>
      </c>
      <c r="G425" s="5">
        <f>TblTrans[[#This Row],[Credit(Income]]-TblTrans[[#This Row],[Debit(Spend)]]</f>
        <v>-30</v>
      </c>
      <c r="H425" t="str" cm="1">
        <f t="array" ref="H425">_xlfn.XLOOKUP(TRUE,ISNUMBER(SEARCH(TblCat[Description],TblTrans[[#This Row],[Description]])),TblCat[Subcategory],"Uncategorized")</f>
        <v>Other</v>
      </c>
      <c r="I425" t="str" cm="1">
        <f t="array" ref="I425">_xlfn.XLOOKUP(TRUE,ISNUMBER(SEARCH(TblCat[Description],TblTrans[[#This Row],[Description]])),TblCat[Category],"Uncategorized")</f>
        <v>Other</v>
      </c>
      <c r="J425" t="str" cm="1">
        <f t="array" ref="J425">_xlfn.XLOOKUP(TRUE,ISNUMBER(SEARCH(TblCat[Description],TblTrans[[#This Row],[Description]])),TblCat[Category Type],"Uncategorized")</f>
        <v>Expense</v>
      </c>
    </row>
    <row r="426" spans="2:10" x14ac:dyDescent="0.2">
      <c r="B426" t="s">
        <v>12</v>
      </c>
      <c r="C426" s="4">
        <v>46112</v>
      </c>
      <c r="D426" t="s">
        <v>181</v>
      </c>
      <c r="E426" s="5">
        <v>77.25</v>
      </c>
      <c r="G426" s="5">
        <f>TblTrans[[#This Row],[Credit(Income]]-TblTrans[[#This Row],[Debit(Spend)]]</f>
        <v>-77.25</v>
      </c>
      <c r="H426" t="str" cm="1">
        <f t="array" ref="H426">_xlfn.XLOOKUP(TRUE,ISNUMBER(SEARCH(TblCat[Description],TblTrans[[#This Row],[Description]])),TblCat[Subcategory],"Uncategorized")</f>
        <v>Car</v>
      </c>
      <c r="I426" t="str" cm="1">
        <f t="array" ref="I426">_xlfn.XLOOKUP(TRUE,ISNUMBER(SEARCH(TblCat[Description],TblTrans[[#This Row],[Description]])),TblCat[Category],"Uncategorized")</f>
        <v>Fuel</v>
      </c>
      <c r="J426" t="str" cm="1">
        <f t="array" ref="J426">_xlfn.XLOOKUP(TRUE,ISNUMBER(SEARCH(TblCat[Description],TblTrans[[#This Row],[Description]])),TblCat[Category Type],"Uncategorized")</f>
        <v>Expense</v>
      </c>
    </row>
    <row r="427" spans="2:10" x14ac:dyDescent="0.2">
      <c r="B427" t="s">
        <v>12</v>
      </c>
      <c r="C427" s="4">
        <v>46112</v>
      </c>
      <c r="D427" t="s">
        <v>104</v>
      </c>
      <c r="E427" s="5">
        <v>10</v>
      </c>
      <c r="G427" s="5">
        <f>TblTrans[[#This Row],[Credit(Income]]-TblTrans[[#This Row],[Debit(Spend)]]</f>
        <v>-10</v>
      </c>
      <c r="H427" t="str" cm="1">
        <f t="array" ref="H427">_xlfn.XLOOKUP(TRUE,ISNUMBER(SEARCH(TblCat[Description],TblTrans[[#This Row],[Description]])),TblCat[Subcategory],"Uncategorized")</f>
        <v>Home</v>
      </c>
      <c r="I427" t="str" cm="1">
        <f t="array" ref="I427">_xlfn.XLOOKUP(TRUE,ISNUMBER(SEARCH(TblCat[Description],TblTrans[[#This Row],[Description]])),TblCat[Category],"Uncategorized")</f>
        <v>Home</v>
      </c>
      <c r="J427" t="str" cm="1">
        <f t="array" ref="J427">_xlfn.XLOOKUP(TRUE,ISNUMBER(SEARCH(TblCat[Description],TblTrans[[#This Row],[Description]])),TblCat[Category Type],"Uncategorized")</f>
        <v>Expense</v>
      </c>
    </row>
    <row r="428" spans="2:10" x14ac:dyDescent="0.2">
      <c r="B428" t="s">
        <v>12</v>
      </c>
      <c r="C428" s="4">
        <v>46112</v>
      </c>
      <c r="D428" t="s">
        <v>272</v>
      </c>
      <c r="F428" s="5">
        <v>47</v>
      </c>
      <c r="G428" s="5">
        <f>TblTrans[[#This Row],[Credit(Income]]-TblTrans[[#This Row],[Debit(Spend)]]</f>
        <v>47</v>
      </c>
      <c r="H428" t="str" cm="1">
        <f t="array" ref="H428">_xlfn.XLOOKUP(TRUE,ISNUMBER(SEARCH(TblCat[Description],TblTrans[[#This Row],[Description]])),TblCat[Subcategory],"Uncategorized")</f>
        <v>Deposit</v>
      </c>
      <c r="I428" t="str" cm="1">
        <f t="array" ref="I428">_xlfn.XLOOKUP(TRUE,ISNUMBER(SEARCH(TblCat[Description],TblTrans[[#This Row],[Description]])),TblCat[Category],"Uncategorized")</f>
        <v>Bank Transaction</v>
      </c>
      <c r="J428" t="str" cm="1">
        <f t="array" ref="J428">_xlfn.XLOOKUP(TRUE,ISNUMBER(SEARCH(TblCat[Description],TblTrans[[#This Row],[Description]])),TblCat[Category Type],"Uncategorized")</f>
        <v>Bank Transfer</v>
      </c>
    </row>
    <row r="429" spans="2:10" x14ac:dyDescent="0.2">
      <c r="B429" t="s">
        <v>12</v>
      </c>
      <c r="C429" s="4">
        <v>46112</v>
      </c>
      <c r="D429" t="s">
        <v>137</v>
      </c>
      <c r="E429" s="5">
        <v>47</v>
      </c>
      <c r="G429" s="5">
        <f>TblTrans[[#This Row],[Credit(Income]]-TblTrans[[#This Row],[Debit(Spend)]]</f>
        <v>-47</v>
      </c>
      <c r="H429" t="str" cm="1">
        <f t="array" ref="H429">_xlfn.XLOOKUP(TRUE,ISNUMBER(SEARCH(TblCat[Description],TblTrans[[#This Row],[Description]])),TblCat[Subcategory],"Uncategorized")</f>
        <v>Funds Transfer</v>
      </c>
      <c r="I429" t="str" cm="1">
        <f t="array" ref="I429">_xlfn.XLOOKUP(TRUE,ISNUMBER(SEARCH(TblCat[Description],TblTrans[[#This Row],[Description]])),TblCat[Category],"Uncategorized")</f>
        <v>Transfer</v>
      </c>
      <c r="J429" t="str" cm="1">
        <f t="array" ref="J429">_xlfn.XLOOKUP(TRUE,ISNUMBER(SEARCH(TblCat[Description],TblTrans[[#This Row],[Description]])),TblCat[Category Type],"Uncategorized")</f>
        <v>Bank Transfer</v>
      </c>
    </row>
    <row r="430" spans="2:10" x14ac:dyDescent="0.2">
      <c r="B430" t="s">
        <v>12</v>
      </c>
      <c r="C430" s="4">
        <v>46112</v>
      </c>
      <c r="D430" t="s">
        <v>253</v>
      </c>
      <c r="E430" s="5">
        <v>10</v>
      </c>
      <c r="G430" s="5">
        <f>TblTrans[[#This Row],[Credit(Income]]-TblTrans[[#This Row],[Debit(Spend)]]</f>
        <v>-10</v>
      </c>
      <c r="H430" t="str" cm="1">
        <f t="array" ref="H430">_xlfn.XLOOKUP(TRUE,ISNUMBER(SEARCH(TblCat[Description],TblTrans[[#This Row],[Description]])),TblCat[Subcategory],"Uncategorized")</f>
        <v>Investments</v>
      </c>
      <c r="I430" t="str" cm="1">
        <f t="array" ref="I430">_xlfn.XLOOKUP(TRUE,ISNUMBER(SEARCH(TblCat[Description],TblTrans[[#This Row],[Description]])),TblCat[Category],"Uncategorized")</f>
        <v>Funds Transfer</v>
      </c>
      <c r="J430" t="str" cm="1">
        <f t="array" ref="J430">_xlfn.XLOOKUP(TRUE,ISNUMBER(SEARCH(TblCat[Description],TblTrans[[#This Row],[Description]])),TblCat[Category Type],"Uncategorized")</f>
        <v>Investments</v>
      </c>
    </row>
    <row r="431" spans="2:10" x14ac:dyDescent="0.2">
      <c r="B431" t="s">
        <v>12</v>
      </c>
      <c r="C431" s="4">
        <v>46112</v>
      </c>
      <c r="D431" t="s">
        <v>126</v>
      </c>
      <c r="E431" s="5">
        <v>70</v>
      </c>
      <c r="G431" s="5">
        <f>TblTrans[[#This Row],[Credit(Income]]-TblTrans[[#This Row],[Debit(Spend)]]</f>
        <v>-70</v>
      </c>
      <c r="H431" t="str" cm="1">
        <f t="array" ref="H431">_xlfn.XLOOKUP(TRUE,ISNUMBER(SEARCH(TblCat[Description],TblTrans[[#This Row],[Description]])),TblCat[Subcategory],"Uncategorized")</f>
        <v>Dogs</v>
      </c>
      <c r="I431" t="str" cm="1">
        <f t="array" ref="I431">_xlfn.XLOOKUP(TRUE,ISNUMBER(SEARCH(TblCat[Description],TblTrans[[#This Row],[Description]])),TblCat[Category],"Uncategorized")</f>
        <v>Dogs</v>
      </c>
      <c r="J431" t="str" cm="1">
        <f t="array" ref="J431">_xlfn.XLOOKUP(TRUE,ISNUMBER(SEARCH(TblCat[Description],TblTrans[[#This Row],[Description]])),TblCat[Category Type],"Uncategorized")</f>
        <v>Expense</v>
      </c>
    </row>
    <row r="432" spans="2:10" x14ac:dyDescent="0.2">
      <c r="B432" t="s">
        <v>12</v>
      </c>
      <c r="C432" s="4">
        <v>46112</v>
      </c>
      <c r="D432" t="s">
        <v>274</v>
      </c>
      <c r="F432" s="5">
        <v>3</v>
      </c>
      <c r="G432" s="5">
        <f>TblTrans[[#This Row],[Credit(Income]]-TblTrans[[#This Row],[Debit(Spend)]]</f>
        <v>3</v>
      </c>
      <c r="H432" t="str" cm="1">
        <f t="array" ref="H432">_xlfn.XLOOKUP(TRUE,ISNUMBER(SEARCH(TblCat[Description],TblTrans[[#This Row],[Description]])),TblCat[Subcategory],"Uncategorized")</f>
        <v>Bank Fees</v>
      </c>
      <c r="I432" t="str" cm="1">
        <f t="array" ref="I432">_xlfn.XLOOKUP(TRUE,ISNUMBER(SEARCH(TblCat[Description],TblTrans[[#This Row],[Description]])),TblCat[Category],"Uncategorized")</f>
        <v>Fees</v>
      </c>
      <c r="J432" t="str" cm="1">
        <f t="array" ref="J432">_xlfn.XLOOKUP(TRUE,ISNUMBER(SEARCH(TblCat[Description],TblTrans[[#This Row],[Description]])),TblCat[Category Type],"Uncategorized")</f>
        <v>Expense</v>
      </c>
    </row>
    <row r="433" spans="2:10" x14ac:dyDescent="0.2">
      <c r="B433" t="s">
        <v>12</v>
      </c>
      <c r="C433" s="4">
        <v>46112</v>
      </c>
      <c r="D433" t="s">
        <v>274</v>
      </c>
      <c r="F433" s="5">
        <v>3</v>
      </c>
      <c r="G433" s="5">
        <f>TblTrans[[#This Row],[Credit(Income]]-TblTrans[[#This Row],[Debit(Spend)]]</f>
        <v>3</v>
      </c>
      <c r="H433" t="str" cm="1">
        <f t="array" ref="H433">_xlfn.XLOOKUP(TRUE,ISNUMBER(SEARCH(TblCat[Description],TblTrans[[#This Row],[Description]])),TblCat[Subcategory],"Uncategorized")</f>
        <v>Bank Fees</v>
      </c>
      <c r="I433" t="str" cm="1">
        <f t="array" ref="I433">_xlfn.XLOOKUP(TRUE,ISNUMBER(SEARCH(TblCat[Description],TblTrans[[#This Row],[Description]])),TblCat[Category],"Uncategorized")</f>
        <v>Fees</v>
      </c>
      <c r="J433" t="str" cm="1">
        <f t="array" ref="J433">_xlfn.XLOOKUP(TRUE,ISNUMBER(SEARCH(TblCat[Description],TblTrans[[#This Row],[Description]])),TblCat[Category Type],"Uncategorized")</f>
        <v>Expense</v>
      </c>
    </row>
    <row r="434" spans="2:10" x14ac:dyDescent="0.2">
      <c r="B434" t="s">
        <v>12</v>
      </c>
      <c r="C434" s="4">
        <v>46112</v>
      </c>
      <c r="D434" t="s">
        <v>149</v>
      </c>
      <c r="F434" s="5">
        <v>5</v>
      </c>
      <c r="G434" s="5">
        <f>TblTrans[[#This Row],[Credit(Income]]-TblTrans[[#This Row],[Debit(Spend)]]</f>
        <v>5</v>
      </c>
      <c r="H434" t="str" cm="1">
        <f t="array" ref="H434">_xlfn.XLOOKUP(TRUE,ISNUMBER(SEARCH(TblCat[Description],TblTrans[[#This Row],[Description]])),TblCat[Subcategory],"Uncategorized")</f>
        <v>Interest</v>
      </c>
      <c r="I434" t="str" cm="1">
        <f t="array" ref="I434">_xlfn.XLOOKUP(TRUE,ISNUMBER(SEARCH(TblCat[Description],TblTrans[[#This Row],[Description]])),TblCat[Category],"Uncategorized")</f>
        <v>Interest</v>
      </c>
      <c r="J434" t="str" cm="1">
        <f t="array" ref="J434">_xlfn.XLOOKUP(TRUE,ISNUMBER(SEARCH(TblCat[Description],TblTrans[[#This Row],[Description]])),TblCat[Category Type],"Uncategorized")</f>
        <v>Income</v>
      </c>
    </row>
    <row r="435" spans="2:10" x14ac:dyDescent="0.2">
      <c r="B435" t="s">
        <v>14</v>
      </c>
      <c r="C435" s="4">
        <v>46112</v>
      </c>
      <c r="D435" t="s">
        <v>77</v>
      </c>
      <c r="F435" s="5">
        <v>26.49</v>
      </c>
      <c r="G435" s="25">
        <f>TblTrans[[#This Row],[Credit(Income]]-TblTrans[[#This Row],[Debit(Spend)]]</f>
        <v>26.49</v>
      </c>
      <c r="H435" s="26" t="str" cm="1">
        <f t="array" ref="H435">_xlfn.XLOOKUP(TRUE,ISNUMBER(SEARCH(TblCat[Description],TblTrans[[#This Row],[Description]])),TblCat[Subcategory],"Uncategorized")</f>
        <v>Savings</v>
      </c>
      <c r="I435" s="26" t="str" cm="1">
        <f t="array" ref="I435">_xlfn.XLOOKUP(TRUE,ISNUMBER(SEARCH(TblCat[Description],TblTrans[[#This Row],[Description]])),TblCat[Category],"Uncategorized")</f>
        <v>Interest</v>
      </c>
      <c r="J435" s="26" t="str" cm="1">
        <f t="array" ref="J435">_xlfn.XLOOKUP(TRUE,ISNUMBER(SEARCH(TblCat[Description],TblTrans[[#This Row],[Description]])),TblCat[Category Type],"Uncategorized")</f>
        <v>Income</v>
      </c>
    </row>
    <row r="436" spans="2:10" x14ac:dyDescent="0.2">
      <c r="B436" t="s">
        <v>14</v>
      </c>
      <c r="C436" s="4">
        <v>46113</v>
      </c>
      <c r="D436" t="s">
        <v>132</v>
      </c>
      <c r="F436" s="5">
        <v>1.01</v>
      </c>
      <c r="G436" s="25">
        <f>TblTrans[[#This Row],[Credit(Income]]-TblTrans[[#This Row],[Debit(Spend)]]</f>
        <v>1.01</v>
      </c>
      <c r="H436" s="26" t="str" cm="1">
        <f t="array" ref="H436">_xlfn.XLOOKUP(TRUE,ISNUMBER(SEARCH(TblCat[Description],TblTrans[[#This Row],[Description]])),TblCat[Subcategory],"Uncategorized")</f>
        <v>Savings</v>
      </c>
      <c r="I436" s="26" t="str" cm="1">
        <f t="array" ref="I436">_xlfn.XLOOKUP(TRUE,ISNUMBER(SEARCH(TblCat[Description],TblTrans[[#This Row],[Description]])),TblCat[Category],"Uncategorized")</f>
        <v>Transfer</v>
      </c>
      <c r="J436" s="26" t="str" cm="1">
        <f t="array" ref="J436">_xlfn.XLOOKUP(TRUE,ISNUMBER(SEARCH(TblCat[Description],TblTrans[[#This Row],[Description]])),TblCat[Category Type],"Uncategorized")</f>
        <v>Bank Transfer</v>
      </c>
    </row>
    <row r="437" spans="2:10" x14ac:dyDescent="0.2">
      <c r="B437" t="s">
        <v>14</v>
      </c>
      <c r="C437" s="4">
        <v>46114</v>
      </c>
      <c r="D437" t="s">
        <v>132</v>
      </c>
      <c r="F437" s="5">
        <v>0.01</v>
      </c>
      <c r="G437" s="25">
        <f>TblTrans[[#This Row],[Credit(Income]]-TblTrans[[#This Row],[Debit(Spend)]]</f>
        <v>0.01</v>
      </c>
      <c r="H437" s="26" t="str" cm="1">
        <f t="array" ref="H437">_xlfn.XLOOKUP(TRUE,ISNUMBER(SEARCH(TblCat[Description],TblTrans[[#This Row],[Description]])),TblCat[Subcategory],"Uncategorized")</f>
        <v>Savings</v>
      </c>
      <c r="I437" s="26" t="str" cm="1">
        <f t="array" ref="I437">_xlfn.XLOOKUP(TRUE,ISNUMBER(SEARCH(TblCat[Description],TblTrans[[#This Row],[Description]])),TblCat[Category],"Uncategorized")</f>
        <v>Transfer</v>
      </c>
      <c r="J437" s="26" t="str" cm="1">
        <f t="array" ref="J437">_xlfn.XLOOKUP(TRUE,ISNUMBER(SEARCH(TblCat[Description],TblTrans[[#This Row],[Description]])),TblCat[Category Type],"Uncategorized")</f>
        <v>Bank Transfer</v>
      </c>
    </row>
    <row r="438" spans="2:10" x14ac:dyDescent="0.2">
      <c r="B438" t="s">
        <v>14</v>
      </c>
      <c r="C438" s="4">
        <v>46115</v>
      </c>
      <c r="D438" t="s">
        <v>280</v>
      </c>
      <c r="F438" s="5">
        <v>24</v>
      </c>
      <c r="G438" s="25">
        <f>TblTrans[[#This Row],[Credit(Income]]-TblTrans[[#This Row],[Debit(Spend)]]</f>
        <v>24</v>
      </c>
      <c r="H438" s="26" t="str" cm="1">
        <f t="array" ref="H438">_xlfn.XLOOKUP(TRUE,ISNUMBER(SEARCH(TblCat[Description],TblTrans[[#This Row],[Description]])),TblCat[Subcategory],"Uncategorized")</f>
        <v>Savings</v>
      </c>
      <c r="I438" s="26" t="str" cm="1">
        <f t="array" ref="I438">_xlfn.XLOOKUP(TRUE,ISNUMBER(SEARCH(TblCat[Description],TblTrans[[#This Row],[Description]])),TblCat[Category],"Uncategorized")</f>
        <v>Transfer</v>
      </c>
      <c r="J438" s="26" t="str" cm="1">
        <f t="array" ref="J438">_xlfn.XLOOKUP(TRUE,ISNUMBER(SEARCH(TblCat[Description],TblTrans[[#This Row],[Description]])),TblCat[Category Type],"Uncategorized")</f>
        <v>Bank Transfer</v>
      </c>
    </row>
    <row r="439" spans="2:10" x14ac:dyDescent="0.2">
      <c r="B439" t="s">
        <v>14</v>
      </c>
      <c r="C439" s="4">
        <v>46115</v>
      </c>
      <c r="D439" t="s">
        <v>132</v>
      </c>
      <c r="F439" s="5">
        <v>3.67</v>
      </c>
      <c r="G439" s="25">
        <f>TblTrans[[#This Row],[Credit(Income]]-TblTrans[[#This Row],[Debit(Spend)]]</f>
        <v>3.67</v>
      </c>
      <c r="H439" s="26" t="str" cm="1">
        <f t="array" ref="H439">_xlfn.XLOOKUP(TRUE,ISNUMBER(SEARCH(TblCat[Description],TblTrans[[#This Row],[Description]])),TblCat[Subcategory],"Uncategorized")</f>
        <v>Savings</v>
      </c>
      <c r="I439" s="26" t="str" cm="1">
        <f t="array" ref="I439">_xlfn.XLOOKUP(TRUE,ISNUMBER(SEARCH(TblCat[Description],TblTrans[[#This Row],[Description]])),TblCat[Category],"Uncategorized")</f>
        <v>Transfer</v>
      </c>
      <c r="J439" s="26" t="str" cm="1">
        <f t="array" ref="J439">_xlfn.XLOOKUP(TRUE,ISNUMBER(SEARCH(TblCat[Description],TblTrans[[#This Row],[Description]])),TblCat[Category Type],"Uncategorized")</f>
        <v>Bank Transfer</v>
      </c>
    </row>
    <row r="440" spans="2:10" x14ac:dyDescent="0.2">
      <c r="B440" t="s">
        <v>14</v>
      </c>
      <c r="C440" s="4">
        <v>46118</v>
      </c>
      <c r="D440" t="s">
        <v>275</v>
      </c>
      <c r="F440" s="5">
        <v>80</v>
      </c>
      <c r="G440" s="25">
        <f>TblTrans[[#This Row],[Credit(Income]]-TblTrans[[#This Row],[Debit(Spend)]]</f>
        <v>80</v>
      </c>
      <c r="H440" s="26" t="str" cm="1">
        <f t="array" ref="H440">_xlfn.XLOOKUP(TRUE,ISNUMBER(SEARCH(TblCat[Description],TblTrans[[#This Row],[Description]])),TblCat[Subcategory],"Uncategorized")</f>
        <v>Savings</v>
      </c>
      <c r="I440" s="26" t="str" cm="1">
        <f t="array" ref="I440">_xlfn.XLOOKUP(TRUE,ISNUMBER(SEARCH(TblCat[Description],TblTrans[[#This Row],[Description]])),TblCat[Category],"Uncategorized")</f>
        <v>Transfer</v>
      </c>
      <c r="J440" s="26" t="str" cm="1">
        <f t="array" ref="J440">_xlfn.XLOOKUP(TRUE,ISNUMBER(SEARCH(TblCat[Description],TblTrans[[#This Row],[Description]])),TblCat[Category Type],"Uncategorized")</f>
        <v>Bank Transfer</v>
      </c>
    </row>
    <row r="441" spans="2:10" x14ac:dyDescent="0.2">
      <c r="B441" t="s">
        <v>14</v>
      </c>
      <c r="C441" s="4">
        <v>46118</v>
      </c>
      <c r="D441" t="s">
        <v>132</v>
      </c>
      <c r="F441" s="5">
        <v>0.83</v>
      </c>
      <c r="G441" s="25">
        <f>TblTrans[[#This Row],[Credit(Income]]-TblTrans[[#This Row],[Debit(Spend)]]</f>
        <v>0.83</v>
      </c>
      <c r="H441" s="26" t="str" cm="1">
        <f t="array" ref="H441">_xlfn.XLOOKUP(TRUE,ISNUMBER(SEARCH(TblCat[Description],TblTrans[[#This Row],[Description]])),TblCat[Subcategory],"Uncategorized")</f>
        <v>Savings</v>
      </c>
      <c r="I441" s="26" t="str" cm="1">
        <f t="array" ref="I441">_xlfn.XLOOKUP(TRUE,ISNUMBER(SEARCH(TblCat[Description],TblTrans[[#This Row],[Description]])),TblCat[Category],"Uncategorized")</f>
        <v>Transfer</v>
      </c>
      <c r="J441" s="26" t="str" cm="1">
        <f t="array" ref="J441">_xlfn.XLOOKUP(TRUE,ISNUMBER(SEARCH(TblCat[Description],TblTrans[[#This Row],[Description]])),TblCat[Category Type],"Uncategorized")</f>
        <v>Bank Transfer</v>
      </c>
    </row>
    <row r="442" spans="2:10" x14ac:dyDescent="0.2">
      <c r="B442" t="s">
        <v>14</v>
      </c>
      <c r="C442" s="4">
        <v>46119</v>
      </c>
      <c r="D442" t="s">
        <v>280</v>
      </c>
      <c r="F442" s="5">
        <v>28</v>
      </c>
      <c r="G442" s="25">
        <f>TblTrans[[#This Row],[Credit(Income]]-TblTrans[[#This Row],[Debit(Spend)]]</f>
        <v>28</v>
      </c>
      <c r="H442" s="26" t="str" cm="1">
        <f t="array" ref="H442">_xlfn.XLOOKUP(TRUE,ISNUMBER(SEARCH(TblCat[Description],TblTrans[[#This Row],[Description]])),TblCat[Subcategory],"Uncategorized")</f>
        <v>Savings</v>
      </c>
      <c r="I442" s="26" t="str" cm="1">
        <f t="array" ref="I442">_xlfn.XLOOKUP(TRUE,ISNUMBER(SEARCH(TblCat[Description],TblTrans[[#This Row],[Description]])),TblCat[Category],"Uncategorized")</f>
        <v>Transfer</v>
      </c>
      <c r="J442" s="26" t="str" cm="1">
        <f t="array" ref="J442">_xlfn.XLOOKUP(TRUE,ISNUMBER(SEARCH(TblCat[Description],TblTrans[[#This Row],[Description]])),TblCat[Category Type],"Uncategorized")</f>
        <v>Bank Transfer</v>
      </c>
    </row>
    <row r="443" spans="2:10" x14ac:dyDescent="0.2">
      <c r="B443" t="s">
        <v>14</v>
      </c>
      <c r="C443" s="4">
        <v>46119</v>
      </c>
      <c r="D443" t="s">
        <v>132</v>
      </c>
      <c r="F443" s="5">
        <v>1</v>
      </c>
      <c r="G443" s="25">
        <f>TblTrans[[#This Row],[Credit(Income]]-TblTrans[[#This Row],[Debit(Spend)]]</f>
        <v>1</v>
      </c>
      <c r="H443" s="26" t="str" cm="1">
        <f t="array" ref="H443">_xlfn.XLOOKUP(TRUE,ISNUMBER(SEARCH(TblCat[Description],TblTrans[[#This Row],[Description]])),TblCat[Subcategory],"Uncategorized")</f>
        <v>Savings</v>
      </c>
      <c r="I443" s="26" t="str" cm="1">
        <f t="array" ref="I443">_xlfn.XLOOKUP(TRUE,ISNUMBER(SEARCH(TblCat[Description],TblTrans[[#This Row],[Description]])),TblCat[Category],"Uncategorized")</f>
        <v>Transfer</v>
      </c>
      <c r="J443" s="26" t="str" cm="1">
        <f t="array" ref="J443">_xlfn.XLOOKUP(TRUE,ISNUMBER(SEARCH(TblCat[Description],TblTrans[[#This Row],[Description]])),TblCat[Category Type],"Uncategorized")</f>
        <v>Bank Transfer</v>
      </c>
    </row>
    <row r="444" spans="2:10" x14ac:dyDescent="0.2">
      <c r="B444" t="s">
        <v>14</v>
      </c>
      <c r="C444" s="4">
        <v>46122</v>
      </c>
      <c r="D444" t="s">
        <v>93</v>
      </c>
      <c r="E444" s="5">
        <v>200</v>
      </c>
      <c r="G444" s="25">
        <f>TblTrans[[#This Row],[Credit(Income]]-TblTrans[[#This Row],[Debit(Spend)]]</f>
        <v>-200</v>
      </c>
      <c r="H444" s="26" t="str" cm="1">
        <f t="array" ref="H444">_xlfn.XLOOKUP(TRUE,ISNUMBER(SEARCH(TblCat[Description],TblTrans[[#This Row],[Description]])),TblCat[Subcategory],"Uncategorized")</f>
        <v>Savings</v>
      </c>
      <c r="I444" s="26" t="str" cm="1">
        <f t="array" ref="I444">_xlfn.XLOOKUP(TRUE,ISNUMBER(SEARCH(TblCat[Description],TblTrans[[#This Row],[Description]])),TblCat[Category],"Uncategorized")</f>
        <v>Transfer</v>
      </c>
      <c r="J444" s="26" t="str" cm="1">
        <f t="array" ref="J444">_xlfn.XLOOKUP(TRUE,ISNUMBER(SEARCH(TblCat[Description],TblTrans[[#This Row],[Description]])),TblCat[Category Type],"Uncategorized")</f>
        <v>Bank Transfer</v>
      </c>
    </row>
    <row r="445" spans="2:10" x14ac:dyDescent="0.2">
      <c r="B445" t="s">
        <v>12</v>
      </c>
      <c r="C445" s="4">
        <v>46122</v>
      </c>
      <c r="D445" t="s">
        <v>276</v>
      </c>
      <c r="F445" s="5">
        <v>200</v>
      </c>
      <c r="G445" s="25">
        <f>TblTrans[[#This Row],[Credit(Income]]-TblTrans[[#This Row],[Debit(Spend)]]</f>
        <v>200</v>
      </c>
      <c r="H445" s="26" t="str" cm="1">
        <f t="array" ref="H445">_xlfn.XLOOKUP(TRUE,ISNUMBER(SEARCH(TblCat[Description],TblTrans[[#This Row],[Description]])),TblCat[Subcategory],"Uncategorized")</f>
        <v>Funds Transfer</v>
      </c>
      <c r="I445" s="26" t="str" cm="1">
        <f t="array" ref="I445">_xlfn.XLOOKUP(TRUE,ISNUMBER(SEARCH(TblCat[Description],TblTrans[[#This Row],[Description]])),TblCat[Category],"Uncategorized")</f>
        <v>Transfer</v>
      </c>
      <c r="J445" s="26" t="str" cm="1">
        <f t="array" ref="J445">_xlfn.XLOOKUP(TRUE,ISNUMBER(SEARCH(TblCat[Description],TblTrans[[#This Row],[Description]])),TblCat[Category Type],"Uncategorized")</f>
        <v>Bank Transfer</v>
      </c>
    </row>
    <row r="446" spans="2:10" x14ac:dyDescent="0.2">
      <c r="B446" t="s">
        <v>14</v>
      </c>
      <c r="C446" s="4">
        <v>46122</v>
      </c>
      <c r="D446" t="s">
        <v>282</v>
      </c>
      <c r="E446" s="5">
        <v>401.61</v>
      </c>
      <c r="G446" s="25">
        <f>TblTrans[[#This Row],[Credit(Income]]-TblTrans[[#This Row],[Debit(Spend)]]</f>
        <v>-401.61</v>
      </c>
      <c r="H446" s="26" t="str" cm="1">
        <f t="array" ref="H446">_xlfn.XLOOKUP(TRUE,ISNUMBER(SEARCH(TblCat[Description],TblTrans[[#This Row],[Description]])),TblCat[Subcategory],"Uncategorized")</f>
        <v>Savings</v>
      </c>
      <c r="I446" s="26" t="str" cm="1">
        <f t="array" ref="I446">_xlfn.XLOOKUP(TRUE,ISNUMBER(SEARCH(TblCat[Description],TblTrans[[#This Row],[Description]])),TblCat[Category],"Uncategorized")</f>
        <v>Transfer</v>
      </c>
      <c r="J446" s="26" t="str" cm="1">
        <f t="array" ref="J446">_xlfn.XLOOKUP(TRUE,ISNUMBER(SEARCH(TblCat[Description],TblTrans[[#This Row],[Description]])),TblCat[Category Type],"Uncategorized")</f>
        <v>Bank Transfer</v>
      </c>
    </row>
    <row r="447" spans="2:10" x14ac:dyDescent="0.2">
      <c r="B447" t="s">
        <v>12</v>
      </c>
      <c r="C447" s="4">
        <v>46122</v>
      </c>
      <c r="D447" t="s">
        <v>283</v>
      </c>
      <c r="F447" s="5">
        <v>401.61</v>
      </c>
      <c r="G447" s="25">
        <f>TblTrans[[#This Row],[Credit(Income]]-TblTrans[[#This Row],[Debit(Spend)]]</f>
        <v>401.61</v>
      </c>
      <c r="H447" s="26" t="str" cm="1">
        <f t="array" ref="H447">_xlfn.XLOOKUP(TRUE,ISNUMBER(SEARCH(TblCat[Description],TblTrans[[#This Row],[Description]])),TblCat[Subcategory],"Uncategorized")</f>
        <v>Funds Transfer</v>
      </c>
      <c r="I447" s="26" t="str" cm="1">
        <f t="array" ref="I447">_xlfn.XLOOKUP(TRUE,ISNUMBER(SEARCH(TblCat[Description],TblTrans[[#This Row],[Description]])),TblCat[Category],"Uncategorized")</f>
        <v>Transfer</v>
      </c>
      <c r="J447" s="26" t="str" cm="1">
        <f t="array" ref="J447">_xlfn.XLOOKUP(TRUE,ISNUMBER(SEARCH(TblCat[Description],TblTrans[[#This Row],[Description]])),TblCat[Category Type],"Uncategorized")</f>
        <v>Bank Transfer</v>
      </c>
    </row>
    <row r="448" spans="2:10" x14ac:dyDescent="0.2">
      <c r="B448" t="s">
        <v>14</v>
      </c>
      <c r="C448" s="4">
        <v>46122</v>
      </c>
      <c r="D448" t="s">
        <v>281</v>
      </c>
      <c r="F448" s="5">
        <v>97.07</v>
      </c>
      <c r="G448" s="25">
        <f>TblTrans[[#This Row],[Credit(Income]]-TblTrans[[#This Row],[Debit(Spend)]]</f>
        <v>97.07</v>
      </c>
      <c r="H448" s="26" t="str" cm="1">
        <f t="array" ref="H448">_xlfn.XLOOKUP(TRUE,ISNUMBER(SEARCH(TblCat[Description],TblTrans[[#This Row],[Description]])),TblCat[Subcategory],"Uncategorized")</f>
        <v>Savings</v>
      </c>
      <c r="I448" s="26" t="str" cm="1">
        <f t="array" ref="I448">_xlfn.XLOOKUP(TRUE,ISNUMBER(SEARCH(TblCat[Description],TblTrans[[#This Row],[Description]])),TblCat[Category],"Uncategorized")</f>
        <v>Transfer</v>
      </c>
      <c r="J448" s="26" t="str" cm="1">
        <f t="array" ref="J448">_xlfn.XLOOKUP(TRUE,ISNUMBER(SEARCH(TblCat[Description],TblTrans[[#This Row],[Description]])),TblCat[Category Type],"Uncategorized")</f>
        <v>Bank Transfer</v>
      </c>
    </row>
    <row r="449" spans="2:10" x14ac:dyDescent="0.2">
      <c r="B449" t="s">
        <v>14</v>
      </c>
      <c r="C449" s="4">
        <v>46122</v>
      </c>
      <c r="D449" t="s">
        <v>284</v>
      </c>
      <c r="F449" s="5">
        <v>500</v>
      </c>
      <c r="G449" s="25">
        <f>TblTrans[[#This Row],[Credit(Income]]-TblTrans[[#This Row],[Debit(Spend)]]</f>
        <v>500</v>
      </c>
      <c r="H449" s="26" t="str" cm="1">
        <f t="array" ref="H449">_xlfn.XLOOKUP(TRUE,ISNUMBER(SEARCH(TblCat[Description],TblTrans[[#This Row],[Description]])),TblCat[Subcategory],"Uncategorized")</f>
        <v>Savings</v>
      </c>
      <c r="I449" s="26" t="str" cm="1">
        <f t="array" ref="I449">_xlfn.XLOOKUP(TRUE,ISNUMBER(SEARCH(TblCat[Description],TblTrans[[#This Row],[Description]])),TblCat[Category],"Uncategorized")</f>
        <v>Transfer</v>
      </c>
      <c r="J449" s="26" t="str" cm="1">
        <f t="array" ref="J449">_xlfn.XLOOKUP(TRUE,ISNUMBER(SEARCH(TblCat[Description],TblTrans[[#This Row],[Description]])),TblCat[Category Type],"Uncategorized")</f>
        <v>Bank Transfer</v>
      </c>
    </row>
    <row r="450" spans="2:10" x14ac:dyDescent="0.2">
      <c r="B450" t="s">
        <v>14</v>
      </c>
      <c r="C450" s="4">
        <v>46122</v>
      </c>
      <c r="D450" t="s">
        <v>132</v>
      </c>
      <c r="F450" s="5">
        <v>1.1499999999999999</v>
      </c>
      <c r="G450" s="25">
        <f>TblTrans[[#This Row],[Credit(Income]]-TblTrans[[#This Row],[Debit(Spend)]]</f>
        <v>1.1499999999999999</v>
      </c>
      <c r="H450" s="26" t="str" cm="1">
        <f t="array" ref="H450">_xlfn.XLOOKUP(TRUE,ISNUMBER(SEARCH(TblCat[Description],TblTrans[[#This Row],[Description]])),TblCat[Subcategory],"Uncategorized")</f>
        <v>Savings</v>
      </c>
      <c r="I450" s="26" t="str" cm="1">
        <f t="array" ref="I450">_xlfn.XLOOKUP(TRUE,ISNUMBER(SEARCH(TblCat[Description],TblTrans[[#This Row],[Description]])),TblCat[Category],"Uncategorized")</f>
        <v>Transfer</v>
      </c>
      <c r="J450" s="26" t="str" cm="1">
        <f t="array" ref="J450">_xlfn.XLOOKUP(TRUE,ISNUMBER(SEARCH(TblCat[Description],TblTrans[[#This Row],[Description]])),TblCat[Category Type],"Uncategorized")</f>
        <v>Bank Transfer</v>
      </c>
    </row>
    <row r="451" spans="2:10" x14ac:dyDescent="0.2">
      <c r="B451" t="s">
        <v>14</v>
      </c>
      <c r="C451" s="4">
        <v>46123</v>
      </c>
      <c r="D451" t="s">
        <v>132</v>
      </c>
      <c r="F451" s="5">
        <v>1.27</v>
      </c>
      <c r="G451" s="25">
        <f>TblTrans[[#This Row],[Credit(Income]]-TblTrans[[#This Row],[Debit(Spend)]]</f>
        <v>1.27</v>
      </c>
      <c r="H451" s="26" t="str" cm="1">
        <f t="array" ref="H451">_xlfn.XLOOKUP(TRUE,ISNUMBER(SEARCH(TblCat[Description],TblTrans[[#This Row],[Description]])),TblCat[Subcategory],"Uncategorized")</f>
        <v>Savings</v>
      </c>
      <c r="I451" s="26" t="str" cm="1">
        <f t="array" ref="I451">_xlfn.XLOOKUP(TRUE,ISNUMBER(SEARCH(TblCat[Description],TblTrans[[#This Row],[Description]])),TblCat[Category],"Uncategorized")</f>
        <v>Transfer</v>
      </c>
      <c r="J451" s="26" t="str" cm="1">
        <f t="array" ref="J451">_xlfn.XLOOKUP(TRUE,ISNUMBER(SEARCH(TblCat[Description],TblTrans[[#This Row],[Description]])),TblCat[Category Type],"Uncategorized")</f>
        <v>Bank Transfer</v>
      </c>
    </row>
    <row r="452" spans="2:10" x14ac:dyDescent="0.2">
      <c r="B452" t="s">
        <v>12</v>
      </c>
      <c r="C452" s="4">
        <v>46125</v>
      </c>
      <c r="D452" t="s">
        <v>268</v>
      </c>
      <c r="E452" s="5">
        <v>200</v>
      </c>
      <c r="G452" s="25">
        <f>TblTrans[[#This Row],[Credit(Income]]-TblTrans[[#This Row],[Debit(Spend)]]</f>
        <v>-200</v>
      </c>
      <c r="H452" s="26" t="str" cm="1">
        <f t="array" ref="H452">_xlfn.XLOOKUP(TRUE,ISNUMBER(SEARCH(TblCat[Description],TblTrans[[#This Row],[Description]])),TblCat[Subcategory],"Uncategorized")</f>
        <v>Uncategorized</v>
      </c>
      <c r="I452" s="26" t="str" cm="1">
        <f t="array" ref="I452">_xlfn.XLOOKUP(TRUE,ISNUMBER(SEARCH(TblCat[Description],TblTrans[[#This Row],[Description]])),TblCat[Category],"Uncategorized")</f>
        <v>Uncategorized</v>
      </c>
      <c r="J452" s="26" t="str" cm="1">
        <f t="array" ref="J452">_xlfn.XLOOKUP(TRUE,ISNUMBER(SEARCH(TblCat[Description],TblTrans[[#This Row],[Description]])),TblCat[Category Type],"Uncategorized")</f>
        <v>Uncategorized</v>
      </c>
    </row>
    <row r="453" spans="2:10" x14ac:dyDescent="0.2">
      <c r="B453" t="s">
        <v>14</v>
      </c>
      <c r="C453" s="4">
        <v>46125</v>
      </c>
      <c r="D453" t="s">
        <v>249</v>
      </c>
      <c r="F453" s="5">
        <v>0.56000000000000005</v>
      </c>
      <c r="G453" s="25">
        <f>TblTrans[[#This Row],[Credit(Income]]-TblTrans[[#This Row],[Debit(Spend)]]</f>
        <v>0.56000000000000005</v>
      </c>
      <c r="H453" s="26" t="str" cm="1">
        <f t="array" ref="H453">_xlfn.XLOOKUP(TRUE,ISNUMBER(SEARCH(TblCat[Description],TblTrans[[#This Row],[Description]])),TblCat[Subcategory],"Uncategorized")</f>
        <v>Savings</v>
      </c>
      <c r="I453" s="26" t="str" cm="1">
        <f t="array" ref="I453">_xlfn.XLOOKUP(TRUE,ISNUMBER(SEARCH(TblCat[Description],TblTrans[[#This Row],[Description]])),TblCat[Category],"Uncategorized")</f>
        <v>Interest</v>
      </c>
      <c r="J453" s="26" t="str" cm="1">
        <f t="array" ref="J453">_xlfn.XLOOKUP(TRUE,ISNUMBER(SEARCH(TblCat[Description],TblTrans[[#This Row],[Description]])),TblCat[Category Type],"Uncategorized")</f>
        <v>Income</v>
      </c>
    </row>
    <row r="454" spans="2:10" x14ac:dyDescent="0.2">
      <c r="B454" t="s">
        <v>14</v>
      </c>
      <c r="C454" s="4">
        <v>46125</v>
      </c>
      <c r="D454" t="s">
        <v>275</v>
      </c>
      <c r="F454" s="5">
        <v>10</v>
      </c>
      <c r="G454" s="25">
        <f>TblTrans[[#This Row],[Credit(Income]]-TblTrans[[#This Row],[Debit(Spend)]]</f>
        <v>10</v>
      </c>
      <c r="H454" s="26" t="str" cm="1">
        <f t="array" ref="H454">_xlfn.XLOOKUP(TRUE,ISNUMBER(SEARCH(TblCat[Description],TblTrans[[#This Row],[Description]])),TblCat[Subcategory],"Uncategorized")</f>
        <v>Savings</v>
      </c>
      <c r="I454" s="26" t="str" cm="1">
        <f t="array" ref="I454">_xlfn.XLOOKUP(TRUE,ISNUMBER(SEARCH(TblCat[Description],TblTrans[[#This Row],[Description]])),TblCat[Category],"Uncategorized")</f>
        <v>Transfer</v>
      </c>
      <c r="J454" s="26" t="str" cm="1">
        <f t="array" ref="J454">_xlfn.XLOOKUP(TRUE,ISNUMBER(SEARCH(TblCat[Description],TblTrans[[#This Row],[Description]])),TblCat[Category Type],"Uncategorized")</f>
        <v>Bank Transfer</v>
      </c>
    </row>
    <row r="455" spans="2:10" x14ac:dyDescent="0.2">
      <c r="B455" t="s">
        <v>14</v>
      </c>
      <c r="C455" s="4">
        <v>46125</v>
      </c>
      <c r="D455" t="s">
        <v>275</v>
      </c>
      <c r="F455" s="5">
        <v>40</v>
      </c>
      <c r="G455" s="25">
        <f>TblTrans[[#This Row],[Credit(Income]]-TblTrans[[#This Row],[Debit(Spend)]]</f>
        <v>40</v>
      </c>
      <c r="H455" s="26" t="str" cm="1">
        <f t="array" ref="H455">_xlfn.XLOOKUP(TRUE,ISNUMBER(SEARCH(TblCat[Description],TblTrans[[#This Row],[Description]])),TblCat[Subcategory],"Uncategorized")</f>
        <v>Savings</v>
      </c>
      <c r="I455" s="26" t="str" cm="1">
        <f t="array" ref="I455">_xlfn.XLOOKUP(TRUE,ISNUMBER(SEARCH(TblCat[Description],TblTrans[[#This Row],[Description]])),TblCat[Category],"Uncategorized")</f>
        <v>Transfer</v>
      </c>
      <c r="J455" s="26" t="str" cm="1">
        <f t="array" ref="J455">_xlfn.XLOOKUP(TRUE,ISNUMBER(SEARCH(TblCat[Description],TblTrans[[#This Row],[Description]])),TblCat[Category Type],"Uncategorized")</f>
        <v>Bank Transfer</v>
      </c>
    </row>
    <row r="456" spans="2:10" x14ac:dyDescent="0.2">
      <c r="B456" t="s">
        <v>14</v>
      </c>
      <c r="C456" s="4">
        <v>46125</v>
      </c>
      <c r="D456" t="s">
        <v>132</v>
      </c>
      <c r="F456" s="5">
        <v>0.01</v>
      </c>
      <c r="G456" s="25">
        <f>TblTrans[[#This Row],[Credit(Income]]-TblTrans[[#This Row],[Debit(Spend)]]</f>
        <v>0.01</v>
      </c>
      <c r="H456" s="26" t="str" cm="1">
        <f t="array" ref="H456">_xlfn.XLOOKUP(TRUE,ISNUMBER(SEARCH(TblCat[Description],TblTrans[[#This Row],[Description]])),TblCat[Subcategory],"Uncategorized")</f>
        <v>Savings</v>
      </c>
      <c r="I456" s="26" t="str" cm="1">
        <f t="array" ref="I456">_xlfn.XLOOKUP(TRUE,ISNUMBER(SEARCH(TblCat[Description],TblTrans[[#This Row],[Description]])),TblCat[Category],"Uncategorized")</f>
        <v>Transfer</v>
      </c>
      <c r="J456" s="26" t="str" cm="1">
        <f t="array" ref="J456">_xlfn.XLOOKUP(TRUE,ISNUMBER(SEARCH(TblCat[Description],TblTrans[[#This Row],[Description]])),TblCat[Category Type],"Uncategorized")</f>
        <v>Bank Transfer</v>
      </c>
    </row>
    <row r="457" spans="2:10" x14ac:dyDescent="0.2">
      <c r="B457" t="s">
        <v>12</v>
      </c>
      <c r="C457" s="4">
        <v>46126</v>
      </c>
      <c r="D457" t="s">
        <v>29</v>
      </c>
      <c r="F457" s="5">
        <v>11</v>
      </c>
      <c r="G457" s="25">
        <f>TblTrans[[#This Row],[Credit(Income]]-TblTrans[[#This Row],[Debit(Spend)]]</f>
        <v>11</v>
      </c>
      <c r="H457" s="26" t="str" cm="1">
        <f t="array" ref="H457">_xlfn.XLOOKUP(TRUE,ISNUMBER(SEARCH(TblCat[Description],TblTrans[[#This Row],[Description]])),TblCat[Subcategory],"Uncategorized")</f>
        <v>ATM Transaction</v>
      </c>
      <c r="I457" s="26" t="str" cm="1">
        <f t="array" ref="I457">_xlfn.XLOOKUP(TRUE,ISNUMBER(SEARCH(TblCat[Description],TblTrans[[#This Row],[Description]])),TblCat[Category],"Uncategorized")</f>
        <v>Bank Transaction</v>
      </c>
      <c r="J457" s="26" t="str" cm="1">
        <f t="array" ref="J457">_xlfn.XLOOKUP(TRUE,ISNUMBER(SEARCH(TblCat[Description],TblTrans[[#This Row],[Description]])),TblCat[Category Type],"Uncategorized")</f>
        <v>Bank Transfer</v>
      </c>
    </row>
    <row r="458" spans="2:10" x14ac:dyDescent="0.2">
      <c r="B458" t="s">
        <v>14</v>
      </c>
      <c r="C458" s="4">
        <v>46126</v>
      </c>
      <c r="D458" t="s">
        <v>132</v>
      </c>
      <c r="F458" s="5">
        <v>0.47</v>
      </c>
      <c r="G458" s="25">
        <f>TblTrans[[#This Row],[Credit(Income]]-TblTrans[[#This Row],[Debit(Spend)]]</f>
        <v>0.47</v>
      </c>
      <c r="H458" s="26" t="str" cm="1">
        <f t="array" ref="H458">_xlfn.XLOOKUP(TRUE,ISNUMBER(SEARCH(TblCat[Description],TblTrans[[#This Row],[Description]])),TblCat[Subcategory],"Uncategorized")</f>
        <v>Savings</v>
      </c>
      <c r="I458" s="26" t="str" cm="1">
        <f t="array" ref="I458">_xlfn.XLOOKUP(TRUE,ISNUMBER(SEARCH(TblCat[Description],TblTrans[[#This Row],[Description]])),TblCat[Category],"Uncategorized")</f>
        <v>Transfer</v>
      </c>
      <c r="J458" s="26" t="str" cm="1">
        <f t="array" ref="J458">_xlfn.XLOOKUP(TRUE,ISNUMBER(SEARCH(TblCat[Description],TblTrans[[#This Row],[Description]])),TblCat[Category Type],"Uncategorized")</f>
        <v>Bank Transfer</v>
      </c>
    </row>
    <row r="459" spans="2:10" x14ac:dyDescent="0.2">
      <c r="B459" t="s">
        <v>12</v>
      </c>
      <c r="C459" s="4">
        <v>46127</v>
      </c>
      <c r="D459" t="s">
        <v>277</v>
      </c>
      <c r="F459" s="5">
        <v>50</v>
      </c>
      <c r="G459" s="25">
        <f>TblTrans[[#This Row],[Credit(Income]]-TblTrans[[#This Row],[Debit(Spend)]]</f>
        <v>50</v>
      </c>
      <c r="H459" s="26" t="str" cm="1">
        <f t="array" ref="H459">_xlfn.XLOOKUP(TRUE,ISNUMBER(SEARCH(TblCat[Description],TblTrans[[#This Row],[Description]])),TblCat[Subcategory],"Uncategorized")</f>
        <v>Funds Transfer</v>
      </c>
      <c r="I459" s="26" t="str" cm="1">
        <f t="array" ref="I459">_xlfn.XLOOKUP(TRUE,ISNUMBER(SEARCH(TblCat[Description],TblTrans[[#This Row],[Description]])),TblCat[Category],"Uncategorized")</f>
        <v>Transfer</v>
      </c>
      <c r="J459" s="26" t="str" cm="1">
        <f t="array" ref="J459">_xlfn.XLOOKUP(TRUE,ISNUMBER(SEARCH(TblCat[Description],TblTrans[[#This Row],[Description]])),TblCat[Category Type],"Uncategorized")</f>
        <v>Bank Transfer</v>
      </c>
    </row>
    <row r="460" spans="2:10" x14ac:dyDescent="0.2">
      <c r="B460" t="s">
        <v>12</v>
      </c>
      <c r="C460" s="4">
        <v>46127</v>
      </c>
      <c r="D460" t="s">
        <v>278</v>
      </c>
      <c r="E460" s="5">
        <v>50</v>
      </c>
      <c r="G460" s="25">
        <f>TblTrans[[#This Row],[Credit(Income]]-TblTrans[[#This Row],[Debit(Spend)]]</f>
        <v>-50</v>
      </c>
      <c r="H460" s="26" t="str" cm="1">
        <f t="array" ref="H460">_xlfn.XLOOKUP(TRUE,ISNUMBER(SEARCH(TblCat[Description],TblTrans[[#This Row],[Description]])),TblCat[Subcategory],"Uncategorized")</f>
        <v>Funds Transfer</v>
      </c>
      <c r="I460" s="26" t="str" cm="1">
        <f t="array" ref="I460">_xlfn.XLOOKUP(TRUE,ISNUMBER(SEARCH(TblCat[Description],TblTrans[[#This Row],[Description]])),TblCat[Category],"Uncategorized")</f>
        <v>Transfer</v>
      </c>
      <c r="J460" s="26" t="str" cm="1">
        <f t="array" ref="J460">_xlfn.XLOOKUP(TRUE,ISNUMBER(SEARCH(TblCat[Description],TblTrans[[#This Row],[Description]])),TblCat[Category Type],"Uncategorized")</f>
        <v>Bank Transfer</v>
      </c>
    </row>
    <row r="461" spans="2:10" x14ac:dyDescent="0.2">
      <c r="B461" t="s">
        <v>14</v>
      </c>
      <c r="C461" s="4">
        <v>46127</v>
      </c>
      <c r="D461" t="s">
        <v>279</v>
      </c>
      <c r="F461" s="5">
        <v>50</v>
      </c>
      <c r="G461" s="25">
        <f>TblTrans[[#This Row],[Credit(Income]]-TblTrans[[#This Row],[Debit(Spend)]]</f>
        <v>50</v>
      </c>
      <c r="H461" s="26" t="str" cm="1">
        <f t="array" ref="H461">_xlfn.XLOOKUP(TRUE,ISNUMBER(SEARCH(TblCat[Description],TblTrans[[#This Row],[Description]])),TblCat[Subcategory],"Uncategorized")</f>
        <v>Savings</v>
      </c>
      <c r="I461" s="26" t="str" cm="1">
        <f t="array" ref="I461">_xlfn.XLOOKUP(TRUE,ISNUMBER(SEARCH(TblCat[Description],TblTrans[[#This Row],[Description]])),TblCat[Category],"Uncategorized")</f>
        <v>Transfer</v>
      </c>
      <c r="J461" s="26" t="str" cm="1">
        <f t="array" ref="J461">_xlfn.XLOOKUP(TRUE,ISNUMBER(SEARCH(TblCat[Description],TblTrans[[#This Row],[Description]])),TblCat[Category Type],"Uncategorized")</f>
        <v>Bank Transfer</v>
      </c>
    </row>
    <row r="462" spans="2:10" x14ac:dyDescent="0.2">
      <c r="B462" t="s">
        <v>12</v>
      </c>
      <c r="C462" s="4">
        <v>46127</v>
      </c>
      <c r="D462" t="s">
        <v>278</v>
      </c>
      <c r="E462" s="5">
        <v>11</v>
      </c>
      <c r="G462" s="25">
        <f>TblTrans[[#This Row],[Credit(Income]]-TblTrans[[#This Row],[Debit(Spend)]]</f>
        <v>-11</v>
      </c>
      <c r="H462" s="26" t="str" cm="1">
        <f t="array" ref="H462">_xlfn.XLOOKUP(TRUE,ISNUMBER(SEARCH(TblCat[Description],TblTrans[[#This Row],[Description]])),TblCat[Subcategory],"Uncategorized")</f>
        <v>Funds Transfer</v>
      </c>
      <c r="I462" s="26" t="str" cm="1">
        <f t="array" ref="I462">_xlfn.XLOOKUP(TRUE,ISNUMBER(SEARCH(TblCat[Description],TblTrans[[#This Row],[Description]])),TblCat[Category],"Uncategorized")</f>
        <v>Transfer</v>
      </c>
      <c r="J462" s="26" t="str" cm="1">
        <f t="array" ref="J462">_xlfn.XLOOKUP(TRUE,ISNUMBER(SEARCH(TblCat[Description],TblTrans[[#This Row],[Description]])),TblCat[Category Type],"Uncategorized")</f>
        <v>Bank Transfer</v>
      </c>
    </row>
    <row r="463" spans="2:10" x14ac:dyDescent="0.2">
      <c r="B463" t="s">
        <v>14</v>
      </c>
      <c r="C463" s="4">
        <v>46127</v>
      </c>
      <c r="D463" t="s">
        <v>132</v>
      </c>
      <c r="F463" s="5">
        <v>0.26</v>
      </c>
      <c r="G463" s="25">
        <f>TblTrans[[#This Row],[Credit(Income]]-TblTrans[[#This Row],[Debit(Spend)]]</f>
        <v>0.26</v>
      </c>
      <c r="H463" s="26" t="str" cm="1">
        <f t="array" ref="H463">_xlfn.XLOOKUP(TRUE,ISNUMBER(SEARCH(TblCat[Description],TblTrans[[#This Row],[Description]])),TblCat[Subcategory],"Uncategorized")</f>
        <v>Savings</v>
      </c>
      <c r="I463" s="26" t="str" cm="1">
        <f t="array" ref="I463">_xlfn.XLOOKUP(TRUE,ISNUMBER(SEARCH(TblCat[Description],TblTrans[[#This Row],[Description]])),TblCat[Category],"Uncategorized")</f>
        <v>Transfer</v>
      </c>
      <c r="J463" s="26" t="str" cm="1">
        <f t="array" ref="J463">_xlfn.XLOOKUP(TRUE,ISNUMBER(SEARCH(TblCat[Description],TblTrans[[#This Row],[Description]])),TblCat[Category Type],"Uncategorized")</f>
        <v>Bank Transfer</v>
      </c>
    </row>
    <row r="464" spans="2:10" x14ac:dyDescent="0.2">
      <c r="B464" t="s">
        <v>12</v>
      </c>
      <c r="C464" s="4">
        <v>46128</v>
      </c>
      <c r="D464" t="s">
        <v>277</v>
      </c>
      <c r="F464" s="5">
        <v>5</v>
      </c>
      <c r="G464" s="25">
        <f>TblTrans[[#This Row],[Credit(Income]]-TblTrans[[#This Row],[Debit(Spend)]]</f>
        <v>5</v>
      </c>
      <c r="H464" s="26" t="str" cm="1">
        <f t="array" ref="H464">_xlfn.XLOOKUP(TRUE,ISNUMBER(SEARCH(TblCat[Description],TblTrans[[#This Row],[Description]])),TblCat[Subcategory],"Uncategorized")</f>
        <v>Funds Transfer</v>
      </c>
      <c r="I464" s="26" t="str" cm="1">
        <f t="array" ref="I464">_xlfn.XLOOKUP(TRUE,ISNUMBER(SEARCH(TblCat[Description],TblTrans[[#This Row],[Description]])),TblCat[Category],"Uncategorized")</f>
        <v>Transfer</v>
      </c>
      <c r="J464" s="26" t="str" cm="1">
        <f t="array" ref="J464">_xlfn.XLOOKUP(TRUE,ISNUMBER(SEARCH(TblCat[Description],TblTrans[[#This Row],[Description]])),TblCat[Category Type],"Uncategorized")</f>
        <v>Bank Transfer</v>
      </c>
    </row>
    <row r="465" spans="2:10" x14ac:dyDescent="0.2">
      <c r="B465" t="s">
        <v>14</v>
      </c>
      <c r="C465" s="4">
        <v>46129</v>
      </c>
      <c r="D465" t="s">
        <v>275</v>
      </c>
      <c r="F465" s="5">
        <v>11</v>
      </c>
      <c r="G465" s="25">
        <f>TblTrans[[#This Row],[Credit(Income]]-TblTrans[[#This Row],[Debit(Spend)]]</f>
        <v>11</v>
      </c>
      <c r="H465" s="26" t="str" cm="1">
        <f t="array" ref="H465">_xlfn.XLOOKUP(TRUE,ISNUMBER(SEARCH(TblCat[Description],TblTrans[[#This Row],[Description]])),TblCat[Subcategory],"Uncategorized")</f>
        <v>Savings</v>
      </c>
      <c r="I465" s="26" t="str" cm="1">
        <f t="array" ref="I465">_xlfn.XLOOKUP(TRUE,ISNUMBER(SEARCH(TblCat[Description],TblTrans[[#This Row],[Description]])),TblCat[Category],"Uncategorized")</f>
        <v>Transfer</v>
      </c>
      <c r="J465" s="26" t="str" cm="1">
        <f t="array" ref="J465">_xlfn.XLOOKUP(TRUE,ISNUMBER(SEARCH(TblCat[Description],TblTrans[[#This Row],[Description]])),TblCat[Category Type],"Uncategorized")</f>
        <v>Bank Transfer</v>
      </c>
    </row>
    <row r="466" spans="2:10" x14ac:dyDescent="0.2">
      <c r="B466" t="s">
        <v>12</v>
      </c>
      <c r="C466" s="4">
        <v>46129</v>
      </c>
      <c r="D466" t="s">
        <v>277</v>
      </c>
      <c r="F466" s="5">
        <v>60</v>
      </c>
      <c r="G466" s="25">
        <f>TblTrans[[#This Row],[Credit(Income]]-TblTrans[[#This Row],[Debit(Spend)]]</f>
        <v>60</v>
      </c>
      <c r="H466" s="26" t="str" cm="1">
        <f t="array" ref="H466">_xlfn.XLOOKUP(TRUE,ISNUMBER(SEARCH(TblCat[Description],TblTrans[[#This Row],[Description]])),TblCat[Subcategory],"Uncategorized")</f>
        <v>Funds Transfer</v>
      </c>
      <c r="I466" s="26" t="str" cm="1">
        <f t="array" ref="I466">_xlfn.XLOOKUP(TRUE,ISNUMBER(SEARCH(TblCat[Description],TblTrans[[#This Row],[Description]])),TblCat[Category],"Uncategorized")</f>
        <v>Transfer</v>
      </c>
      <c r="J466" s="26" t="str" cm="1">
        <f t="array" ref="J466">_xlfn.XLOOKUP(TRUE,ISNUMBER(SEARCH(TblCat[Description],TblTrans[[#This Row],[Description]])),TblCat[Category Type],"Uncategorized")</f>
        <v>Bank Transfer</v>
      </c>
    </row>
    <row r="467" spans="2:10" x14ac:dyDescent="0.2">
      <c r="B467" t="s">
        <v>12</v>
      </c>
      <c r="C467" s="4">
        <v>46129</v>
      </c>
      <c r="D467" t="s">
        <v>278</v>
      </c>
      <c r="E467" s="5">
        <v>65</v>
      </c>
      <c r="G467" s="25">
        <f>TblTrans[[#This Row],[Credit(Income]]-TblTrans[[#This Row],[Debit(Spend)]]</f>
        <v>-65</v>
      </c>
      <c r="H467" s="26" t="str" cm="1">
        <f t="array" ref="H467">_xlfn.XLOOKUP(TRUE,ISNUMBER(SEARCH(TblCat[Description],TblTrans[[#This Row],[Description]])),TblCat[Subcategory],"Uncategorized")</f>
        <v>Funds Transfer</v>
      </c>
      <c r="I467" s="26" t="str" cm="1">
        <f t="array" ref="I467">_xlfn.XLOOKUP(TRUE,ISNUMBER(SEARCH(TblCat[Description],TblTrans[[#This Row],[Description]])),TblCat[Category],"Uncategorized")</f>
        <v>Transfer</v>
      </c>
      <c r="J467" s="26" t="str" cm="1">
        <f t="array" ref="J467">_xlfn.XLOOKUP(TRUE,ISNUMBER(SEARCH(TblCat[Description],TblTrans[[#This Row],[Description]])),TblCat[Category Type],"Uncategorized")</f>
        <v>Bank Transfer</v>
      </c>
    </row>
    <row r="468" spans="2:10" x14ac:dyDescent="0.2">
      <c r="B468" t="s">
        <v>14</v>
      </c>
      <c r="C468" s="4">
        <v>46129</v>
      </c>
      <c r="D468" t="s">
        <v>279</v>
      </c>
      <c r="F468" s="5">
        <v>65</v>
      </c>
      <c r="G468" s="25">
        <f>TblTrans[[#This Row],[Credit(Income]]-TblTrans[[#This Row],[Debit(Spend)]]</f>
        <v>65</v>
      </c>
      <c r="H468" s="26" t="str" cm="1">
        <f t="array" ref="H468">_xlfn.XLOOKUP(TRUE,ISNUMBER(SEARCH(TblCat[Description],TblTrans[[#This Row],[Description]])),TblCat[Subcategory],"Uncategorized")</f>
        <v>Savings</v>
      </c>
      <c r="I468" s="26" t="str" cm="1">
        <f t="array" ref="I468">_xlfn.XLOOKUP(TRUE,ISNUMBER(SEARCH(TblCat[Description],TblTrans[[#This Row],[Description]])),TblCat[Category],"Uncategorized")</f>
        <v>Transfer</v>
      </c>
      <c r="J468" s="26" t="str" cm="1">
        <f t="array" ref="J468">_xlfn.XLOOKUP(TRUE,ISNUMBER(SEARCH(TblCat[Description],TblTrans[[#This Row],[Description]])),TblCat[Category Type],"Uncategorized")</f>
        <v>Bank Transfer</v>
      </c>
    </row>
    <row r="469" spans="2:10" x14ac:dyDescent="0.2">
      <c r="B469" t="s">
        <v>14</v>
      </c>
      <c r="C469" s="4">
        <v>46129</v>
      </c>
      <c r="D469" t="s">
        <v>275</v>
      </c>
      <c r="F469" s="5">
        <v>20</v>
      </c>
      <c r="G469" s="25">
        <f>TblTrans[[#This Row],[Credit(Income]]-TblTrans[[#This Row],[Debit(Spend)]]</f>
        <v>20</v>
      </c>
      <c r="H469" s="26" t="str" cm="1">
        <f t="array" ref="H469">_xlfn.XLOOKUP(TRUE,ISNUMBER(SEARCH(TblCat[Description],TblTrans[[#This Row],[Description]])),TblCat[Subcategory],"Uncategorized")</f>
        <v>Savings</v>
      </c>
      <c r="I469" s="26" t="str" cm="1">
        <f t="array" ref="I469">_xlfn.XLOOKUP(TRUE,ISNUMBER(SEARCH(TblCat[Description],TblTrans[[#This Row],[Description]])),TblCat[Category],"Uncategorized")</f>
        <v>Transfer</v>
      </c>
      <c r="J469" s="26" t="str" cm="1">
        <f t="array" ref="J469">_xlfn.XLOOKUP(TRUE,ISNUMBER(SEARCH(TblCat[Description],TblTrans[[#This Row],[Description]])),TblCat[Category Type],"Uncategorized")</f>
        <v>Bank Transfer</v>
      </c>
    </row>
    <row r="470" spans="2:10" x14ac:dyDescent="0.2">
      <c r="B470" t="s">
        <v>14</v>
      </c>
      <c r="C470" s="4">
        <v>46129</v>
      </c>
      <c r="D470" t="s">
        <v>275</v>
      </c>
      <c r="F470" s="5">
        <v>20</v>
      </c>
      <c r="G470" s="25">
        <f>TblTrans[[#This Row],[Credit(Income]]-TblTrans[[#This Row],[Debit(Spend)]]</f>
        <v>20</v>
      </c>
      <c r="H470" s="26" t="str" cm="1">
        <f t="array" ref="H470">_xlfn.XLOOKUP(TRUE,ISNUMBER(SEARCH(TblCat[Description],TblTrans[[#This Row],[Description]])),TblCat[Subcategory],"Uncategorized")</f>
        <v>Savings</v>
      </c>
      <c r="I470" s="26" t="str" cm="1">
        <f t="array" ref="I470">_xlfn.XLOOKUP(TRUE,ISNUMBER(SEARCH(TblCat[Description],TblTrans[[#This Row],[Description]])),TblCat[Category],"Uncategorized")</f>
        <v>Transfer</v>
      </c>
      <c r="J470" s="26" t="str" cm="1">
        <f t="array" ref="J470">_xlfn.XLOOKUP(TRUE,ISNUMBER(SEARCH(TblCat[Description],TblTrans[[#This Row],[Description]])),TblCat[Category Type],"Uncategorized")</f>
        <v>Bank Transfer</v>
      </c>
    </row>
    <row r="471" spans="2:10" x14ac:dyDescent="0.2">
      <c r="B471" t="s">
        <v>14</v>
      </c>
      <c r="C471" s="4">
        <v>46129</v>
      </c>
      <c r="D471" t="s">
        <v>132</v>
      </c>
      <c r="F471" s="5">
        <v>0.55000000000000004</v>
      </c>
      <c r="G471" s="25">
        <f>TblTrans[[#This Row],[Credit(Income]]-TblTrans[[#This Row],[Debit(Spend)]]</f>
        <v>0.55000000000000004</v>
      </c>
      <c r="H471" s="26" t="str" cm="1">
        <f t="array" ref="H471">_xlfn.XLOOKUP(TRUE,ISNUMBER(SEARCH(TblCat[Description],TblTrans[[#This Row],[Description]])),TblCat[Subcategory],"Uncategorized")</f>
        <v>Savings</v>
      </c>
      <c r="I471" s="26" t="str" cm="1">
        <f t="array" ref="I471">_xlfn.XLOOKUP(TRUE,ISNUMBER(SEARCH(TblCat[Description],TblTrans[[#This Row],[Description]])),TblCat[Category],"Uncategorized")</f>
        <v>Transfer</v>
      </c>
      <c r="J471" s="26" t="str" cm="1">
        <f t="array" ref="J471">_xlfn.XLOOKUP(TRUE,ISNUMBER(SEARCH(TblCat[Description],TblTrans[[#This Row],[Description]])),TblCat[Category Type],"Uncategorized")</f>
        <v>Bank Transfer</v>
      </c>
    </row>
    <row r="472" spans="2:10" x14ac:dyDescent="0.2">
      <c r="B472" t="s">
        <v>14</v>
      </c>
      <c r="C472" s="4">
        <v>46130</v>
      </c>
      <c r="D472" t="s">
        <v>132</v>
      </c>
      <c r="F472" s="5">
        <v>0.21</v>
      </c>
      <c r="G472" s="25">
        <f>TblTrans[[#This Row],[Credit(Income]]-TblTrans[[#This Row],[Debit(Spend)]]</f>
        <v>0.21</v>
      </c>
      <c r="H472" s="26" t="str" cm="1">
        <f t="array" ref="H472">_xlfn.XLOOKUP(TRUE,ISNUMBER(SEARCH(TblCat[Description],TblTrans[[#This Row],[Description]])),TblCat[Subcategory],"Uncategorized")</f>
        <v>Savings</v>
      </c>
      <c r="I472" s="26" t="str" cm="1">
        <f t="array" ref="I472">_xlfn.XLOOKUP(TRUE,ISNUMBER(SEARCH(TblCat[Description],TblTrans[[#This Row],[Description]])),TblCat[Category],"Uncategorized")</f>
        <v>Transfer</v>
      </c>
      <c r="J472" s="26" t="str" cm="1">
        <f t="array" ref="J472">_xlfn.XLOOKUP(TRUE,ISNUMBER(SEARCH(TblCat[Description],TblTrans[[#This Row],[Description]])),TblCat[Category Type],"Uncategorized")</f>
        <v>Bank Transfer</v>
      </c>
    </row>
    <row r="473" spans="2:10" x14ac:dyDescent="0.2">
      <c r="B473" t="s">
        <v>14</v>
      </c>
      <c r="C473" s="4">
        <v>46131</v>
      </c>
      <c r="D473" t="s">
        <v>132</v>
      </c>
      <c r="F473" s="5">
        <v>0.41</v>
      </c>
      <c r="G473" s="25">
        <f>TblTrans[[#This Row],[Credit(Income]]-TblTrans[[#This Row],[Debit(Spend)]]</f>
        <v>0.41</v>
      </c>
      <c r="H473" s="26" t="str" cm="1">
        <f t="array" ref="H473">_xlfn.XLOOKUP(TRUE,ISNUMBER(SEARCH(TblCat[Description],TblTrans[[#This Row],[Description]])),TblCat[Subcategory],"Uncategorized")</f>
        <v>Savings</v>
      </c>
      <c r="I473" s="26" t="str" cm="1">
        <f t="array" ref="I473">_xlfn.XLOOKUP(TRUE,ISNUMBER(SEARCH(TblCat[Description],TblTrans[[#This Row],[Description]])),TblCat[Category],"Uncategorized")</f>
        <v>Transfer</v>
      </c>
      <c r="J473" s="26" t="str" cm="1">
        <f t="array" ref="J473">_xlfn.XLOOKUP(TRUE,ISNUMBER(SEARCH(TblCat[Description],TblTrans[[#This Row],[Description]])),TblCat[Category Type],"Uncategorized")</f>
        <v>Bank Transfer</v>
      </c>
    </row>
    <row r="474" spans="2:10" x14ac:dyDescent="0.2">
      <c r="B474" t="s">
        <v>14</v>
      </c>
      <c r="C474" s="4">
        <v>46132</v>
      </c>
      <c r="D474" t="s">
        <v>275</v>
      </c>
      <c r="F474" s="5">
        <v>25</v>
      </c>
      <c r="G474" s="25">
        <f>TblTrans[[#This Row],[Credit(Income]]-TblTrans[[#This Row],[Debit(Spend)]]</f>
        <v>25</v>
      </c>
      <c r="H474" s="26" t="str" cm="1">
        <f t="array" ref="H474">_xlfn.XLOOKUP(TRUE,ISNUMBER(SEARCH(TblCat[Description],TblTrans[[#This Row],[Description]])),TblCat[Subcategory],"Uncategorized")</f>
        <v>Savings</v>
      </c>
      <c r="I474" s="26" t="str" cm="1">
        <f t="array" ref="I474">_xlfn.XLOOKUP(TRUE,ISNUMBER(SEARCH(TblCat[Description],TblTrans[[#This Row],[Description]])),TblCat[Category],"Uncategorized")</f>
        <v>Transfer</v>
      </c>
      <c r="J474" s="26" t="str" cm="1">
        <f t="array" ref="J474">_xlfn.XLOOKUP(TRUE,ISNUMBER(SEARCH(TblCat[Description],TblTrans[[#This Row],[Description]])),TblCat[Category Type],"Uncategorized")</f>
        <v>Bank Transfer</v>
      </c>
    </row>
    <row r="475" spans="2:10" x14ac:dyDescent="0.2">
      <c r="B475" t="s">
        <v>14</v>
      </c>
      <c r="C475" s="4">
        <v>46132</v>
      </c>
      <c r="D475" t="s">
        <v>275</v>
      </c>
      <c r="F475" s="5">
        <v>20</v>
      </c>
      <c r="G475" s="25">
        <f>TblTrans[[#This Row],[Credit(Income]]-TblTrans[[#This Row],[Debit(Spend)]]</f>
        <v>20</v>
      </c>
      <c r="H475" s="26" t="str" cm="1">
        <f t="array" ref="H475">_xlfn.XLOOKUP(TRUE,ISNUMBER(SEARCH(TblCat[Description],TblTrans[[#This Row],[Description]])),TblCat[Subcategory],"Uncategorized")</f>
        <v>Savings</v>
      </c>
      <c r="I475" s="26" t="str" cm="1">
        <f t="array" ref="I475">_xlfn.XLOOKUP(TRUE,ISNUMBER(SEARCH(TblCat[Description],TblTrans[[#This Row],[Description]])),TblCat[Category],"Uncategorized")</f>
        <v>Transfer</v>
      </c>
      <c r="J475" s="26" t="str" cm="1">
        <f t="array" ref="J475">_xlfn.XLOOKUP(TRUE,ISNUMBER(SEARCH(TblCat[Description],TblTrans[[#This Row],[Description]])),TblCat[Category Type],"Uncategorized")</f>
        <v>Bank Transfer</v>
      </c>
    </row>
    <row r="476" spans="2:10" x14ac:dyDescent="0.2">
      <c r="B476" t="s">
        <v>14</v>
      </c>
      <c r="C476" s="4">
        <v>46132</v>
      </c>
      <c r="D476" t="s">
        <v>275</v>
      </c>
      <c r="F476" s="5">
        <v>50</v>
      </c>
      <c r="G476" s="25">
        <f>TblTrans[[#This Row],[Credit(Income]]-TblTrans[[#This Row],[Debit(Spend)]]</f>
        <v>50</v>
      </c>
      <c r="H476" s="26" t="str" cm="1">
        <f t="array" ref="H476">_xlfn.XLOOKUP(TRUE,ISNUMBER(SEARCH(TblCat[Description],TblTrans[[#This Row],[Description]])),TblCat[Subcategory],"Uncategorized")</f>
        <v>Savings</v>
      </c>
      <c r="I476" s="26" t="str" cm="1">
        <f t="array" ref="I476">_xlfn.XLOOKUP(TRUE,ISNUMBER(SEARCH(TblCat[Description],TblTrans[[#This Row],[Description]])),TblCat[Category],"Uncategorized")</f>
        <v>Transfer</v>
      </c>
      <c r="J476" s="26" t="str" cm="1">
        <f t="array" ref="J476">_xlfn.XLOOKUP(TRUE,ISNUMBER(SEARCH(TblCat[Description],TblTrans[[#This Row],[Description]])),TblCat[Category Type],"Uncategorized")</f>
        <v>Bank Transfer</v>
      </c>
    </row>
    <row r="477" spans="2:10" x14ac:dyDescent="0.2">
      <c r="B477" t="s">
        <v>14</v>
      </c>
      <c r="C477" s="4">
        <v>46132</v>
      </c>
      <c r="D477" t="s">
        <v>132</v>
      </c>
      <c r="F477" s="5">
        <v>0.17</v>
      </c>
      <c r="G477" s="25">
        <f>TblTrans[[#This Row],[Credit(Income]]-TblTrans[[#This Row],[Debit(Spend)]]</f>
        <v>0.17</v>
      </c>
      <c r="H477" s="26" t="str" cm="1">
        <f t="array" ref="H477">_xlfn.XLOOKUP(TRUE,ISNUMBER(SEARCH(TblCat[Description],TblTrans[[#This Row],[Description]])),TblCat[Subcategory],"Uncategorized")</f>
        <v>Savings</v>
      </c>
      <c r="I477" s="26" t="str" cm="1">
        <f t="array" ref="I477">_xlfn.XLOOKUP(TRUE,ISNUMBER(SEARCH(TblCat[Description],TblTrans[[#This Row],[Description]])),TblCat[Category],"Uncategorized")</f>
        <v>Transfer</v>
      </c>
      <c r="J477" s="26" t="str" cm="1">
        <f t="array" ref="J477">_xlfn.XLOOKUP(TRUE,ISNUMBER(SEARCH(TblCat[Description],TblTrans[[#This Row],[Description]])),TblCat[Category Type],"Uncategorized")</f>
        <v>Bank Transfer</v>
      </c>
    </row>
    <row r="478" spans="2:10" x14ac:dyDescent="0.2">
      <c r="B478" t="s">
        <v>14</v>
      </c>
      <c r="C478" s="4">
        <v>46133</v>
      </c>
      <c r="D478" t="s">
        <v>280</v>
      </c>
      <c r="F478" s="5">
        <v>20</v>
      </c>
      <c r="G478" s="25">
        <f>TblTrans[[#This Row],[Credit(Income]]-TblTrans[[#This Row],[Debit(Spend)]]</f>
        <v>20</v>
      </c>
      <c r="H478" s="26" t="str" cm="1">
        <f t="array" ref="H478">_xlfn.XLOOKUP(TRUE,ISNUMBER(SEARCH(TblCat[Description],TblTrans[[#This Row],[Description]])),TblCat[Subcategory],"Uncategorized")</f>
        <v>Savings</v>
      </c>
      <c r="I478" s="26" t="str" cm="1">
        <f t="array" ref="I478">_xlfn.XLOOKUP(TRUE,ISNUMBER(SEARCH(TblCat[Description],TblTrans[[#This Row],[Description]])),TblCat[Category],"Uncategorized")</f>
        <v>Transfer</v>
      </c>
      <c r="J478" s="26" t="str" cm="1">
        <f t="array" ref="J478">_xlfn.XLOOKUP(TRUE,ISNUMBER(SEARCH(TblCat[Description],TblTrans[[#This Row],[Description]])),TblCat[Category Type],"Uncategorized")</f>
        <v>Bank Transfer</v>
      </c>
    </row>
    <row r="479" spans="2:10" x14ac:dyDescent="0.2">
      <c r="B479" t="s">
        <v>14</v>
      </c>
      <c r="C479" s="4">
        <v>46133</v>
      </c>
      <c r="D479" t="s">
        <v>132</v>
      </c>
      <c r="F479" s="5">
        <v>1</v>
      </c>
      <c r="G479" s="25">
        <f>TblTrans[[#This Row],[Credit(Income]]-TblTrans[[#This Row],[Debit(Spend)]]</f>
        <v>1</v>
      </c>
      <c r="H479" s="26" t="str" cm="1">
        <f t="array" ref="H479">_xlfn.XLOOKUP(TRUE,ISNUMBER(SEARCH(TblCat[Description],TblTrans[[#This Row],[Description]])),TblCat[Subcategory],"Uncategorized")</f>
        <v>Savings</v>
      </c>
      <c r="I479" s="26" t="str" cm="1">
        <f t="array" ref="I479">_xlfn.XLOOKUP(TRUE,ISNUMBER(SEARCH(TblCat[Description],TblTrans[[#This Row],[Description]])),TblCat[Category],"Uncategorized")</f>
        <v>Transfer</v>
      </c>
      <c r="J479" s="26" t="str" cm="1">
        <f t="array" ref="J479">_xlfn.XLOOKUP(TRUE,ISNUMBER(SEARCH(TblCat[Description],TblTrans[[#This Row],[Description]])),TblCat[Category Type],"Uncategorized")</f>
        <v>Bank Transfer</v>
      </c>
    </row>
    <row r="480" spans="2:10" x14ac:dyDescent="0.2">
      <c r="B480" t="s">
        <v>14</v>
      </c>
      <c r="C480" s="4">
        <v>46134</v>
      </c>
      <c r="D480" t="s">
        <v>275</v>
      </c>
      <c r="F480" s="5">
        <v>30</v>
      </c>
      <c r="G480" s="25">
        <f>TblTrans[[#This Row],[Credit(Income]]-TblTrans[[#This Row],[Debit(Spend)]]</f>
        <v>30</v>
      </c>
      <c r="H480" s="26" t="str" cm="1">
        <f t="array" ref="H480">_xlfn.XLOOKUP(TRUE,ISNUMBER(SEARCH(TblCat[Description],TblTrans[[#This Row],[Description]])),TblCat[Subcategory],"Uncategorized")</f>
        <v>Savings</v>
      </c>
      <c r="I480" s="26" t="str" cm="1">
        <f t="array" ref="I480">_xlfn.XLOOKUP(TRUE,ISNUMBER(SEARCH(TblCat[Description],TblTrans[[#This Row],[Description]])),TblCat[Category],"Uncategorized")</f>
        <v>Transfer</v>
      </c>
      <c r="J480" s="26" t="str" cm="1">
        <f t="array" ref="J480">_xlfn.XLOOKUP(TRUE,ISNUMBER(SEARCH(TblCat[Description],TblTrans[[#This Row],[Description]])),TblCat[Category Type],"Uncategorized")</f>
        <v>Bank Transfer</v>
      </c>
    </row>
    <row r="481" spans="2:10" x14ac:dyDescent="0.2">
      <c r="B481" t="s">
        <v>14</v>
      </c>
      <c r="C481" s="4">
        <v>46134</v>
      </c>
      <c r="D481" t="s">
        <v>132</v>
      </c>
      <c r="F481" s="5">
        <v>0.01</v>
      </c>
      <c r="G481" s="25">
        <f>TblTrans[[#This Row],[Credit(Income]]-TblTrans[[#This Row],[Debit(Spend)]]</f>
        <v>0.01</v>
      </c>
      <c r="H481" s="26" t="str" cm="1">
        <f t="array" ref="H481">_xlfn.XLOOKUP(TRUE,ISNUMBER(SEARCH(TblCat[Description],TblTrans[[#This Row],[Description]])),TblCat[Subcategory],"Uncategorized")</f>
        <v>Savings</v>
      </c>
      <c r="I481" s="26" t="str" cm="1">
        <f t="array" ref="I481">_xlfn.XLOOKUP(TRUE,ISNUMBER(SEARCH(TblCat[Description],TblTrans[[#This Row],[Description]])),TblCat[Category],"Uncategorized")</f>
        <v>Transfer</v>
      </c>
      <c r="J481" s="26" t="str" cm="1">
        <f t="array" ref="J481">_xlfn.XLOOKUP(TRUE,ISNUMBER(SEARCH(TblCat[Description],TblTrans[[#This Row],[Description]])),TblCat[Category Type],"Uncategorized")</f>
        <v>Bank Transfer</v>
      </c>
    </row>
    <row r="482" spans="2:10" x14ac:dyDescent="0.2">
      <c r="B482" t="s">
        <v>14</v>
      </c>
      <c r="C482" s="4">
        <v>46135</v>
      </c>
      <c r="D482" t="s">
        <v>280</v>
      </c>
      <c r="F482" s="5">
        <v>18</v>
      </c>
      <c r="G482" s="25">
        <f>TblTrans[[#This Row],[Credit(Income]]-TblTrans[[#This Row],[Debit(Spend)]]</f>
        <v>18</v>
      </c>
      <c r="H482" s="26" t="str" cm="1">
        <f t="array" ref="H482">_xlfn.XLOOKUP(TRUE,ISNUMBER(SEARCH(TblCat[Description],TblTrans[[#This Row],[Description]])),TblCat[Subcategory],"Uncategorized")</f>
        <v>Savings</v>
      </c>
      <c r="I482" s="26" t="str" cm="1">
        <f t="array" ref="I482">_xlfn.XLOOKUP(TRUE,ISNUMBER(SEARCH(TblCat[Description],TblTrans[[#This Row],[Description]])),TblCat[Category],"Uncategorized")</f>
        <v>Transfer</v>
      </c>
      <c r="J482" s="26" t="str" cm="1">
        <f t="array" ref="J482">_xlfn.XLOOKUP(TRUE,ISNUMBER(SEARCH(TblCat[Description],TblTrans[[#This Row],[Description]])),TblCat[Category Type],"Uncategorized")</f>
        <v>Bank Transfer</v>
      </c>
    </row>
    <row r="483" spans="2:10" x14ac:dyDescent="0.2">
      <c r="B483" t="s">
        <v>12</v>
      </c>
      <c r="C483" s="4">
        <v>46135</v>
      </c>
      <c r="D483" t="s">
        <v>277</v>
      </c>
      <c r="F483" s="5">
        <v>40</v>
      </c>
      <c r="G483" s="25">
        <f>TblTrans[[#This Row],[Credit(Income]]-TblTrans[[#This Row],[Debit(Spend)]]</f>
        <v>40</v>
      </c>
      <c r="H483" s="26" t="str" cm="1">
        <f t="array" ref="H483">_xlfn.XLOOKUP(TRUE,ISNUMBER(SEARCH(TblCat[Description],TblTrans[[#This Row],[Description]])),TblCat[Subcategory],"Uncategorized")</f>
        <v>Funds Transfer</v>
      </c>
      <c r="I483" s="26" t="str" cm="1">
        <f t="array" ref="I483">_xlfn.XLOOKUP(TRUE,ISNUMBER(SEARCH(TblCat[Description],TblTrans[[#This Row],[Description]])),TblCat[Category],"Uncategorized")</f>
        <v>Transfer</v>
      </c>
      <c r="J483" s="26" t="str" cm="1">
        <f t="array" ref="J483">_xlfn.XLOOKUP(TRUE,ISNUMBER(SEARCH(TblCat[Description],TblTrans[[#This Row],[Description]])),TblCat[Category Type],"Uncategorized")</f>
        <v>Bank Transfer</v>
      </c>
    </row>
    <row r="484" spans="2:10" x14ac:dyDescent="0.2">
      <c r="B484" t="s">
        <v>14</v>
      </c>
      <c r="C484" s="4">
        <v>46135</v>
      </c>
      <c r="D484" t="s">
        <v>275</v>
      </c>
      <c r="F484" s="5">
        <v>26</v>
      </c>
      <c r="G484" s="25">
        <f>TblTrans[[#This Row],[Credit(Income]]-TblTrans[[#This Row],[Debit(Spend)]]</f>
        <v>26</v>
      </c>
      <c r="H484" s="26" t="str" cm="1">
        <f t="array" ref="H484">_xlfn.XLOOKUP(TRUE,ISNUMBER(SEARCH(TblCat[Description],TblTrans[[#This Row],[Description]])),TblCat[Subcategory],"Uncategorized")</f>
        <v>Savings</v>
      </c>
      <c r="I484" s="26" t="str" cm="1">
        <f t="array" ref="I484">_xlfn.XLOOKUP(TRUE,ISNUMBER(SEARCH(TblCat[Description],TblTrans[[#This Row],[Description]])),TblCat[Category],"Uncategorized")</f>
        <v>Transfer</v>
      </c>
      <c r="J484" s="26" t="str" cm="1">
        <f t="array" ref="J484">_xlfn.XLOOKUP(TRUE,ISNUMBER(SEARCH(TblCat[Description],TblTrans[[#This Row],[Description]])),TblCat[Category Type],"Uncategorized")</f>
        <v>Bank Transfer</v>
      </c>
    </row>
    <row r="485" spans="2:10" x14ac:dyDescent="0.2">
      <c r="B485" t="s">
        <v>14</v>
      </c>
      <c r="C485" s="4">
        <v>46135</v>
      </c>
      <c r="D485" t="s">
        <v>132</v>
      </c>
      <c r="F485" s="5">
        <v>1.41</v>
      </c>
      <c r="G485" s="25">
        <f>TblTrans[[#This Row],[Credit(Income]]-TblTrans[[#This Row],[Debit(Spend)]]</f>
        <v>1.41</v>
      </c>
      <c r="H485" s="26" t="str" cm="1">
        <f t="array" ref="H485">_xlfn.XLOOKUP(TRUE,ISNUMBER(SEARCH(TblCat[Description],TblTrans[[#This Row],[Description]])),TblCat[Subcategory],"Uncategorized")</f>
        <v>Savings</v>
      </c>
      <c r="I485" s="26" t="str" cm="1">
        <f t="array" ref="I485">_xlfn.XLOOKUP(TRUE,ISNUMBER(SEARCH(TblCat[Description],TblTrans[[#This Row],[Description]])),TblCat[Category],"Uncategorized")</f>
        <v>Transfer</v>
      </c>
      <c r="J485" s="26" t="str" cm="1">
        <f t="array" ref="J485">_xlfn.XLOOKUP(TRUE,ISNUMBER(SEARCH(TblCat[Description],TblTrans[[#This Row],[Description]])),TblCat[Category Type],"Uncategorized")</f>
        <v>Bank Transfer</v>
      </c>
    </row>
    <row r="486" spans="2:10" x14ac:dyDescent="0.2">
      <c r="B486" t="s">
        <v>14</v>
      </c>
      <c r="C486" s="4">
        <v>46136</v>
      </c>
      <c r="D486" t="s">
        <v>285</v>
      </c>
      <c r="F486" s="5">
        <v>121.68</v>
      </c>
      <c r="G486" s="25">
        <f>TblTrans[[#This Row],[Credit(Income]]-TblTrans[[#This Row],[Debit(Spend)]]</f>
        <v>121.68</v>
      </c>
      <c r="H486" s="26" t="str" cm="1">
        <f t="array" ref="H486">_xlfn.XLOOKUP(TRUE,ISNUMBER(SEARCH(TblCat[Description],TblTrans[[#This Row],[Description]])),TblCat[Subcategory],"Uncategorized")</f>
        <v>Savings</v>
      </c>
      <c r="I486" s="26" t="str" cm="1">
        <f t="array" ref="I486">_xlfn.XLOOKUP(TRUE,ISNUMBER(SEARCH(TblCat[Description],TblTrans[[#This Row],[Description]])),TblCat[Category],"Uncategorized")</f>
        <v>Transfer</v>
      </c>
      <c r="J486" s="26" t="str" cm="1">
        <f t="array" ref="J486">_xlfn.XLOOKUP(TRUE,ISNUMBER(SEARCH(TblCat[Description],TblTrans[[#This Row],[Description]])),TblCat[Category Type],"Uncategorized")</f>
        <v>Bank Transfer</v>
      </c>
    </row>
    <row r="487" spans="2:10" x14ac:dyDescent="0.2">
      <c r="B487" t="s">
        <v>14</v>
      </c>
      <c r="C487" s="4">
        <v>46136</v>
      </c>
      <c r="D487" t="s">
        <v>275</v>
      </c>
      <c r="F487" s="5">
        <v>20</v>
      </c>
      <c r="G487" s="25">
        <f>TblTrans[[#This Row],[Credit(Income]]-TblTrans[[#This Row],[Debit(Spend)]]</f>
        <v>20</v>
      </c>
      <c r="H487" s="26" t="str" cm="1">
        <f t="array" ref="H487">_xlfn.XLOOKUP(TRUE,ISNUMBER(SEARCH(TblCat[Description],TblTrans[[#This Row],[Description]])),TblCat[Subcategory],"Uncategorized")</f>
        <v>Savings</v>
      </c>
      <c r="I487" s="26" t="str" cm="1">
        <f t="array" ref="I487">_xlfn.XLOOKUP(TRUE,ISNUMBER(SEARCH(TblCat[Description],TblTrans[[#This Row],[Description]])),TblCat[Category],"Uncategorized")</f>
        <v>Transfer</v>
      </c>
      <c r="J487" s="26" t="str" cm="1">
        <f t="array" ref="J487">_xlfn.XLOOKUP(TRUE,ISNUMBER(SEARCH(TblCat[Description],TblTrans[[#This Row],[Description]])),TblCat[Category Type],"Uncategorized")</f>
        <v>Bank Transfer</v>
      </c>
    </row>
    <row r="488" spans="2:10" x14ac:dyDescent="0.2">
      <c r="B488" t="s">
        <v>14</v>
      </c>
      <c r="C488" s="4">
        <v>46136</v>
      </c>
      <c r="D488" t="s">
        <v>286</v>
      </c>
      <c r="F488" s="5">
        <v>10</v>
      </c>
      <c r="G488" s="25">
        <f>TblTrans[[#This Row],[Credit(Income]]-TblTrans[[#This Row],[Debit(Spend)]]</f>
        <v>10</v>
      </c>
      <c r="H488" s="26" t="str" cm="1">
        <f t="array" ref="H488">_xlfn.XLOOKUP(TRUE,ISNUMBER(SEARCH(TblCat[Description],TblTrans[[#This Row],[Description]])),TblCat[Subcategory],"Uncategorized")</f>
        <v>Savings</v>
      </c>
      <c r="I488" s="26" t="str" cm="1">
        <f t="array" ref="I488">_xlfn.XLOOKUP(TRUE,ISNUMBER(SEARCH(TblCat[Description],TblTrans[[#This Row],[Description]])),TblCat[Category],"Uncategorized")</f>
        <v>Transfer</v>
      </c>
      <c r="J488" s="26" t="str" cm="1">
        <f t="array" ref="J488">_xlfn.XLOOKUP(TRUE,ISNUMBER(SEARCH(TblCat[Description],TblTrans[[#This Row],[Description]])),TblCat[Category Type],"Uncategorized")</f>
        <v>Bank Transfer</v>
      </c>
    </row>
    <row r="489" spans="2:10" x14ac:dyDescent="0.2">
      <c r="B489" t="s">
        <v>14</v>
      </c>
      <c r="C489" s="4">
        <v>46136</v>
      </c>
      <c r="D489" t="s">
        <v>132</v>
      </c>
      <c r="F489" s="5">
        <v>0.67</v>
      </c>
      <c r="G489" s="25">
        <f>TblTrans[[#This Row],[Credit(Income]]-TblTrans[[#This Row],[Debit(Spend)]]</f>
        <v>0.67</v>
      </c>
      <c r="H489" s="26" t="str" cm="1">
        <f t="array" ref="H489">_xlfn.XLOOKUP(TRUE,ISNUMBER(SEARCH(TblCat[Description],TblTrans[[#This Row],[Description]])),TblCat[Subcategory],"Uncategorized")</f>
        <v>Savings</v>
      </c>
      <c r="I489" s="26" t="str" cm="1">
        <f t="array" ref="I489">_xlfn.XLOOKUP(TRUE,ISNUMBER(SEARCH(TblCat[Description],TblTrans[[#This Row],[Description]])),TblCat[Category],"Uncategorized")</f>
        <v>Transfer</v>
      </c>
      <c r="J489" s="26" t="str" cm="1">
        <f t="array" ref="J489">_xlfn.XLOOKUP(TRUE,ISNUMBER(SEARCH(TblCat[Description],TblTrans[[#This Row],[Description]])),TblCat[Category Type],"Uncategorized")</f>
        <v>Bank Transfer</v>
      </c>
    </row>
    <row r="490" spans="2:10" x14ac:dyDescent="0.2">
      <c r="B490" t="s">
        <v>12</v>
      </c>
      <c r="C490" s="4">
        <v>46137</v>
      </c>
      <c r="D490" t="s">
        <v>278</v>
      </c>
      <c r="E490" s="5">
        <v>40</v>
      </c>
      <c r="G490" s="25">
        <f>TblTrans[[#This Row],[Credit(Income]]-TblTrans[[#This Row],[Debit(Spend)]]</f>
        <v>-40</v>
      </c>
      <c r="H490" s="26" t="str" cm="1">
        <f t="array" ref="H490">_xlfn.XLOOKUP(TRUE,ISNUMBER(SEARCH(TblCat[Description],TblTrans[[#This Row],[Description]])),TblCat[Subcategory],"Uncategorized")</f>
        <v>Funds Transfer</v>
      </c>
      <c r="I490" s="26" t="str" cm="1">
        <f t="array" ref="I490">_xlfn.XLOOKUP(TRUE,ISNUMBER(SEARCH(TblCat[Description],TblTrans[[#This Row],[Description]])),TblCat[Category],"Uncategorized")</f>
        <v>Transfer</v>
      </c>
      <c r="J490" s="26" t="str" cm="1">
        <f t="array" ref="J490">_xlfn.XLOOKUP(TRUE,ISNUMBER(SEARCH(TblCat[Description],TblTrans[[#This Row],[Description]])),TblCat[Category Type],"Uncategorized")</f>
        <v>Bank Transfer</v>
      </c>
    </row>
    <row r="491" spans="2:10" x14ac:dyDescent="0.2">
      <c r="B491" t="s">
        <v>14</v>
      </c>
      <c r="C491" s="4">
        <v>46137</v>
      </c>
      <c r="D491" t="s">
        <v>279</v>
      </c>
      <c r="F491" s="5">
        <v>40</v>
      </c>
      <c r="G491" s="25">
        <f>TblTrans[[#This Row],[Credit(Income]]-TblTrans[[#This Row],[Debit(Spend)]]</f>
        <v>40</v>
      </c>
      <c r="H491" s="26" t="str" cm="1">
        <f t="array" ref="H491">_xlfn.XLOOKUP(TRUE,ISNUMBER(SEARCH(TblCat[Description],TblTrans[[#This Row],[Description]])),TblCat[Subcategory],"Uncategorized")</f>
        <v>Savings</v>
      </c>
      <c r="I491" s="26" t="str" cm="1">
        <f t="array" ref="I491">_xlfn.XLOOKUP(TRUE,ISNUMBER(SEARCH(TblCat[Description],TblTrans[[#This Row],[Description]])),TblCat[Category],"Uncategorized")</f>
        <v>Transfer</v>
      </c>
      <c r="J491" s="26" t="str" cm="1">
        <f t="array" ref="J491">_xlfn.XLOOKUP(TRUE,ISNUMBER(SEARCH(TblCat[Description],TblTrans[[#This Row],[Description]])),TblCat[Category Type],"Uncategorized")</f>
        <v>Bank Transfer</v>
      </c>
    </row>
    <row r="492" spans="2:10" x14ac:dyDescent="0.2">
      <c r="B492" t="s">
        <v>14</v>
      </c>
      <c r="C492" s="4">
        <v>46137</v>
      </c>
      <c r="D492" t="s">
        <v>132</v>
      </c>
      <c r="F492" s="5">
        <v>0.01</v>
      </c>
      <c r="G492" s="25">
        <f>TblTrans[[#This Row],[Credit(Income]]-TblTrans[[#This Row],[Debit(Spend)]]</f>
        <v>0.01</v>
      </c>
      <c r="H492" s="26" t="str" cm="1">
        <f t="array" ref="H492">_xlfn.XLOOKUP(TRUE,ISNUMBER(SEARCH(TblCat[Description],TblTrans[[#This Row],[Description]])),TblCat[Subcategory],"Uncategorized")</f>
        <v>Savings</v>
      </c>
      <c r="I492" s="26" t="str" cm="1">
        <f t="array" ref="I492">_xlfn.XLOOKUP(TRUE,ISNUMBER(SEARCH(TblCat[Description],TblTrans[[#This Row],[Description]])),TblCat[Category],"Uncategorized")</f>
        <v>Transfer</v>
      </c>
      <c r="J492" s="26" t="str" cm="1">
        <f t="array" ref="J492">_xlfn.XLOOKUP(TRUE,ISNUMBER(SEARCH(TblCat[Description],TblTrans[[#This Row],[Description]])),TblCat[Category Type],"Uncategorized")</f>
        <v>Bank Transfer</v>
      </c>
    </row>
    <row r="493" spans="2:10" x14ac:dyDescent="0.2">
      <c r="B493" t="s">
        <v>14</v>
      </c>
      <c r="C493" s="4">
        <v>46139</v>
      </c>
      <c r="D493" t="s">
        <v>287</v>
      </c>
      <c r="E493" s="5">
        <v>303.39999999999998</v>
      </c>
      <c r="G493" s="25">
        <f>TblTrans[[#This Row],[Credit(Income]]-TblTrans[[#This Row],[Debit(Spend)]]</f>
        <v>-303.39999999999998</v>
      </c>
      <c r="H493" s="26" t="str" cm="1">
        <f t="array" ref="H493">_xlfn.XLOOKUP(TRUE,ISNUMBER(SEARCH(TblCat[Description],TblTrans[[#This Row],[Description]])),TblCat[Subcategory],"Uncategorized")</f>
        <v>Savings</v>
      </c>
      <c r="I493" s="26" t="str" cm="1">
        <f t="array" ref="I493">_xlfn.XLOOKUP(TRUE,ISNUMBER(SEARCH(TblCat[Description],TblTrans[[#This Row],[Description]])),TblCat[Category],"Uncategorized")</f>
        <v>Transfer</v>
      </c>
      <c r="J493" s="26" t="str" cm="1">
        <f t="array" ref="J493">_xlfn.XLOOKUP(TRUE,ISNUMBER(SEARCH(TblCat[Description],TblTrans[[#This Row],[Description]])),TblCat[Category Type],"Uncategorized")</f>
        <v>Bank Transfer</v>
      </c>
    </row>
    <row r="494" spans="2:10" x14ac:dyDescent="0.2">
      <c r="B494" t="s">
        <v>14</v>
      </c>
      <c r="C494" s="4">
        <v>46139</v>
      </c>
      <c r="D494" t="s">
        <v>275</v>
      </c>
      <c r="F494" s="5">
        <v>25</v>
      </c>
      <c r="G494" s="25">
        <f>TblTrans[[#This Row],[Credit(Income]]-TblTrans[[#This Row],[Debit(Spend)]]</f>
        <v>25</v>
      </c>
      <c r="H494" s="26" t="str" cm="1">
        <f t="array" ref="H494">_xlfn.XLOOKUP(TRUE,ISNUMBER(SEARCH(TblCat[Description],TblTrans[[#This Row],[Description]])),TblCat[Subcategory],"Uncategorized")</f>
        <v>Savings</v>
      </c>
      <c r="I494" s="26" t="str" cm="1">
        <f t="array" ref="I494">_xlfn.XLOOKUP(TRUE,ISNUMBER(SEARCH(TblCat[Description],TblTrans[[#This Row],[Description]])),TblCat[Category],"Uncategorized")</f>
        <v>Transfer</v>
      </c>
      <c r="J494" s="26" t="str" cm="1">
        <f t="array" ref="J494">_xlfn.XLOOKUP(TRUE,ISNUMBER(SEARCH(TblCat[Description],TblTrans[[#This Row],[Description]])),TblCat[Category Type],"Uncategorized")</f>
        <v>Bank Transfer</v>
      </c>
    </row>
    <row r="495" spans="2:10" x14ac:dyDescent="0.2">
      <c r="B495" t="s">
        <v>14</v>
      </c>
      <c r="C495" s="4">
        <v>46139</v>
      </c>
      <c r="D495" t="s">
        <v>132</v>
      </c>
      <c r="F495" s="5">
        <v>0.13</v>
      </c>
      <c r="G495" s="25">
        <f>TblTrans[[#This Row],[Credit(Income]]-TblTrans[[#This Row],[Debit(Spend)]]</f>
        <v>0.13</v>
      </c>
      <c r="H495" s="26" t="str" cm="1">
        <f t="array" ref="H495">_xlfn.XLOOKUP(TRUE,ISNUMBER(SEARCH(TblCat[Description],TblTrans[[#This Row],[Description]])),TblCat[Subcategory],"Uncategorized")</f>
        <v>Savings</v>
      </c>
      <c r="I495" s="26" t="str" cm="1">
        <f t="array" ref="I495">_xlfn.XLOOKUP(TRUE,ISNUMBER(SEARCH(TblCat[Description],TblTrans[[#This Row],[Description]])),TblCat[Category],"Uncategorized")</f>
        <v>Transfer</v>
      </c>
      <c r="J495" s="26" t="str" cm="1">
        <f t="array" ref="J495">_xlfn.XLOOKUP(TRUE,ISNUMBER(SEARCH(TblCat[Description],TblTrans[[#This Row],[Description]])),TblCat[Category Type],"Uncategorized")</f>
        <v>Bank Transfer</v>
      </c>
    </row>
    <row r="496" spans="2:10" x14ac:dyDescent="0.2">
      <c r="B496" t="s">
        <v>12</v>
      </c>
      <c r="C496" s="4">
        <v>46140</v>
      </c>
      <c r="D496" t="s">
        <v>277</v>
      </c>
      <c r="F496" s="5">
        <v>75</v>
      </c>
      <c r="G496" s="25">
        <f>TblTrans[[#This Row],[Credit(Income]]-TblTrans[[#This Row],[Debit(Spend)]]</f>
        <v>75</v>
      </c>
      <c r="H496" s="26" t="str" cm="1">
        <f t="array" ref="H496">_xlfn.XLOOKUP(TRUE,ISNUMBER(SEARCH(TblCat[Description],TblTrans[[#This Row],[Description]])),TblCat[Subcategory],"Uncategorized")</f>
        <v>Funds Transfer</v>
      </c>
      <c r="I496" s="26" t="str" cm="1">
        <f t="array" ref="I496">_xlfn.XLOOKUP(TRUE,ISNUMBER(SEARCH(TblCat[Description],TblTrans[[#This Row],[Description]])),TblCat[Category],"Uncategorized")</f>
        <v>Transfer</v>
      </c>
      <c r="J496" s="26" t="str" cm="1">
        <f t="array" ref="J496">_xlfn.XLOOKUP(TRUE,ISNUMBER(SEARCH(TblCat[Description],TblTrans[[#This Row],[Description]])),TblCat[Category Type],"Uncategorized")</f>
        <v>Bank Transfer</v>
      </c>
    </row>
    <row r="497" spans="2:10" x14ac:dyDescent="0.2">
      <c r="B497" t="s">
        <v>12</v>
      </c>
      <c r="C497" s="4">
        <v>46140</v>
      </c>
      <c r="D497" t="s">
        <v>278</v>
      </c>
      <c r="E497" s="5">
        <v>75</v>
      </c>
      <c r="G497" s="25">
        <f>TblTrans[[#This Row],[Credit(Income]]-TblTrans[[#This Row],[Debit(Spend)]]</f>
        <v>-75</v>
      </c>
      <c r="H497" s="26" t="str" cm="1">
        <f t="array" ref="H497">_xlfn.XLOOKUP(TRUE,ISNUMBER(SEARCH(TblCat[Description],TblTrans[[#This Row],[Description]])),TblCat[Subcategory],"Uncategorized")</f>
        <v>Funds Transfer</v>
      </c>
      <c r="I497" s="26" t="str" cm="1">
        <f t="array" ref="I497">_xlfn.XLOOKUP(TRUE,ISNUMBER(SEARCH(TblCat[Description],TblTrans[[#This Row],[Description]])),TblCat[Category],"Uncategorized")</f>
        <v>Transfer</v>
      </c>
      <c r="J497" s="26" t="str" cm="1">
        <f t="array" ref="J497">_xlfn.XLOOKUP(TRUE,ISNUMBER(SEARCH(TblCat[Description],TblTrans[[#This Row],[Description]])),TblCat[Category Type],"Uncategorized")</f>
        <v>Bank Transfer</v>
      </c>
    </row>
    <row r="498" spans="2:10" x14ac:dyDescent="0.2">
      <c r="B498" t="s">
        <v>14</v>
      </c>
      <c r="C498" s="4">
        <v>46140</v>
      </c>
      <c r="D498" t="s">
        <v>279</v>
      </c>
      <c r="F498" s="5">
        <v>75</v>
      </c>
      <c r="G498" s="25">
        <f>TblTrans[[#This Row],[Credit(Income]]-TblTrans[[#This Row],[Debit(Spend)]]</f>
        <v>75</v>
      </c>
      <c r="H498" s="26" t="str" cm="1">
        <f t="array" ref="H498">_xlfn.XLOOKUP(TRUE,ISNUMBER(SEARCH(TblCat[Description],TblTrans[[#This Row],[Description]])),TblCat[Subcategory],"Uncategorized")</f>
        <v>Savings</v>
      </c>
      <c r="I498" s="26" t="str" cm="1">
        <f t="array" ref="I498">_xlfn.XLOOKUP(TRUE,ISNUMBER(SEARCH(TblCat[Description],TblTrans[[#This Row],[Description]])),TblCat[Category],"Uncategorized")</f>
        <v>Transfer</v>
      </c>
      <c r="J498" s="26" t="str" cm="1">
        <f t="array" ref="J498">_xlfn.XLOOKUP(TRUE,ISNUMBER(SEARCH(TblCat[Description],TblTrans[[#This Row],[Description]])),TblCat[Category Type],"Uncategorized")</f>
        <v>Bank Transfer</v>
      </c>
    </row>
    <row r="499" spans="2:10" x14ac:dyDescent="0.2">
      <c r="B499" t="s">
        <v>14</v>
      </c>
      <c r="C499" s="4">
        <v>46140</v>
      </c>
      <c r="D499" t="s">
        <v>132</v>
      </c>
      <c r="F499" s="5">
        <v>2.5499999999999998</v>
      </c>
      <c r="G499" s="25">
        <f>TblTrans[[#This Row],[Credit(Income]]-TblTrans[[#This Row],[Debit(Spend)]]</f>
        <v>2.5499999999999998</v>
      </c>
      <c r="H499" s="26" t="str" cm="1">
        <f t="array" ref="H499">_xlfn.XLOOKUP(TRUE,ISNUMBER(SEARCH(TblCat[Description],TblTrans[[#This Row],[Description]])),TblCat[Subcategory],"Uncategorized")</f>
        <v>Savings</v>
      </c>
      <c r="I499" s="26" t="str" cm="1">
        <f t="array" ref="I499">_xlfn.XLOOKUP(TRUE,ISNUMBER(SEARCH(TblCat[Description],TblTrans[[#This Row],[Description]])),TblCat[Category],"Uncategorized")</f>
        <v>Transfer</v>
      </c>
      <c r="J499" s="26" t="str" cm="1">
        <f t="array" ref="J499">_xlfn.XLOOKUP(TRUE,ISNUMBER(SEARCH(TblCat[Description],TblTrans[[#This Row],[Description]])),TblCat[Category Type],"Uncategorized")</f>
        <v>Bank Transfer</v>
      </c>
    </row>
    <row r="500" spans="2:10" x14ac:dyDescent="0.2">
      <c r="B500" t="s">
        <v>12</v>
      </c>
      <c r="C500" s="4">
        <v>46141</v>
      </c>
      <c r="D500" t="s">
        <v>277</v>
      </c>
      <c r="F500" s="5">
        <v>45</v>
      </c>
      <c r="G500" s="25">
        <f>TblTrans[[#This Row],[Credit(Income]]-TblTrans[[#This Row],[Debit(Spend)]]</f>
        <v>45</v>
      </c>
      <c r="H500" s="26" t="str" cm="1">
        <f t="array" ref="H500">_xlfn.XLOOKUP(TRUE,ISNUMBER(SEARCH(TblCat[Description],TblTrans[[#This Row],[Description]])),TblCat[Subcategory],"Uncategorized")</f>
        <v>Funds Transfer</v>
      </c>
      <c r="I500" s="26" t="str" cm="1">
        <f t="array" ref="I500">_xlfn.XLOOKUP(TRUE,ISNUMBER(SEARCH(TblCat[Description],TblTrans[[#This Row],[Description]])),TblCat[Category],"Uncategorized")</f>
        <v>Transfer</v>
      </c>
      <c r="J500" s="26" t="str" cm="1">
        <f t="array" ref="J500">_xlfn.XLOOKUP(TRUE,ISNUMBER(SEARCH(TblCat[Description],TblTrans[[#This Row],[Description]])),TblCat[Category Type],"Uncategorized")</f>
        <v>Bank Transfer</v>
      </c>
    </row>
    <row r="501" spans="2:10" x14ac:dyDescent="0.2">
      <c r="B501" t="s">
        <v>12</v>
      </c>
      <c r="C501" s="4">
        <v>46141</v>
      </c>
      <c r="D501" t="s">
        <v>278</v>
      </c>
      <c r="E501" s="5">
        <v>45</v>
      </c>
      <c r="G501" s="25">
        <f>TblTrans[[#This Row],[Credit(Income]]-TblTrans[[#This Row],[Debit(Spend)]]</f>
        <v>-45</v>
      </c>
      <c r="H501" s="26" t="str" cm="1">
        <f t="array" ref="H501">_xlfn.XLOOKUP(TRUE,ISNUMBER(SEARCH(TblCat[Description],TblTrans[[#This Row],[Description]])),TblCat[Subcategory],"Uncategorized")</f>
        <v>Funds Transfer</v>
      </c>
      <c r="I501" s="26" t="str" cm="1">
        <f t="array" ref="I501">_xlfn.XLOOKUP(TRUE,ISNUMBER(SEARCH(TblCat[Description],TblTrans[[#This Row],[Description]])),TblCat[Category],"Uncategorized")</f>
        <v>Transfer</v>
      </c>
      <c r="J501" s="26" t="str" cm="1">
        <f t="array" ref="J501">_xlfn.XLOOKUP(TRUE,ISNUMBER(SEARCH(TblCat[Description],TblTrans[[#This Row],[Description]])),TblCat[Category Type],"Uncategorized")</f>
        <v>Bank Transfer</v>
      </c>
    </row>
    <row r="502" spans="2:10" x14ac:dyDescent="0.2">
      <c r="B502" t="s">
        <v>14</v>
      </c>
      <c r="C502" s="4">
        <v>46141</v>
      </c>
      <c r="D502" t="s">
        <v>279</v>
      </c>
      <c r="F502" s="5">
        <v>45</v>
      </c>
      <c r="G502" s="25">
        <f>TblTrans[[#This Row],[Credit(Income]]-TblTrans[[#This Row],[Debit(Spend)]]</f>
        <v>45</v>
      </c>
      <c r="H502" s="26" t="str" cm="1">
        <f t="array" ref="H502">_xlfn.XLOOKUP(TRUE,ISNUMBER(SEARCH(TblCat[Description],TblTrans[[#This Row],[Description]])),TblCat[Subcategory],"Uncategorized")</f>
        <v>Savings</v>
      </c>
      <c r="I502" s="26" t="str" cm="1">
        <f t="array" ref="I502">_xlfn.XLOOKUP(TRUE,ISNUMBER(SEARCH(TblCat[Description],TblTrans[[#This Row],[Description]])),TblCat[Category],"Uncategorized")</f>
        <v>Transfer</v>
      </c>
      <c r="J502" s="26" t="str" cm="1">
        <f t="array" ref="J502">_xlfn.XLOOKUP(TRUE,ISNUMBER(SEARCH(TblCat[Description],TblTrans[[#This Row],[Description]])),TblCat[Category Type],"Uncategorized")</f>
        <v>Bank Transfer</v>
      </c>
    </row>
    <row r="503" spans="2:10" x14ac:dyDescent="0.2">
      <c r="B503" t="s">
        <v>14</v>
      </c>
      <c r="C503" s="4">
        <v>46141</v>
      </c>
      <c r="D503" t="s">
        <v>279</v>
      </c>
      <c r="F503" s="5">
        <v>75</v>
      </c>
      <c r="G503" s="25">
        <f>TblTrans[[#This Row],[Credit(Income]]-TblTrans[[#This Row],[Debit(Spend)]]</f>
        <v>75</v>
      </c>
      <c r="H503" s="26" t="str" cm="1">
        <f t="array" ref="H503">_xlfn.XLOOKUP(TRUE,ISNUMBER(SEARCH(TblCat[Description],TblTrans[[#This Row],[Description]])),TblCat[Subcategory],"Uncategorized")</f>
        <v>Savings</v>
      </c>
      <c r="I503" s="26" t="str" cm="1">
        <f t="array" ref="I503">_xlfn.XLOOKUP(TRUE,ISNUMBER(SEARCH(TblCat[Description],TblTrans[[#This Row],[Description]])),TblCat[Category],"Uncategorized")</f>
        <v>Transfer</v>
      </c>
      <c r="J503" s="26" t="str" cm="1">
        <f t="array" ref="J503">_xlfn.XLOOKUP(TRUE,ISNUMBER(SEARCH(TblCat[Description],TblTrans[[#This Row],[Description]])),TblCat[Category Type],"Uncategorized")</f>
        <v>Bank Transfer</v>
      </c>
    </row>
    <row r="504" spans="2:10" x14ac:dyDescent="0.2">
      <c r="B504" t="s">
        <v>14</v>
      </c>
      <c r="C504" s="4">
        <v>46141</v>
      </c>
      <c r="D504" t="s">
        <v>132</v>
      </c>
      <c r="F504" s="5">
        <v>1.64</v>
      </c>
      <c r="G504" s="25">
        <f>TblTrans[[#This Row],[Credit(Income]]-TblTrans[[#This Row],[Debit(Spend)]]</f>
        <v>1.64</v>
      </c>
      <c r="H504" s="26" t="str" cm="1">
        <f t="array" ref="H504">_xlfn.XLOOKUP(TRUE,ISNUMBER(SEARCH(TblCat[Description],TblTrans[[#This Row],[Description]])),TblCat[Subcategory],"Uncategorized")</f>
        <v>Savings</v>
      </c>
      <c r="I504" s="26" t="str" cm="1">
        <f t="array" ref="I504">_xlfn.XLOOKUP(TRUE,ISNUMBER(SEARCH(TblCat[Description],TblTrans[[#This Row],[Description]])),TblCat[Category],"Uncategorized")</f>
        <v>Transfer</v>
      </c>
      <c r="J504" s="26" t="str" cm="1">
        <f t="array" ref="J504">_xlfn.XLOOKUP(TRUE,ISNUMBER(SEARCH(TblCat[Description],TblTrans[[#This Row],[Description]])),TblCat[Category Type],"Uncategorized")</f>
        <v>Bank Transfer</v>
      </c>
    </row>
    <row r="505" spans="2:10" x14ac:dyDescent="0.2">
      <c r="B505" t="s">
        <v>14</v>
      </c>
      <c r="C505" s="4">
        <v>46142</v>
      </c>
      <c r="D505" t="s">
        <v>132</v>
      </c>
      <c r="F505" s="5">
        <v>1.1100000000000001</v>
      </c>
      <c r="G505" s="25">
        <f>TblTrans[[#This Row],[Credit(Income]]-TblTrans[[#This Row],[Debit(Spend)]]</f>
        <v>1.1100000000000001</v>
      </c>
      <c r="H505" s="26" t="str" cm="1">
        <f t="array" ref="H505">_xlfn.XLOOKUP(TRUE,ISNUMBER(SEARCH(TblCat[Description],TblTrans[[#This Row],[Description]])),TblCat[Subcategory],"Uncategorized")</f>
        <v>Savings</v>
      </c>
      <c r="I505" s="26" t="str" cm="1">
        <f t="array" ref="I505">_xlfn.XLOOKUP(TRUE,ISNUMBER(SEARCH(TblCat[Description],TblTrans[[#This Row],[Description]])),TblCat[Category],"Uncategorized")</f>
        <v>Transfer</v>
      </c>
      <c r="J505" s="26" t="str" cm="1">
        <f t="array" ref="J505">_xlfn.XLOOKUP(TRUE,ISNUMBER(SEARCH(TblCat[Description],TblTrans[[#This Row],[Description]])),TblCat[Category Type],"Uncategorized")</f>
        <v>Bank Transfer</v>
      </c>
    </row>
    <row r="506" spans="2:10" x14ac:dyDescent="0.2">
      <c r="B506" t="s">
        <v>14</v>
      </c>
      <c r="C506" s="4">
        <v>46142</v>
      </c>
      <c r="D506" t="s">
        <v>77</v>
      </c>
      <c r="F506" s="5">
        <v>26.68</v>
      </c>
      <c r="G506" s="25">
        <f>TblTrans[[#This Row],[Credit(Income]]-TblTrans[[#This Row],[Debit(Spend)]]</f>
        <v>26.68</v>
      </c>
      <c r="H506" s="26" t="str" cm="1">
        <f t="array" ref="H506">_xlfn.XLOOKUP(TRUE,ISNUMBER(SEARCH(TblCat[Description],TblTrans[[#This Row],[Description]])),TblCat[Subcategory],"Uncategorized")</f>
        <v>Savings</v>
      </c>
      <c r="I506" s="26" t="str" cm="1">
        <f t="array" ref="I506">_xlfn.XLOOKUP(TRUE,ISNUMBER(SEARCH(TblCat[Description],TblTrans[[#This Row],[Description]])),TblCat[Category],"Uncategorized")</f>
        <v>Interest</v>
      </c>
      <c r="J506" s="26" t="str" cm="1">
        <f t="array" ref="J506">_xlfn.XLOOKUP(TRUE,ISNUMBER(SEARCH(TblCat[Description],TblTrans[[#This Row],[Description]])),TblCat[Category Type],"Uncategorized")</f>
        <v>Income</v>
      </c>
    </row>
    <row r="507" spans="2:10" x14ac:dyDescent="0.2">
      <c r="B507" t="s">
        <v>14</v>
      </c>
      <c r="C507" s="4">
        <v>46142</v>
      </c>
      <c r="D507" t="s">
        <v>288</v>
      </c>
      <c r="F507" s="5">
        <v>0.05</v>
      </c>
      <c r="G507" s="25">
        <f>TblTrans[[#This Row],[Credit(Income]]-TblTrans[[#This Row],[Debit(Spend)]]</f>
        <v>0.05</v>
      </c>
      <c r="H507" s="26" t="str" cm="1">
        <f t="array" ref="H507">_xlfn.XLOOKUP(TRUE,ISNUMBER(SEARCH(TblCat[Description],TblTrans[[#This Row],[Description]])),TblCat[Subcategory],"Uncategorized")</f>
        <v>Interest</v>
      </c>
      <c r="I507" s="26" t="str" cm="1">
        <f t="array" ref="I507">_xlfn.XLOOKUP(TRUE,ISNUMBER(SEARCH(TblCat[Description],TblTrans[[#This Row],[Description]])),TblCat[Category],"Uncategorized")</f>
        <v>Interest</v>
      </c>
      <c r="J507" s="26" t="str" cm="1">
        <f t="array" ref="J507">_xlfn.XLOOKUP(TRUE,ISNUMBER(SEARCH(TblCat[Description],TblTrans[[#This Row],[Description]])),TblCat[Category Type],"Uncategorized")</f>
        <v>Income</v>
      </c>
    </row>
    <row r="508" spans="2:10" x14ac:dyDescent="0.2">
      <c r="B508" t="s">
        <v>14</v>
      </c>
      <c r="C508" s="4">
        <v>46142</v>
      </c>
      <c r="D508" t="s">
        <v>150</v>
      </c>
      <c r="F508" s="5">
        <v>0.13</v>
      </c>
      <c r="G508" s="25">
        <f>TblTrans[[#This Row],[Credit(Income]]-TblTrans[[#This Row],[Debit(Spend)]]</f>
        <v>0.13</v>
      </c>
      <c r="H508" s="26" t="str" cm="1">
        <f t="array" ref="H508">_xlfn.XLOOKUP(TRUE,ISNUMBER(SEARCH(TblCat[Description],TblTrans[[#This Row],[Description]])),TblCat[Subcategory],"Uncategorized")</f>
        <v>Savings</v>
      </c>
      <c r="I508" s="26" t="str" cm="1">
        <f t="array" ref="I508">_xlfn.XLOOKUP(TRUE,ISNUMBER(SEARCH(TblCat[Description],TblTrans[[#This Row],[Description]])),TblCat[Category],"Uncategorized")</f>
        <v>Transfer</v>
      </c>
      <c r="J508" s="26" t="str" cm="1">
        <f t="array" ref="J508">_xlfn.XLOOKUP(TRUE,ISNUMBER(SEARCH(TblCat[Description],TblTrans[[#This Row],[Description]])),TblCat[Category Type],"Uncategorized")</f>
        <v>Bank Transfer</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2E1B-1450-0946-9A40-8D428ACD3974}">
  <dimension ref="B1:E66"/>
  <sheetViews>
    <sheetView showGridLines="0" topLeftCell="A8" workbookViewId="0">
      <selection activeCell="B31" sqref="B31"/>
    </sheetView>
  </sheetViews>
  <sheetFormatPr baseColWidth="10" defaultRowHeight="16" x14ac:dyDescent="0.2"/>
  <cols>
    <col min="2" max="2" width="35.6640625" bestFit="1" customWidth="1"/>
    <col min="3" max="5" width="22" customWidth="1"/>
  </cols>
  <sheetData>
    <row r="1" spans="2:5" s="3" customFormat="1" ht="68" customHeight="1" x14ac:dyDescent="0.2">
      <c r="B1" s="3" t="s">
        <v>3</v>
      </c>
    </row>
    <row r="3" spans="2:5" x14ac:dyDescent="0.2">
      <c r="B3" t="s">
        <v>6</v>
      </c>
      <c r="C3" t="s">
        <v>9</v>
      </c>
      <c r="D3" t="s">
        <v>10</v>
      </c>
      <c r="E3" t="s">
        <v>11</v>
      </c>
    </row>
    <row r="4" spans="2:5" x14ac:dyDescent="0.2">
      <c r="B4" t="s">
        <v>13</v>
      </c>
      <c r="C4" t="s">
        <v>152</v>
      </c>
      <c r="D4" t="s">
        <v>153</v>
      </c>
      <c r="E4" t="s">
        <v>151</v>
      </c>
    </row>
    <row r="5" spans="2:5" x14ac:dyDescent="0.2">
      <c r="B5" t="s">
        <v>15</v>
      </c>
      <c r="C5" t="s">
        <v>14</v>
      </c>
      <c r="D5" t="s">
        <v>153</v>
      </c>
      <c r="E5" t="s">
        <v>151</v>
      </c>
    </row>
    <row r="6" spans="2:5" x14ac:dyDescent="0.2">
      <c r="B6" t="s">
        <v>16</v>
      </c>
      <c r="C6" t="s">
        <v>14</v>
      </c>
      <c r="D6" t="s">
        <v>153</v>
      </c>
      <c r="E6" t="s">
        <v>151</v>
      </c>
    </row>
    <row r="7" spans="2:5" x14ac:dyDescent="0.2">
      <c r="B7" t="s">
        <v>17</v>
      </c>
      <c r="C7" t="s">
        <v>152</v>
      </c>
      <c r="D7" t="s">
        <v>153</v>
      </c>
      <c r="E7" t="s">
        <v>151</v>
      </c>
    </row>
    <row r="8" spans="2:5" x14ac:dyDescent="0.2">
      <c r="B8" t="s">
        <v>18</v>
      </c>
      <c r="C8" t="s">
        <v>14</v>
      </c>
      <c r="D8" t="s">
        <v>153</v>
      </c>
      <c r="E8" t="s">
        <v>151</v>
      </c>
    </row>
    <row r="9" spans="2:5" x14ac:dyDescent="0.2">
      <c r="B9" t="s">
        <v>250</v>
      </c>
      <c r="C9" t="s">
        <v>152</v>
      </c>
      <c r="D9" t="s">
        <v>153</v>
      </c>
      <c r="E9" t="s">
        <v>151</v>
      </c>
    </row>
    <row r="10" spans="2:5" x14ac:dyDescent="0.2">
      <c r="B10" t="s">
        <v>251</v>
      </c>
      <c r="C10" t="s">
        <v>14</v>
      </c>
      <c r="D10" t="s">
        <v>153</v>
      </c>
      <c r="E10" t="s">
        <v>151</v>
      </c>
    </row>
    <row r="11" spans="2:5" x14ac:dyDescent="0.2">
      <c r="B11" t="s">
        <v>19</v>
      </c>
      <c r="C11" t="s">
        <v>154</v>
      </c>
      <c r="D11" t="s">
        <v>155</v>
      </c>
      <c r="E11" t="s">
        <v>156</v>
      </c>
    </row>
    <row r="12" spans="2:5" x14ac:dyDescent="0.2">
      <c r="B12" t="s">
        <v>90</v>
      </c>
      <c r="C12" t="s">
        <v>157</v>
      </c>
      <c r="D12" t="s">
        <v>155</v>
      </c>
      <c r="E12" t="s">
        <v>156</v>
      </c>
    </row>
    <row r="13" spans="2:5" x14ac:dyDescent="0.2">
      <c r="B13" t="s">
        <v>158</v>
      </c>
      <c r="C13" t="s">
        <v>159</v>
      </c>
      <c r="D13" t="s">
        <v>160</v>
      </c>
      <c r="E13" t="s">
        <v>156</v>
      </c>
    </row>
    <row r="14" spans="2:5" x14ac:dyDescent="0.2">
      <c r="B14" t="s">
        <v>161</v>
      </c>
      <c r="C14" t="s">
        <v>159</v>
      </c>
      <c r="D14" t="s">
        <v>160</v>
      </c>
      <c r="E14" t="s">
        <v>156</v>
      </c>
    </row>
    <row r="15" spans="2:5" x14ac:dyDescent="0.2">
      <c r="B15" t="s">
        <v>21</v>
      </c>
      <c r="C15" t="s">
        <v>162</v>
      </c>
      <c r="D15" t="s">
        <v>155</v>
      </c>
      <c r="E15" t="s">
        <v>156</v>
      </c>
    </row>
    <row r="16" spans="2:5" x14ac:dyDescent="0.2">
      <c r="B16" t="s">
        <v>103</v>
      </c>
      <c r="C16" t="s">
        <v>163</v>
      </c>
      <c r="D16" t="s">
        <v>153</v>
      </c>
      <c r="E16" t="s">
        <v>164</v>
      </c>
    </row>
    <row r="17" spans="2:5" x14ac:dyDescent="0.2">
      <c r="B17" t="s">
        <v>116</v>
      </c>
      <c r="C17" t="s">
        <v>14</v>
      </c>
      <c r="D17" t="s">
        <v>153</v>
      </c>
      <c r="E17" t="s">
        <v>164</v>
      </c>
    </row>
    <row r="18" spans="2:5" x14ac:dyDescent="0.2">
      <c r="B18" t="s">
        <v>97</v>
      </c>
      <c r="C18" t="s">
        <v>163</v>
      </c>
      <c r="D18" t="s">
        <v>153</v>
      </c>
      <c r="E18" t="s">
        <v>164</v>
      </c>
    </row>
    <row r="19" spans="2:5" x14ac:dyDescent="0.2">
      <c r="B19" t="s">
        <v>165</v>
      </c>
      <c r="C19" t="s">
        <v>163</v>
      </c>
      <c r="D19" t="s">
        <v>153</v>
      </c>
      <c r="E19" t="s">
        <v>164</v>
      </c>
    </row>
    <row r="20" spans="2:5" x14ac:dyDescent="0.2">
      <c r="B20" t="s">
        <v>166</v>
      </c>
      <c r="C20" t="s">
        <v>163</v>
      </c>
      <c r="D20" t="s">
        <v>153</v>
      </c>
      <c r="E20" t="s">
        <v>164</v>
      </c>
    </row>
    <row r="21" spans="2:5" x14ac:dyDescent="0.2">
      <c r="B21" t="s">
        <v>132</v>
      </c>
      <c r="C21" t="s">
        <v>14</v>
      </c>
      <c r="D21" t="s">
        <v>153</v>
      </c>
      <c r="E21" t="s">
        <v>164</v>
      </c>
    </row>
    <row r="22" spans="2:5" x14ac:dyDescent="0.2">
      <c r="B22" t="s">
        <v>78</v>
      </c>
      <c r="C22" t="s">
        <v>14</v>
      </c>
      <c r="D22" t="s">
        <v>153</v>
      </c>
      <c r="E22" t="s">
        <v>164</v>
      </c>
    </row>
    <row r="23" spans="2:5" x14ac:dyDescent="0.2">
      <c r="B23" t="s">
        <v>167</v>
      </c>
      <c r="C23" t="s">
        <v>163</v>
      </c>
      <c r="D23" t="s">
        <v>153</v>
      </c>
      <c r="E23" t="s">
        <v>164</v>
      </c>
    </row>
    <row r="24" spans="2:5" x14ac:dyDescent="0.2">
      <c r="B24" t="s">
        <v>168</v>
      </c>
      <c r="C24" t="s">
        <v>163</v>
      </c>
      <c r="D24" t="s">
        <v>153</v>
      </c>
      <c r="E24" t="s">
        <v>164</v>
      </c>
    </row>
    <row r="25" spans="2:5" x14ac:dyDescent="0.2">
      <c r="B25" t="s">
        <v>66</v>
      </c>
      <c r="C25" t="s">
        <v>169</v>
      </c>
      <c r="D25" t="s">
        <v>170</v>
      </c>
      <c r="E25" t="s">
        <v>171</v>
      </c>
    </row>
    <row r="26" spans="2:5" x14ac:dyDescent="0.2">
      <c r="B26" t="s">
        <v>249</v>
      </c>
      <c r="C26" t="s">
        <v>14</v>
      </c>
      <c r="D26" t="s">
        <v>172</v>
      </c>
      <c r="E26" t="s">
        <v>171</v>
      </c>
    </row>
    <row r="27" spans="2:5" x14ac:dyDescent="0.2">
      <c r="B27" t="s">
        <v>77</v>
      </c>
      <c r="C27" t="s">
        <v>14</v>
      </c>
      <c r="D27" t="s">
        <v>172</v>
      </c>
      <c r="E27" t="s">
        <v>171</v>
      </c>
    </row>
    <row r="28" spans="2:5" x14ac:dyDescent="0.2">
      <c r="B28" t="s">
        <v>149</v>
      </c>
      <c r="C28" t="s">
        <v>172</v>
      </c>
      <c r="D28" t="s">
        <v>172</v>
      </c>
      <c r="E28" t="s">
        <v>171</v>
      </c>
    </row>
    <row r="29" spans="2:5" x14ac:dyDescent="0.2">
      <c r="B29" t="s">
        <v>288</v>
      </c>
      <c r="C29" t="s">
        <v>14</v>
      </c>
      <c r="D29" t="s">
        <v>172</v>
      </c>
      <c r="E29" t="s">
        <v>171</v>
      </c>
    </row>
    <row r="30" spans="2:5" x14ac:dyDescent="0.2">
      <c r="B30" t="s">
        <v>150</v>
      </c>
      <c r="C30" t="s">
        <v>14</v>
      </c>
      <c r="D30" t="s">
        <v>172</v>
      </c>
      <c r="E30" t="s">
        <v>171</v>
      </c>
    </row>
    <row r="31" spans="2:5" x14ac:dyDescent="0.2">
      <c r="B31" t="s">
        <v>173</v>
      </c>
      <c r="C31" t="s">
        <v>173</v>
      </c>
      <c r="D31" t="s">
        <v>174</v>
      </c>
      <c r="E31" t="s">
        <v>156</v>
      </c>
    </row>
    <row r="32" spans="2:5" x14ac:dyDescent="0.2">
      <c r="B32" t="s">
        <v>175</v>
      </c>
      <c r="C32" t="s">
        <v>176</v>
      </c>
      <c r="D32" t="s">
        <v>175</v>
      </c>
      <c r="E32" t="s">
        <v>171</v>
      </c>
    </row>
    <row r="33" spans="2:5" x14ac:dyDescent="0.2">
      <c r="B33" t="s">
        <v>29</v>
      </c>
      <c r="C33" t="s">
        <v>254</v>
      </c>
      <c r="D33" t="s">
        <v>178</v>
      </c>
      <c r="E33" t="s">
        <v>164</v>
      </c>
    </row>
    <row r="34" spans="2:5" x14ac:dyDescent="0.2">
      <c r="B34" t="s">
        <v>80</v>
      </c>
      <c r="C34" t="s">
        <v>254</v>
      </c>
      <c r="D34" t="s">
        <v>178</v>
      </c>
      <c r="E34" t="s">
        <v>164</v>
      </c>
    </row>
    <row r="35" spans="2:5" x14ac:dyDescent="0.2">
      <c r="B35" t="s">
        <v>272</v>
      </c>
      <c r="C35" t="s">
        <v>273</v>
      </c>
      <c r="D35" t="s">
        <v>178</v>
      </c>
      <c r="E35" t="s">
        <v>164</v>
      </c>
    </row>
    <row r="36" spans="2:5" x14ac:dyDescent="0.2">
      <c r="B36" t="s">
        <v>23</v>
      </c>
      <c r="C36" t="s">
        <v>179</v>
      </c>
      <c r="D36" t="s">
        <v>180</v>
      </c>
      <c r="E36" t="s">
        <v>156</v>
      </c>
    </row>
    <row r="37" spans="2:5" x14ac:dyDescent="0.2">
      <c r="B37" t="s">
        <v>181</v>
      </c>
      <c r="C37" t="s">
        <v>179</v>
      </c>
      <c r="D37" t="s">
        <v>182</v>
      </c>
      <c r="E37" t="s">
        <v>156</v>
      </c>
    </row>
    <row r="38" spans="2:5" x14ac:dyDescent="0.2">
      <c r="B38" t="s">
        <v>183</v>
      </c>
      <c r="C38" t="s">
        <v>179</v>
      </c>
      <c r="D38" t="s">
        <v>184</v>
      </c>
      <c r="E38" t="s">
        <v>156</v>
      </c>
    </row>
    <row r="39" spans="2:5" x14ac:dyDescent="0.2">
      <c r="B39" t="s">
        <v>185</v>
      </c>
      <c r="C39" t="s">
        <v>179</v>
      </c>
      <c r="D39" t="s">
        <v>184</v>
      </c>
      <c r="E39" t="s">
        <v>156</v>
      </c>
    </row>
    <row r="40" spans="2:5" x14ac:dyDescent="0.2">
      <c r="B40" t="s">
        <v>186</v>
      </c>
      <c r="C40" t="s">
        <v>187</v>
      </c>
      <c r="D40" t="s">
        <v>188</v>
      </c>
      <c r="E40" t="s">
        <v>156</v>
      </c>
    </row>
    <row r="41" spans="2:5" x14ac:dyDescent="0.2">
      <c r="B41" t="s">
        <v>189</v>
      </c>
      <c r="C41" t="s">
        <v>162</v>
      </c>
      <c r="D41" t="s">
        <v>162</v>
      </c>
      <c r="E41" t="s">
        <v>156</v>
      </c>
    </row>
    <row r="42" spans="2:5" x14ac:dyDescent="0.2">
      <c r="B42" t="s">
        <v>67</v>
      </c>
      <c r="C42" t="s">
        <v>162</v>
      </c>
      <c r="D42" t="s">
        <v>162</v>
      </c>
      <c r="E42" t="s">
        <v>156</v>
      </c>
    </row>
    <row r="43" spans="2:5" x14ac:dyDescent="0.2">
      <c r="B43" t="s">
        <v>190</v>
      </c>
      <c r="C43" t="s">
        <v>162</v>
      </c>
      <c r="D43" t="s">
        <v>155</v>
      </c>
      <c r="E43" t="s">
        <v>156</v>
      </c>
    </row>
    <row r="44" spans="2:5" x14ac:dyDescent="0.2">
      <c r="B44" t="s">
        <v>162</v>
      </c>
      <c r="C44" t="s">
        <v>162</v>
      </c>
      <c r="D44" t="s">
        <v>191</v>
      </c>
      <c r="E44" t="s">
        <v>156</v>
      </c>
    </row>
    <row r="45" spans="2:5" x14ac:dyDescent="0.2">
      <c r="B45" t="s">
        <v>192</v>
      </c>
      <c r="C45" t="s">
        <v>193</v>
      </c>
      <c r="D45" t="s">
        <v>188</v>
      </c>
      <c r="E45" t="s">
        <v>156</v>
      </c>
    </row>
    <row r="46" spans="2:5" x14ac:dyDescent="0.2">
      <c r="B46" t="s">
        <v>73</v>
      </c>
      <c r="C46" t="s">
        <v>194</v>
      </c>
      <c r="D46" t="s">
        <v>188</v>
      </c>
      <c r="E46" t="s">
        <v>156</v>
      </c>
    </row>
    <row r="47" spans="2:5" x14ac:dyDescent="0.2">
      <c r="B47" t="s">
        <v>47</v>
      </c>
      <c r="C47" t="s">
        <v>195</v>
      </c>
      <c r="D47" t="s">
        <v>155</v>
      </c>
      <c r="E47" t="s">
        <v>156</v>
      </c>
    </row>
    <row r="48" spans="2:5" x14ac:dyDescent="0.2">
      <c r="B48" t="s">
        <v>76</v>
      </c>
      <c r="C48" t="s">
        <v>196</v>
      </c>
      <c r="D48" t="s">
        <v>155</v>
      </c>
      <c r="E48" t="s">
        <v>156</v>
      </c>
    </row>
    <row r="49" spans="2:5" x14ac:dyDescent="0.2">
      <c r="B49" t="s">
        <v>255</v>
      </c>
      <c r="C49" t="s">
        <v>256</v>
      </c>
      <c r="D49" t="s">
        <v>257</v>
      </c>
      <c r="E49" t="s">
        <v>156</v>
      </c>
    </row>
    <row r="50" spans="2:5" x14ac:dyDescent="0.2">
      <c r="B50" t="s">
        <v>75</v>
      </c>
      <c r="C50" t="s">
        <v>188</v>
      </c>
      <c r="D50" t="s">
        <v>188</v>
      </c>
      <c r="E50" t="s">
        <v>156</v>
      </c>
    </row>
    <row r="51" spans="2:5" x14ac:dyDescent="0.2">
      <c r="B51" t="s">
        <v>82</v>
      </c>
      <c r="C51" t="s">
        <v>188</v>
      </c>
      <c r="D51" t="s">
        <v>188</v>
      </c>
      <c r="E51" t="s">
        <v>156</v>
      </c>
    </row>
    <row r="52" spans="2:5" x14ac:dyDescent="0.2">
      <c r="B52" t="s">
        <v>53</v>
      </c>
      <c r="C52" t="s">
        <v>188</v>
      </c>
      <c r="D52" t="s">
        <v>197</v>
      </c>
      <c r="E52" t="s">
        <v>156</v>
      </c>
    </row>
    <row r="53" spans="2:5" x14ac:dyDescent="0.2">
      <c r="B53" t="s">
        <v>49</v>
      </c>
      <c r="C53" t="s">
        <v>198</v>
      </c>
      <c r="D53" t="s">
        <v>197</v>
      </c>
      <c r="E53" t="s">
        <v>156</v>
      </c>
    </row>
    <row r="54" spans="2:5" x14ac:dyDescent="0.2">
      <c r="B54" t="s">
        <v>55</v>
      </c>
      <c r="C54" t="s">
        <v>199</v>
      </c>
      <c r="D54" t="s">
        <v>200</v>
      </c>
      <c r="E54" t="s">
        <v>156</v>
      </c>
    </row>
    <row r="55" spans="2:5" x14ac:dyDescent="0.2">
      <c r="B55" t="s">
        <v>54</v>
      </c>
      <c r="C55" t="s">
        <v>199</v>
      </c>
      <c r="D55" t="s">
        <v>200</v>
      </c>
      <c r="E55" t="s">
        <v>156</v>
      </c>
    </row>
    <row r="56" spans="2:5" x14ac:dyDescent="0.2">
      <c r="B56" t="s">
        <v>201</v>
      </c>
      <c r="C56" t="s">
        <v>160</v>
      </c>
      <c r="D56" t="s">
        <v>160</v>
      </c>
      <c r="E56" t="s">
        <v>156</v>
      </c>
    </row>
    <row r="57" spans="2:5" x14ac:dyDescent="0.2">
      <c r="B57" t="s">
        <v>72</v>
      </c>
      <c r="C57" t="s">
        <v>162</v>
      </c>
      <c r="D57" t="s">
        <v>188</v>
      </c>
      <c r="E57" t="s">
        <v>156</v>
      </c>
    </row>
    <row r="58" spans="2:5" x14ac:dyDescent="0.2">
      <c r="B58" t="s">
        <v>202</v>
      </c>
      <c r="C58" t="s">
        <v>203</v>
      </c>
      <c r="D58" t="s">
        <v>155</v>
      </c>
      <c r="E58" t="s">
        <v>156</v>
      </c>
    </row>
    <row r="59" spans="2:5" x14ac:dyDescent="0.2">
      <c r="B59" t="s">
        <v>52</v>
      </c>
      <c r="C59" t="s">
        <v>187</v>
      </c>
      <c r="D59" t="s">
        <v>188</v>
      </c>
      <c r="E59" t="s">
        <v>156</v>
      </c>
    </row>
    <row r="60" spans="2:5" x14ac:dyDescent="0.2">
      <c r="B60" t="s">
        <v>128</v>
      </c>
      <c r="C60" t="s">
        <v>187</v>
      </c>
      <c r="D60" t="s">
        <v>188</v>
      </c>
      <c r="E60" t="s">
        <v>156</v>
      </c>
    </row>
    <row r="61" spans="2:5" x14ac:dyDescent="0.2">
      <c r="B61" t="s">
        <v>204</v>
      </c>
      <c r="C61" t="s">
        <v>187</v>
      </c>
      <c r="D61" t="s">
        <v>188</v>
      </c>
      <c r="E61" t="s">
        <v>156</v>
      </c>
    </row>
    <row r="62" spans="2:5" x14ac:dyDescent="0.2">
      <c r="B62" t="s">
        <v>205</v>
      </c>
      <c r="C62" t="s">
        <v>187</v>
      </c>
      <c r="D62" t="s">
        <v>188</v>
      </c>
      <c r="E62" t="s">
        <v>156</v>
      </c>
    </row>
    <row r="63" spans="2:5" x14ac:dyDescent="0.2">
      <c r="B63" t="s">
        <v>253</v>
      </c>
      <c r="C63" t="s">
        <v>206</v>
      </c>
      <c r="D63" t="s">
        <v>163</v>
      </c>
      <c r="E63" t="s">
        <v>206</v>
      </c>
    </row>
    <row r="64" spans="2:5" x14ac:dyDescent="0.2">
      <c r="B64" t="s">
        <v>252</v>
      </c>
      <c r="C64" t="s">
        <v>206</v>
      </c>
      <c r="D64" t="s">
        <v>163</v>
      </c>
      <c r="E64" t="s">
        <v>206</v>
      </c>
    </row>
    <row r="65" spans="2:5" x14ac:dyDescent="0.2">
      <c r="B65" t="s">
        <v>104</v>
      </c>
      <c r="C65" t="s">
        <v>188</v>
      </c>
      <c r="D65" t="s">
        <v>188</v>
      </c>
      <c r="E65" t="s">
        <v>156</v>
      </c>
    </row>
    <row r="66" spans="2:5" x14ac:dyDescent="0.2">
      <c r="B66" t="s">
        <v>208</v>
      </c>
      <c r="C66" t="s">
        <v>191</v>
      </c>
      <c r="D66" t="s">
        <v>191</v>
      </c>
      <c r="E66" t="s">
        <v>156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79881-1960-A241-82F7-B509016F3FA8}">
  <dimension ref="B1:R24"/>
  <sheetViews>
    <sheetView showGridLines="0" topLeftCell="I1" workbookViewId="0">
      <selection activeCell="I7" sqref="I7"/>
    </sheetView>
  </sheetViews>
  <sheetFormatPr baseColWidth="10" defaultRowHeight="16" x14ac:dyDescent="0.2"/>
  <cols>
    <col min="2" max="2" width="13" bestFit="1" customWidth="1"/>
    <col min="3" max="3" width="19.33203125" bestFit="1" customWidth="1"/>
    <col min="5" max="5" width="13" bestFit="1" customWidth="1"/>
    <col min="6" max="6" width="18.1640625" bestFit="1" customWidth="1"/>
    <col min="8" max="8" width="13" bestFit="1" customWidth="1"/>
    <col min="9" max="9" width="22.5" bestFit="1" customWidth="1"/>
    <col min="11" max="11" width="18.5" bestFit="1" customWidth="1"/>
    <col min="12" max="12" width="14" bestFit="1" customWidth="1"/>
    <col min="13" max="13" width="22.5" bestFit="1" customWidth="1"/>
    <col min="17" max="17" width="15.83203125" bestFit="1" customWidth="1"/>
    <col min="18" max="18" width="18.1640625" bestFit="1" customWidth="1"/>
  </cols>
  <sheetData>
    <row r="1" spans="2:18" s="22" customFormat="1" ht="78" customHeight="1" x14ac:dyDescent="0.2">
      <c r="B1" s="22" t="s">
        <v>233</v>
      </c>
    </row>
    <row r="5" spans="2:18" x14ac:dyDescent="0.2">
      <c r="B5" s="8" t="s">
        <v>11</v>
      </c>
      <c r="C5" t="s">
        <v>171</v>
      </c>
      <c r="E5" s="8" t="s">
        <v>11</v>
      </c>
      <c r="F5" t="s">
        <v>156</v>
      </c>
      <c r="H5" s="8" t="s">
        <v>11</v>
      </c>
      <c r="I5" t="s">
        <v>209</v>
      </c>
      <c r="K5" s="8" t="s">
        <v>11</v>
      </c>
      <c r="L5" s="8" t="s">
        <v>10</v>
      </c>
      <c r="M5" t="s">
        <v>232</v>
      </c>
      <c r="Q5" s="8" t="s">
        <v>11</v>
      </c>
      <c r="R5" t="s">
        <v>156</v>
      </c>
    </row>
    <row r="6" spans="2:18" x14ac:dyDescent="0.2">
      <c r="K6" t="s">
        <v>171</v>
      </c>
      <c r="M6" s="6">
        <v>14316.75</v>
      </c>
    </row>
    <row r="7" spans="2:18" x14ac:dyDescent="0.2">
      <c r="B7" s="8" t="s">
        <v>234</v>
      </c>
      <c r="C7" t="s">
        <v>239</v>
      </c>
      <c r="E7" s="8" t="s">
        <v>234</v>
      </c>
      <c r="F7" t="s">
        <v>211</v>
      </c>
      <c r="H7" s="8" t="s">
        <v>234</v>
      </c>
      <c r="I7" t="s">
        <v>232</v>
      </c>
      <c r="L7" t="s">
        <v>172</v>
      </c>
      <c r="M7" s="6">
        <v>50.83</v>
      </c>
      <c r="Q7" s="8" t="s">
        <v>9</v>
      </c>
      <c r="R7" t="s">
        <v>211</v>
      </c>
    </row>
    <row r="8" spans="2:18" x14ac:dyDescent="0.2">
      <c r="B8" s="9" t="s">
        <v>235</v>
      </c>
      <c r="C8" s="6">
        <v>4914.1499999999996</v>
      </c>
      <c r="E8" s="9" t="s">
        <v>235</v>
      </c>
      <c r="F8" s="6">
        <v>4326.8499999999976</v>
      </c>
      <c r="H8" s="9" t="s">
        <v>235</v>
      </c>
      <c r="I8" s="6">
        <v>587.30000000000064</v>
      </c>
      <c r="L8" t="s">
        <v>175</v>
      </c>
      <c r="M8" s="6">
        <v>1680.58</v>
      </c>
      <c r="Q8" t="s">
        <v>173</v>
      </c>
      <c r="R8" s="6">
        <v>20</v>
      </c>
    </row>
    <row r="9" spans="2:18" x14ac:dyDescent="0.2">
      <c r="B9" s="9" t="s">
        <v>236</v>
      </c>
      <c r="C9" s="6">
        <v>4701.130000000001</v>
      </c>
      <c r="E9" s="9" t="s">
        <v>236</v>
      </c>
      <c r="F9" s="6">
        <v>4776.7</v>
      </c>
      <c r="H9" s="9" t="s">
        <v>236</v>
      </c>
      <c r="I9" s="6">
        <v>-75.570000000000377</v>
      </c>
      <c r="L9" t="s">
        <v>170</v>
      </c>
      <c r="M9" s="6">
        <v>12585.34</v>
      </c>
      <c r="Q9" t="s">
        <v>179</v>
      </c>
      <c r="R9" s="6">
        <v>1561.81</v>
      </c>
    </row>
    <row r="10" spans="2:18" x14ac:dyDescent="0.2">
      <c r="B10" s="9" t="s">
        <v>237</v>
      </c>
      <c r="C10" s="6">
        <v>4701.47</v>
      </c>
      <c r="E10" s="9" t="s">
        <v>237</v>
      </c>
      <c r="F10" s="6">
        <v>2880.7400000000007</v>
      </c>
      <c r="H10" s="9" t="s">
        <v>237</v>
      </c>
      <c r="I10" s="6">
        <v>1820.73</v>
      </c>
      <c r="K10" t="s">
        <v>156</v>
      </c>
      <c r="M10" s="6">
        <v>-11984.289999999999</v>
      </c>
      <c r="Q10" t="s">
        <v>154</v>
      </c>
      <c r="R10" s="6">
        <v>806.5</v>
      </c>
    </row>
    <row r="11" spans="2:18" x14ac:dyDescent="0.2">
      <c r="B11" s="9" t="s">
        <v>210</v>
      </c>
      <c r="C11" s="6">
        <v>14316.75</v>
      </c>
      <c r="E11" s="9" t="s">
        <v>210</v>
      </c>
      <c r="F11" s="6">
        <v>11984.289999999997</v>
      </c>
      <c r="H11" s="9" t="s">
        <v>210</v>
      </c>
      <c r="I11" s="6">
        <v>2332.46</v>
      </c>
      <c r="L11" t="s">
        <v>184</v>
      </c>
      <c r="M11" s="6">
        <v>-991.73</v>
      </c>
      <c r="Q11" t="s">
        <v>196</v>
      </c>
      <c r="R11" s="6">
        <v>40.08</v>
      </c>
    </row>
    <row r="12" spans="2:18" x14ac:dyDescent="0.2">
      <c r="L12" t="s">
        <v>200</v>
      </c>
      <c r="M12" s="6">
        <v>-1963.5699999999997</v>
      </c>
      <c r="Q12" t="s">
        <v>203</v>
      </c>
      <c r="R12" s="6">
        <v>53.940000000000005</v>
      </c>
    </row>
    <row r="13" spans="2:18" x14ac:dyDescent="0.2">
      <c r="L13" t="s">
        <v>162</v>
      </c>
      <c r="M13" s="6">
        <v>-659.89</v>
      </c>
      <c r="Q13" t="s">
        <v>159</v>
      </c>
      <c r="R13" s="6">
        <v>38.74</v>
      </c>
    </row>
    <row r="14" spans="2:18" x14ac:dyDescent="0.2">
      <c r="L14" t="s">
        <v>160</v>
      </c>
      <c r="M14" s="6">
        <v>-143.19</v>
      </c>
      <c r="Q14" t="s">
        <v>162</v>
      </c>
      <c r="R14" s="6">
        <v>914.43</v>
      </c>
    </row>
    <row r="15" spans="2:18" x14ac:dyDescent="0.2">
      <c r="L15" t="s">
        <v>174</v>
      </c>
      <c r="M15" s="6">
        <v>-20</v>
      </c>
      <c r="Q15" t="s">
        <v>160</v>
      </c>
      <c r="R15" s="6">
        <v>104.45</v>
      </c>
    </row>
    <row r="16" spans="2:18" x14ac:dyDescent="0.2">
      <c r="L16" t="s">
        <v>182</v>
      </c>
      <c r="M16" s="6">
        <v>-555.33000000000004</v>
      </c>
      <c r="Q16" t="s">
        <v>193</v>
      </c>
      <c r="R16" s="6">
        <v>1203.8499999999999</v>
      </c>
    </row>
    <row r="17" spans="11:18" x14ac:dyDescent="0.2">
      <c r="L17" t="s">
        <v>188</v>
      </c>
      <c r="M17" s="6">
        <v>-4193.8600000000006</v>
      </c>
      <c r="Q17" t="s">
        <v>194</v>
      </c>
      <c r="R17" s="6">
        <v>19.309999999999999</v>
      </c>
    </row>
    <row r="18" spans="11:18" x14ac:dyDescent="0.2">
      <c r="L18" t="s">
        <v>155</v>
      </c>
      <c r="M18" s="6">
        <v>-2076.8999999999992</v>
      </c>
      <c r="Q18" t="s">
        <v>195</v>
      </c>
      <c r="R18" s="6">
        <v>889.84999999999991</v>
      </c>
    </row>
    <row r="19" spans="11:18" x14ac:dyDescent="0.2">
      <c r="L19" t="s">
        <v>191</v>
      </c>
      <c r="M19" s="6">
        <v>-333.21</v>
      </c>
      <c r="Q19" t="s">
        <v>188</v>
      </c>
      <c r="R19" s="6">
        <v>2667.45</v>
      </c>
    </row>
    <row r="20" spans="11:18" x14ac:dyDescent="0.2">
      <c r="L20" t="s">
        <v>180</v>
      </c>
      <c r="M20" s="6">
        <v>-14.75</v>
      </c>
      <c r="Q20" t="s">
        <v>191</v>
      </c>
      <c r="R20" s="6">
        <v>179.46</v>
      </c>
    </row>
    <row r="21" spans="11:18" x14ac:dyDescent="0.2">
      <c r="L21" t="s">
        <v>197</v>
      </c>
      <c r="M21" s="6">
        <v>-1031.8599999999999</v>
      </c>
      <c r="Q21" t="s">
        <v>198</v>
      </c>
      <c r="R21" s="6">
        <v>916.41000000000008</v>
      </c>
    </row>
    <row r="22" spans="11:18" x14ac:dyDescent="0.2">
      <c r="K22" t="s">
        <v>210</v>
      </c>
      <c r="M22" s="6">
        <v>2332.4600000000009</v>
      </c>
      <c r="Q22" t="s">
        <v>187</v>
      </c>
      <c r="R22" s="6">
        <v>408.71000000000004</v>
      </c>
    </row>
    <row r="23" spans="11:18" x14ac:dyDescent="0.2">
      <c r="Q23" t="s">
        <v>157</v>
      </c>
      <c r="R23" s="6">
        <v>195.73</v>
      </c>
    </row>
    <row r="24" spans="11:18" x14ac:dyDescent="0.2">
      <c r="Q24" t="s">
        <v>199</v>
      </c>
      <c r="R24" s="6">
        <v>1963.5699999999997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D70F5-35CC-BA41-B0A2-0E32BAA9D2EB}">
  <dimension ref="E9:O66"/>
  <sheetViews>
    <sheetView topLeftCell="A41" workbookViewId="0">
      <selection activeCell="H66" sqref="E9:H66"/>
    </sheetView>
  </sheetViews>
  <sheetFormatPr baseColWidth="10" defaultRowHeight="16" x14ac:dyDescent="0.2"/>
  <sheetData>
    <row r="9" spans="5:15" x14ac:dyDescent="0.2">
      <c r="E9" t="s">
        <v>13</v>
      </c>
      <c r="F9" t="s">
        <v>152</v>
      </c>
      <c r="G9" t="s">
        <v>153</v>
      </c>
      <c r="H9" t="s">
        <v>151</v>
      </c>
    </row>
    <row r="10" spans="5:15" x14ac:dyDescent="0.2">
      <c r="E10" t="s">
        <v>15</v>
      </c>
      <c r="F10" t="s">
        <v>14</v>
      </c>
      <c r="G10" t="s">
        <v>153</v>
      </c>
      <c r="H10" t="s">
        <v>151</v>
      </c>
    </row>
    <row r="11" spans="5:15" x14ac:dyDescent="0.2">
      <c r="E11" t="s">
        <v>16</v>
      </c>
      <c r="F11" t="s">
        <v>14</v>
      </c>
      <c r="G11" t="s">
        <v>153</v>
      </c>
      <c r="H11" t="s">
        <v>151</v>
      </c>
      <c r="L11" t="s">
        <v>6</v>
      </c>
      <c r="M11" t="s">
        <v>9</v>
      </c>
      <c r="N11" t="s">
        <v>10</v>
      </c>
      <c r="O11" t="s">
        <v>11</v>
      </c>
    </row>
    <row r="12" spans="5:15" x14ac:dyDescent="0.2">
      <c r="E12" t="s">
        <v>17</v>
      </c>
      <c r="F12" t="s">
        <v>152</v>
      </c>
      <c r="G12" t="s">
        <v>153</v>
      </c>
      <c r="H12" t="s">
        <v>151</v>
      </c>
    </row>
    <row r="13" spans="5:15" x14ac:dyDescent="0.2">
      <c r="E13" t="s">
        <v>18</v>
      </c>
      <c r="F13" t="s">
        <v>14</v>
      </c>
      <c r="G13" t="s">
        <v>153</v>
      </c>
      <c r="H13" t="s">
        <v>151</v>
      </c>
    </row>
    <row r="14" spans="5:15" x14ac:dyDescent="0.2">
      <c r="E14" t="s">
        <v>250</v>
      </c>
      <c r="F14" t="s">
        <v>152</v>
      </c>
      <c r="G14" t="s">
        <v>153</v>
      </c>
      <c r="H14" t="s">
        <v>151</v>
      </c>
    </row>
    <row r="15" spans="5:15" x14ac:dyDescent="0.2">
      <c r="E15" t="s">
        <v>251</v>
      </c>
      <c r="F15" t="s">
        <v>14</v>
      </c>
      <c r="G15" t="s">
        <v>153</v>
      </c>
      <c r="H15" t="s">
        <v>151</v>
      </c>
    </row>
    <row r="16" spans="5:15" x14ac:dyDescent="0.2">
      <c r="E16" t="s">
        <v>19</v>
      </c>
      <c r="F16" t="s">
        <v>154</v>
      </c>
      <c r="G16" t="s">
        <v>155</v>
      </c>
      <c r="H16" t="s">
        <v>156</v>
      </c>
    </row>
    <row r="17" spans="5:8" x14ac:dyDescent="0.2">
      <c r="E17" t="s">
        <v>90</v>
      </c>
      <c r="F17" t="s">
        <v>157</v>
      </c>
      <c r="G17" t="s">
        <v>155</v>
      </c>
      <c r="H17" t="s">
        <v>156</v>
      </c>
    </row>
    <row r="18" spans="5:8" x14ac:dyDescent="0.2">
      <c r="E18" t="s">
        <v>158</v>
      </c>
      <c r="F18" t="s">
        <v>159</v>
      </c>
      <c r="G18" t="s">
        <v>160</v>
      </c>
      <c r="H18" t="s">
        <v>156</v>
      </c>
    </row>
    <row r="19" spans="5:8" x14ac:dyDescent="0.2">
      <c r="E19" t="s">
        <v>161</v>
      </c>
      <c r="F19" t="s">
        <v>159</v>
      </c>
      <c r="G19" t="s">
        <v>160</v>
      </c>
      <c r="H19" t="s">
        <v>156</v>
      </c>
    </row>
    <row r="20" spans="5:8" x14ac:dyDescent="0.2">
      <c r="E20" t="s">
        <v>21</v>
      </c>
      <c r="F20" t="s">
        <v>162</v>
      </c>
      <c r="G20" t="s">
        <v>155</v>
      </c>
      <c r="H20" t="s">
        <v>156</v>
      </c>
    </row>
    <row r="21" spans="5:8" x14ac:dyDescent="0.2">
      <c r="E21" t="s">
        <v>103</v>
      </c>
      <c r="F21" t="s">
        <v>163</v>
      </c>
      <c r="G21" t="s">
        <v>153</v>
      </c>
      <c r="H21" t="s">
        <v>164</v>
      </c>
    </row>
    <row r="22" spans="5:8" x14ac:dyDescent="0.2">
      <c r="E22" t="s">
        <v>116</v>
      </c>
      <c r="F22" t="s">
        <v>14</v>
      </c>
      <c r="G22" t="s">
        <v>153</v>
      </c>
      <c r="H22" t="s">
        <v>164</v>
      </c>
    </row>
    <row r="23" spans="5:8" x14ac:dyDescent="0.2">
      <c r="E23" t="s">
        <v>97</v>
      </c>
      <c r="F23" t="s">
        <v>163</v>
      </c>
      <c r="G23" t="s">
        <v>153</v>
      </c>
      <c r="H23" t="s">
        <v>164</v>
      </c>
    </row>
    <row r="24" spans="5:8" x14ac:dyDescent="0.2">
      <c r="E24" t="s">
        <v>165</v>
      </c>
      <c r="F24" t="s">
        <v>163</v>
      </c>
      <c r="G24" t="s">
        <v>153</v>
      </c>
      <c r="H24" t="s">
        <v>164</v>
      </c>
    </row>
    <row r="25" spans="5:8" x14ac:dyDescent="0.2">
      <c r="E25" t="s">
        <v>166</v>
      </c>
      <c r="F25" t="s">
        <v>163</v>
      </c>
      <c r="G25" t="s">
        <v>153</v>
      </c>
      <c r="H25" t="s">
        <v>164</v>
      </c>
    </row>
    <row r="26" spans="5:8" x14ac:dyDescent="0.2">
      <c r="E26" t="s">
        <v>132</v>
      </c>
      <c r="F26" t="s">
        <v>14</v>
      </c>
      <c r="G26" t="s">
        <v>153</v>
      </c>
      <c r="H26" t="s">
        <v>164</v>
      </c>
    </row>
    <row r="27" spans="5:8" x14ac:dyDescent="0.2">
      <c r="E27" t="s">
        <v>78</v>
      </c>
      <c r="F27" t="s">
        <v>14</v>
      </c>
      <c r="G27" t="s">
        <v>153</v>
      </c>
      <c r="H27" t="s">
        <v>164</v>
      </c>
    </row>
    <row r="28" spans="5:8" x14ac:dyDescent="0.2">
      <c r="E28" t="s">
        <v>167</v>
      </c>
      <c r="F28" t="s">
        <v>163</v>
      </c>
      <c r="G28" t="s">
        <v>153</v>
      </c>
      <c r="H28" t="s">
        <v>164</v>
      </c>
    </row>
    <row r="29" spans="5:8" x14ac:dyDescent="0.2">
      <c r="E29" t="s">
        <v>168</v>
      </c>
      <c r="F29" t="s">
        <v>163</v>
      </c>
      <c r="G29" t="s">
        <v>153</v>
      </c>
      <c r="H29" t="s">
        <v>164</v>
      </c>
    </row>
    <row r="30" spans="5:8" x14ac:dyDescent="0.2">
      <c r="E30" t="s">
        <v>66</v>
      </c>
      <c r="F30" t="s">
        <v>169</v>
      </c>
      <c r="G30" t="s">
        <v>170</v>
      </c>
      <c r="H30" t="s">
        <v>171</v>
      </c>
    </row>
    <row r="31" spans="5:8" x14ac:dyDescent="0.2">
      <c r="E31" t="s">
        <v>249</v>
      </c>
      <c r="F31" t="s">
        <v>14</v>
      </c>
      <c r="G31" t="s">
        <v>172</v>
      </c>
      <c r="H31" t="s">
        <v>171</v>
      </c>
    </row>
    <row r="32" spans="5:8" x14ac:dyDescent="0.2">
      <c r="E32" t="s">
        <v>77</v>
      </c>
      <c r="F32" t="s">
        <v>14</v>
      </c>
      <c r="G32" t="s">
        <v>172</v>
      </c>
      <c r="H32" t="s">
        <v>171</v>
      </c>
    </row>
    <row r="33" spans="5:8" x14ac:dyDescent="0.2">
      <c r="E33" t="s">
        <v>173</v>
      </c>
      <c r="F33" t="s">
        <v>173</v>
      </c>
      <c r="G33" t="s">
        <v>174</v>
      </c>
      <c r="H33" t="s">
        <v>156</v>
      </c>
    </row>
    <row r="34" spans="5:8" x14ac:dyDescent="0.2">
      <c r="E34" t="s">
        <v>175</v>
      </c>
      <c r="F34" t="s">
        <v>176</v>
      </c>
      <c r="G34" t="s">
        <v>175</v>
      </c>
      <c r="H34" t="s">
        <v>171</v>
      </c>
    </row>
    <row r="35" spans="5:8" x14ac:dyDescent="0.2">
      <c r="E35" t="s">
        <v>29</v>
      </c>
      <c r="F35" t="s">
        <v>177</v>
      </c>
      <c r="G35" t="s">
        <v>178</v>
      </c>
      <c r="H35" t="s">
        <v>164</v>
      </c>
    </row>
    <row r="36" spans="5:8" x14ac:dyDescent="0.2">
      <c r="E36" t="s">
        <v>80</v>
      </c>
      <c r="F36" t="s">
        <v>177</v>
      </c>
      <c r="G36" t="s">
        <v>178</v>
      </c>
      <c r="H36" t="s">
        <v>164</v>
      </c>
    </row>
    <row r="37" spans="5:8" x14ac:dyDescent="0.2">
      <c r="E37" t="s">
        <v>23</v>
      </c>
      <c r="F37" t="s">
        <v>179</v>
      </c>
      <c r="G37" t="s">
        <v>180</v>
      </c>
      <c r="H37" t="s">
        <v>156</v>
      </c>
    </row>
    <row r="38" spans="5:8" x14ac:dyDescent="0.2">
      <c r="E38" t="s">
        <v>181</v>
      </c>
      <c r="F38" t="s">
        <v>179</v>
      </c>
      <c r="G38" t="s">
        <v>182</v>
      </c>
      <c r="H38" t="s">
        <v>156</v>
      </c>
    </row>
    <row r="39" spans="5:8" x14ac:dyDescent="0.2">
      <c r="E39" t="s">
        <v>183</v>
      </c>
      <c r="F39" t="s">
        <v>179</v>
      </c>
      <c r="G39" t="s">
        <v>184</v>
      </c>
      <c r="H39" t="s">
        <v>156</v>
      </c>
    </row>
    <row r="40" spans="5:8" x14ac:dyDescent="0.2">
      <c r="E40" t="s">
        <v>185</v>
      </c>
      <c r="F40" t="s">
        <v>179</v>
      </c>
      <c r="G40" t="s">
        <v>184</v>
      </c>
      <c r="H40" t="s">
        <v>156</v>
      </c>
    </row>
    <row r="41" spans="5:8" x14ac:dyDescent="0.2">
      <c r="E41" t="s">
        <v>186</v>
      </c>
      <c r="F41" t="s">
        <v>187</v>
      </c>
      <c r="G41" t="s">
        <v>188</v>
      </c>
      <c r="H41" t="s">
        <v>156</v>
      </c>
    </row>
    <row r="42" spans="5:8" x14ac:dyDescent="0.2">
      <c r="E42" t="s">
        <v>189</v>
      </c>
      <c r="F42" t="s">
        <v>162</v>
      </c>
      <c r="G42" t="s">
        <v>162</v>
      </c>
      <c r="H42" t="s">
        <v>156</v>
      </c>
    </row>
    <row r="43" spans="5:8" x14ac:dyDescent="0.2">
      <c r="E43" t="s">
        <v>67</v>
      </c>
      <c r="F43" t="s">
        <v>162</v>
      </c>
      <c r="G43" t="s">
        <v>162</v>
      </c>
      <c r="H43" t="s">
        <v>156</v>
      </c>
    </row>
    <row r="44" spans="5:8" x14ac:dyDescent="0.2">
      <c r="E44" t="s">
        <v>190</v>
      </c>
      <c r="F44" t="s">
        <v>162</v>
      </c>
      <c r="G44" t="s">
        <v>155</v>
      </c>
      <c r="H44" t="s">
        <v>156</v>
      </c>
    </row>
    <row r="45" spans="5:8" x14ac:dyDescent="0.2">
      <c r="E45" t="s">
        <v>162</v>
      </c>
      <c r="F45" t="s">
        <v>162</v>
      </c>
      <c r="G45" t="s">
        <v>191</v>
      </c>
      <c r="H45" t="s">
        <v>156</v>
      </c>
    </row>
    <row r="46" spans="5:8" x14ac:dyDescent="0.2">
      <c r="E46" t="s">
        <v>192</v>
      </c>
      <c r="F46" t="s">
        <v>193</v>
      </c>
      <c r="G46" t="s">
        <v>188</v>
      </c>
      <c r="H46" t="s">
        <v>156</v>
      </c>
    </row>
    <row r="47" spans="5:8" x14ac:dyDescent="0.2">
      <c r="E47" t="s">
        <v>73</v>
      </c>
      <c r="F47" t="s">
        <v>194</v>
      </c>
      <c r="G47" t="s">
        <v>188</v>
      </c>
      <c r="H47" t="s">
        <v>156</v>
      </c>
    </row>
    <row r="48" spans="5:8" x14ac:dyDescent="0.2">
      <c r="E48" t="s">
        <v>47</v>
      </c>
      <c r="F48" t="s">
        <v>195</v>
      </c>
      <c r="G48" t="s">
        <v>155</v>
      </c>
      <c r="H48" t="s">
        <v>156</v>
      </c>
    </row>
    <row r="49" spans="5:8" x14ac:dyDescent="0.2">
      <c r="E49" t="s">
        <v>76</v>
      </c>
      <c r="F49" t="s">
        <v>196</v>
      </c>
      <c r="G49" t="s">
        <v>155</v>
      </c>
      <c r="H49" t="s">
        <v>156</v>
      </c>
    </row>
    <row r="50" spans="5:8" x14ac:dyDescent="0.2">
      <c r="E50" t="s">
        <v>75</v>
      </c>
      <c r="F50" t="s">
        <v>188</v>
      </c>
      <c r="G50" t="s">
        <v>188</v>
      </c>
      <c r="H50" t="s">
        <v>156</v>
      </c>
    </row>
    <row r="51" spans="5:8" x14ac:dyDescent="0.2">
      <c r="E51" t="s">
        <v>82</v>
      </c>
      <c r="F51" t="s">
        <v>188</v>
      </c>
      <c r="G51" t="s">
        <v>188</v>
      </c>
      <c r="H51" t="s">
        <v>156</v>
      </c>
    </row>
    <row r="52" spans="5:8" x14ac:dyDescent="0.2">
      <c r="E52" t="s">
        <v>53</v>
      </c>
      <c r="F52" t="s">
        <v>188</v>
      </c>
      <c r="G52" t="s">
        <v>197</v>
      </c>
      <c r="H52" t="s">
        <v>156</v>
      </c>
    </row>
    <row r="53" spans="5:8" x14ac:dyDescent="0.2">
      <c r="E53" t="s">
        <v>49</v>
      </c>
      <c r="F53" t="s">
        <v>198</v>
      </c>
      <c r="G53" t="s">
        <v>197</v>
      </c>
      <c r="H53" t="s">
        <v>156</v>
      </c>
    </row>
    <row r="54" spans="5:8" x14ac:dyDescent="0.2">
      <c r="E54" t="s">
        <v>55</v>
      </c>
      <c r="F54" t="s">
        <v>199</v>
      </c>
      <c r="G54" t="s">
        <v>200</v>
      </c>
      <c r="H54" t="s">
        <v>156</v>
      </c>
    </row>
    <row r="55" spans="5:8" x14ac:dyDescent="0.2">
      <c r="E55" t="s">
        <v>54</v>
      </c>
      <c r="F55" t="s">
        <v>199</v>
      </c>
      <c r="G55" t="s">
        <v>200</v>
      </c>
      <c r="H55" t="s">
        <v>156</v>
      </c>
    </row>
    <row r="56" spans="5:8" x14ac:dyDescent="0.2">
      <c r="E56" t="s">
        <v>201</v>
      </c>
      <c r="F56" t="s">
        <v>160</v>
      </c>
      <c r="G56" t="s">
        <v>160</v>
      </c>
      <c r="H56" t="s">
        <v>156</v>
      </c>
    </row>
    <row r="57" spans="5:8" x14ac:dyDescent="0.2">
      <c r="E57" t="s">
        <v>72</v>
      </c>
      <c r="F57" t="s">
        <v>162</v>
      </c>
      <c r="G57" t="s">
        <v>188</v>
      </c>
      <c r="H57" t="s">
        <v>156</v>
      </c>
    </row>
    <row r="58" spans="5:8" x14ac:dyDescent="0.2">
      <c r="E58" t="s">
        <v>202</v>
      </c>
      <c r="F58" t="s">
        <v>203</v>
      </c>
      <c r="G58" t="s">
        <v>155</v>
      </c>
      <c r="H58" t="s">
        <v>156</v>
      </c>
    </row>
    <row r="59" spans="5:8" x14ac:dyDescent="0.2">
      <c r="E59" t="s">
        <v>52</v>
      </c>
      <c r="F59" t="s">
        <v>187</v>
      </c>
      <c r="G59" t="s">
        <v>188</v>
      </c>
      <c r="H59" t="s">
        <v>156</v>
      </c>
    </row>
    <row r="60" spans="5:8" x14ac:dyDescent="0.2">
      <c r="E60" t="s">
        <v>128</v>
      </c>
      <c r="F60" t="s">
        <v>187</v>
      </c>
      <c r="G60" t="s">
        <v>188</v>
      </c>
      <c r="H60" t="s">
        <v>156</v>
      </c>
    </row>
    <row r="61" spans="5:8" x14ac:dyDescent="0.2">
      <c r="E61" t="s">
        <v>204</v>
      </c>
      <c r="F61" t="s">
        <v>187</v>
      </c>
      <c r="G61" t="s">
        <v>188</v>
      </c>
      <c r="H61" t="s">
        <v>156</v>
      </c>
    </row>
    <row r="62" spans="5:8" x14ac:dyDescent="0.2">
      <c r="E62" t="s">
        <v>205</v>
      </c>
      <c r="F62" t="s">
        <v>187</v>
      </c>
      <c r="G62" t="s">
        <v>188</v>
      </c>
      <c r="H62" t="s">
        <v>156</v>
      </c>
    </row>
    <row r="63" spans="5:8" x14ac:dyDescent="0.2">
      <c r="E63" t="s">
        <v>74</v>
      </c>
      <c r="F63" t="s">
        <v>206</v>
      </c>
      <c r="G63" t="s">
        <v>206</v>
      </c>
      <c r="H63" t="s">
        <v>206</v>
      </c>
    </row>
    <row r="64" spans="5:8" x14ac:dyDescent="0.2">
      <c r="E64" t="s">
        <v>207</v>
      </c>
      <c r="F64" t="s">
        <v>206</v>
      </c>
      <c r="G64" t="s">
        <v>206</v>
      </c>
      <c r="H64" t="s">
        <v>206</v>
      </c>
    </row>
    <row r="65" spans="5:8" x14ac:dyDescent="0.2">
      <c r="E65" t="s">
        <v>104</v>
      </c>
      <c r="F65" t="s">
        <v>188</v>
      </c>
      <c r="G65" t="s">
        <v>188</v>
      </c>
      <c r="H65" t="s">
        <v>156</v>
      </c>
    </row>
    <row r="66" spans="5:8" x14ac:dyDescent="0.2">
      <c r="E66" t="s">
        <v>208</v>
      </c>
      <c r="F66" t="s">
        <v>191</v>
      </c>
      <c r="G66" t="s">
        <v>191</v>
      </c>
      <c r="H66" t="s">
        <v>156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60320-C564-C04E-88E4-A853B86FDF94}">
  <dimension ref="A1"/>
  <sheetViews>
    <sheetView workbookViewId="0"/>
  </sheetViews>
  <sheetFormatPr baseColWidth="10" defaultRowHeight="16"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Dashboard</vt:lpstr>
      <vt:lpstr>Savings Goal</vt:lpstr>
      <vt:lpstr>Transactions</vt:lpstr>
      <vt:lpstr>Category Table</vt:lpstr>
      <vt:lpstr>Analysis</vt:lpstr>
      <vt:lpstr>Sheet1</vt:lpstr>
      <vt:lpstr>Sheet2</vt:lpstr>
      <vt:lpstr>TargetSavedMonthly</vt:lpstr>
      <vt:lpstr>TotalSavings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Chelsea Lilly</dc:creator>
  <cp:lastModifiedBy>Chelsea Lilly</cp:lastModifiedBy>
  <dcterms:created xsi:type="dcterms:W3CDTF">2026-05-25T17:40:27Z</dcterms:created>
  <dcterms:modified xsi:type="dcterms:W3CDTF">2026-05-28T12:07:19Z</dcterms:modified>
</cp:coreProperties>
</file>