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ngelo\Downloads\"/>
    </mc:Choice>
  </mc:AlternateContent>
  <xr:revisionPtr revIDLastSave="0" documentId="13_ncr:1_{30F26465-57D5-4B62-84F3-3573F95D78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SHBOARD" sheetId="1" r:id="rId1"/>
    <sheet name="DATABASE" sheetId="2" r:id="rId2"/>
    <sheet name="Report" sheetId="3" r:id="rId3"/>
    <sheet name="Exterior" sheetId="4" r:id="rId4"/>
    <sheet name="Mechanical" sheetId="5" r:id="rId5"/>
    <sheet name="Kitchen" sheetId="6" r:id="rId6"/>
    <sheet name="Bathroom" sheetId="7" r:id="rId7"/>
    <sheet name="Bathroom (2)" sheetId="8" r:id="rId8"/>
    <sheet name="Office" sheetId="9" r:id="rId9"/>
    <sheet name="Staff Office" sheetId="10" r:id="rId10"/>
    <sheet name="Living Room" sheetId="11" r:id="rId11"/>
    <sheet name="Laundry" sheetId="12" r:id="rId12"/>
    <sheet name="Bedroom" sheetId="13" r:id="rId13"/>
    <sheet name="Bedroom (2)" sheetId="14" r:id="rId14"/>
    <sheet name="Bedroom (3)" sheetId="15" r:id="rId15"/>
    <sheet name="Bedroom (4)" sheetId="16" r:id="rId16"/>
    <sheet name="Bedroom (5)" sheetId="17" r:id="rId17"/>
    <sheet name="Programs" sheetId="18" r:id="rId18"/>
    <sheet name="Drop Downs" sheetId="19" r:id="rId19"/>
    <sheet name="Conditions" sheetId="20" r:id="rId2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B6" i="1"/>
  <c r="B5" i="1"/>
  <c r="J34" i="17"/>
  <c r="J34" i="16"/>
  <c r="J34" i="15"/>
  <c r="J34" i="14"/>
  <c r="J34" i="13"/>
  <c r="J34" i="12"/>
  <c r="J34" i="11"/>
  <c r="J34" i="10"/>
  <c r="J34" i="9"/>
  <c r="J34" i="8"/>
  <c r="J34" i="7"/>
  <c r="AQ14" i="3" s="1"/>
  <c r="J34" i="6"/>
  <c r="AQ13" i="3" s="1"/>
  <c r="J34" i="5"/>
  <c r="J34" i="4"/>
  <c r="AJ31" i="3"/>
  <c r="AO29" i="3"/>
  <c r="AA27" i="3"/>
  <c r="AS27" i="3" s="1"/>
  <c r="AQ15" i="3"/>
  <c r="AJ15" i="3"/>
  <c r="P15" i="3"/>
  <c r="D15" i="3"/>
  <c r="O13" i="3"/>
  <c r="AQ12" i="3"/>
  <c r="AQ11" i="3"/>
  <c r="AQ9" i="3" s="1"/>
  <c r="AQ7" i="3"/>
  <c r="Y5" i="3"/>
  <c r="W5" i="3"/>
  <c r="F175" i="2"/>
  <c r="E175" i="2"/>
  <c r="D175" i="2"/>
  <c r="C175" i="2"/>
  <c r="B175" i="2"/>
  <c r="A175" i="2"/>
  <c r="F174" i="2"/>
  <c r="E174" i="2"/>
  <c r="D174" i="2"/>
  <c r="C174" i="2"/>
  <c r="B174" i="2"/>
  <c r="A174" i="2"/>
  <c r="F173" i="2"/>
  <c r="E173" i="2"/>
  <c r="D173" i="2"/>
  <c r="C173" i="2"/>
  <c r="B173" i="2"/>
  <c r="A173" i="2"/>
  <c r="F172" i="2"/>
  <c r="E172" i="2"/>
  <c r="D172" i="2"/>
  <c r="C172" i="2"/>
  <c r="B172" i="2"/>
  <c r="A172" i="2"/>
  <c r="F171" i="2"/>
  <c r="E171" i="2"/>
  <c r="D171" i="2"/>
  <c r="C171" i="2"/>
  <c r="B171" i="2"/>
  <c r="A171" i="2"/>
  <c r="F170" i="2"/>
  <c r="E170" i="2"/>
  <c r="D170" i="2"/>
  <c r="C170" i="2"/>
  <c r="B170" i="2"/>
  <c r="A170" i="2"/>
  <c r="F169" i="2"/>
  <c r="E169" i="2"/>
  <c r="D169" i="2"/>
  <c r="C169" i="2"/>
  <c r="B169" i="2"/>
  <c r="A169" i="2"/>
  <c r="F168" i="2"/>
  <c r="E168" i="2"/>
  <c r="D168" i="2"/>
  <c r="C168" i="2"/>
  <c r="B168" i="2"/>
  <c r="A168" i="2"/>
  <c r="F167" i="2"/>
  <c r="E167" i="2"/>
  <c r="D167" i="2"/>
  <c r="C167" i="2"/>
  <c r="B167" i="2"/>
  <c r="A167" i="2"/>
  <c r="F166" i="2"/>
  <c r="E166" i="2"/>
  <c r="D166" i="2"/>
  <c r="C166" i="2"/>
  <c r="B166" i="2"/>
  <c r="A166" i="2"/>
  <c r="F164" i="2"/>
  <c r="E164" i="2"/>
  <c r="D164" i="2"/>
  <c r="C164" i="2"/>
  <c r="B164" i="2"/>
  <c r="A164" i="2"/>
  <c r="F163" i="2"/>
  <c r="E163" i="2"/>
  <c r="D163" i="2"/>
  <c r="C163" i="2"/>
  <c r="B163" i="2"/>
  <c r="A163" i="2"/>
  <c r="F162" i="2"/>
  <c r="E162" i="2"/>
  <c r="D162" i="2"/>
  <c r="C162" i="2"/>
  <c r="B162" i="2"/>
  <c r="A162" i="2"/>
  <c r="F161" i="2"/>
  <c r="E161" i="2"/>
  <c r="D161" i="2"/>
  <c r="C161" i="2"/>
  <c r="B161" i="2"/>
  <c r="A161" i="2"/>
  <c r="F160" i="2"/>
  <c r="E160" i="2"/>
  <c r="D160" i="2"/>
  <c r="C160" i="2"/>
  <c r="B160" i="2"/>
  <c r="A160" i="2"/>
  <c r="F159" i="2"/>
  <c r="E159" i="2"/>
  <c r="D159" i="2"/>
  <c r="C159" i="2"/>
  <c r="B159" i="2"/>
  <c r="A159" i="2"/>
  <c r="F158" i="2"/>
  <c r="E158" i="2"/>
  <c r="D158" i="2"/>
  <c r="C158" i="2"/>
  <c r="B158" i="2"/>
  <c r="A158" i="2"/>
  <c r="F157" i="2"/>
  <c r="E157" i="2"/>
  <c r="D157" i="2"/>
  <c r="C157" i="2"/>
  <c r="B157" i="2"/>
  <c r="A157" i="2"/>
  <c r="F156" i="2"/>
  <c r="E156" i="2"/>
  <c r="D156" i="2"/>
  <c r="C156" i="2"/>
  <c r="B156" i="2"/>
  <c r="A156" i="2"/>
  <c r="F155" i="2"/>
  <c r="E155" i="2"/>
  <c r="D155" i="2"/>
  <c r="C155" i="2"/>
  <c r="B155" i="2"/>
  <c r="A155" i="2"/>
  <c r="F153" i="2"/>
  <c r="E153" i="2"/>
  <c r="D153" i="2"/>
  <c r="C153" i="2"/>
  <c r="B153" i="2"/>
  <c r="A153" i="2"/>
  <c r="F152" i="2"/>
  <c r="E152" i="2"/>
  <c r="D152" i="2"/>
  <c r="C152" i="2"/>
  <c r="B152" i="2"/>
  <c r="A152" i="2"/>
  <c r="F151" i="2"/>
  <c r="E151" i="2"/>
  <c r="D151" i="2"/>
  <c r="C151" i="2"/>
  <c r="B151" i="2"/>
  <c r="A151" i="2"/>
  <c r="F150" i="2"/>
  <c r="E150" i="2"/>
  <c r="D150" i="2"/>
  <c r="C150" i="2"/>
  <c r="B150" i="2"/>
  <c r="A150" i="2"/>
  <c r="F149" i="2"/>
  <c r="E149" i="2"/>
  <c r="D149" i="2"/>
  <c r="C149" i="2"/>
  <c r="B149" i="2"/>
  <c r="A149" i="2"/>
  <c r="F148" i="2"/>
  <c r="E148" i="2"/>
  <c r="D148" i="2"/>
  <c r="C148" i="2"/>
  <c r="B148" i="2"/>
  <c r="A148" i="2"/>
  <c r="F147" i="2"/>
  <c r="E147" i="2"/>
  <c r="D147" i="2"/>
  <c r="C147" i="2"/>
  <c r="B147" i="2"/>
  <c r="A147" i="2"/>
  <c r="F146" i="2"/>
  <c r="E146" i="2"/>
  <c r="D146" i="2"/>
  <c r="C146" i="2"/>
  <c r="B146" i="2"/>
  <c r="A146" i="2"/>
  <c r="F145" i="2"/>
  <c r="E145" i="2"/>
  <c r="D145" i="2"/>
  <c r="C145" i="2"/>
  <c r="B145" i="2"/>
  <c r="A145" i="2"/>
  <c r="F144" i="2"/>
  <c r="E144" i="2"/>
  <c r="D144" i="2"/>
  <c r="C144" i="2"/>
  <c r="B144" i="2"/>
  <c r="A144" i="2"/>
  <c r="F142" i="2"/>
  <c r="E142" i="2"/>
  <c r="D142" i="2"/>
  <c r="C142" i="2"/>
  <c r="B142" i="2"/>
  <c r="A142" i="2"/>
  <c r="F141" i="2"/>
  <c r="E141" i="2"/>
  <c r="D141" i="2"/>
  <c r="C141" i="2"/>
  <c r="B141" i="2"/>
  <c r="A141" i="2"/>
  <c r="F140" i="2"/>
  <c r="E140" i="2"/>
  <c r="D140" i="2"/>
  <c r="C140" i="2"/>
  <c r="B140" i="2"/>
  <c r="A140" i="2"/>
  <c r="F139" i="2"/>
  <c r="E139" i="2"/>
  <c r="D139" i="2"/>
  <c r="C139" i="2"/>
  <c r="B139" i="2"/>
  <c r="A139" i="2"/>
  <c r="F138" i="2"/>
  <c r="E138" i="2"/>
  <c r="D138" i="2"/>
  <c r="C138" i="2"/>
  <c r="B138" i="2"/>
  <c r="A138" i="2"/>
  <c r="F137" i="2"/>
  <c r="E137" i="2"/>
  <c r="D137" i="2"/>
  <c r="C137" i="2"/>
  <c r="B137" i="2"/>
  <c r="A137" i="2"/>
  <c r="F136" i="2"/>
  <c r="E136" i="2"/>
  <c r="D136" i="2"/>
  <c r="C136" i="2"/>
  <c r="B136" i="2"/>
  <c r="A136" i="2"/>
  <c r="F135" i="2"/>
  <c r="E135" i="2"/>
  <c r="D135" i="2"/>
  <c r="C135" i="2"/>
  <c r="B135" i="2"/>
  <c r="A135" i="2"/>
  <c r="F134" i="2"/>
  <c r="E134" i="2"/>
  <c r="D134" i="2"/>
  <c r="C134" i="2"/>
  <c r="B134" i="2"/>
  <c r="A134" i="2"/>
  <c r="F133" i="2"/>
  <c r="E133" i="2"/>
  <c r="D133" i="2"/>
  <c r="C133" i="2"/>
  <c r="B133" i="2"/>
  <c r="A133" i="2"/>
  <c r="F131" i="2"/>
  <c r="E131" i="2"/>
  <c r="D131" i="2"/>
  <c r="C131" i="2"/>
  <c r="B131" i="2"/>
  <c r="A131" i="2"/>
  <c r="F130" i="2"/>
  <c r="E130" i="2"/>
  <c r="D130" i="2"/>
  <c r="C130" i="2"/>
  <c r="B130" i="2"/>
  <c r="A130" i="2"/>
  <c r="F129" i="2"/>
  <c r="E129" i="2"/>
  <c r="D129" i="2"/>
  <c r="C129" i="2"/>
  <c r="B129" i="2"/>
  <c r="A129" i="2"/>
  <c r="F128" i="2"/>
  <c r="E128" i="2"/>
  <c r="D128" i="2"/>
  <c r="C128" i="2"/>
  <c r="B128" i="2"/>
  <c r="A128" i="2"/>
  <c r="F127" i="2"/>
  <c r="E127" i="2"/>
  <c r="D127" i="2"/>
  <c r="C127" i="2"/>
  <c r="B127" i="2"/>
  <c r="A127" i="2"/>
  <c r="F126" i="2"/>
  <c r="E126" i="2"/>
  <c r="D126" i="2"/>
  <c r="C126" i="2"/>
  <c r="B126" i="2"/>
  <c r="A126" i="2"/>
  <c r="F125" i="2"/>
  <c r="E125" i="2"/>
  <c r="D125" i="2"/>
  <c r="C125" i="2"/>
  <c r="B125" i="2"/>
  <c r="A125" i="2"/>
  <c r="F124" i="2"/>
  <c r="E124" i="2"/>
  <c r="D124" i="2"/>
  <c r="C124" i="2"/>
  <c r="B124" i="2"/>
  <c r="A124" i="2"/>
  <c r="F123" i="2"/>
  <c r="E123" i="2"/>
  <c r="D123" i="2"/>
  <c r="C123" i="2"/>
  <c r="B123" i="2"/>
  <c r="A123" i="2"/>
  <c r="F122" i="2"/>
  <c r="E122" i="2"/>
  <c r="D122" i="2"/>
  <c r="C122" i="2"/>
  <c r="B122" i="2"/>
  <c r="A122" i="2"/>
  <c r="F120" i="2"/>
  <c r="E120" i="2"/>
  <c r="D120" i="2"/>
  <c r="C120" i="2"/>
  <c r="B120" i="2"/>
  <c r="A120" i="2"/>
  <c r="F119" i="2"/>
  <c r="E119" i="2"/>
  <c r="D119" i="2"/>
  <c r="C119" i="2"/>
  <c r="B119" i="2"/>
  <c r="A119" i="2"/>
  <c r="F118" i="2"/>
  <c r="E118" i="2"/>
  <c r="D118" i="2"/>
  <c r="C118" i="2"/>
  <c r="B118" i="2"/>
  <c r="A118" i="2"/>
  <c r="F117" i="2"/>
  <c r="E117" i="2"/>
  <c r="D117" i="2"/>
  <c r="C117" i="2"/>
  <c r="B117" i="2"/>
  <c r="A117" i="2"/>
  <c r="F116" i="2"/>
  <c r="E116" i="2"/>
  <c r="D116" i="2"/>
  <c r="C116" i="2"/>
  <c r="B116" i="2"/>
  <c r="A116" i="2"/>
  <c r="F115" i="2"/>
  <c r="E115" i="2"/>
  <c r="D115" i="2"/>
  <c r="C115" i="2"/>
  <c r="B115" i="2"/>
  <c r="A115" i="2"/>
  <c r="F114" i="2"/>
  <c r="E114" i="2"/>
  <c r="D114" i="2"/>
  <c r="C114" i="2"/>
  <c r="B114" i="2"/>
  <c r="A114" i="2"/>
  <c r="F113" i="2"/>
  <c r="E113" i="2"/>
  <c r="D113" i="2"/>
  <c r="C113" i="2"/>
  <c r="B113" i="2"/>
  <c r="A113" i="2"/>
  <c r="F112" i="2"/>
  <c r="E112" i="2"/>
  <c r="D112" i="2"/>
  <c r="C112" i="2"/>
  <c r="B112" i="2"/>
  <c r="A112" i="2"/>
  <c r="F111" i="2"/>
  <c r="E111" i="2"/>
  <c r="D111" i="2"/>
  <c r="C111" i="2"/>
  <c r="B111" i="2"/>
  <c r="A111" i="2"/>
  <c r="F110" i="2"/>
  <c r="E110" i="2"/>
  <c r="D110" i="2"/>
  <c r="C110" i="2"/>
  <c r="B110" i="2"/>
  <c r="A110" i="2"/>
  <c r="F108" i="2"/>
  <c r="E108" i="2"/>
  <c r="D108" i="2"/>
  <c r="C108" i="2"/>
  <c r="B108" i="2"/>
  <c r="A108" i="2"/>
  <c r="F107" i="2"/>
  <c r="E107" i="2"/>
  <c r="D107" i="2"/>
  <c r="C107" i="2"/>
  <c r="B107" i="2"/>
  <c r="A107" i="2"/>
  <c r="F106" i="2"/>
  <c r="E106" i="2"/>
  <c r="D106" i="2"/>
  <c r="C106" i="2"/>
  <c r="B106" i="2"/>
  <c r="A106" i="2"/>
  <c r="F105" i="2"/>
  <c r="E105" i="2"/>
  <c r="D105" i="2"/>
  <c r="C105" i="2"/>
  <c r="B105" i="2"/>
  <c r="A105" i="2"/>
  <c r="F104" i="2"/>
  <c r="E104" i="2"/>
  <c r="D104" i="2"/>
  <c r="C104" i="2"/>
  <c r="B104" i="2"/>
  <c r="A104" i="2"/>
  <c r="F103" i="2"/>
  <c r="E103" i="2"/>
  <c r="D103" i="2"/>
  <c r="C103" i="2"/>
  <c r="B103" i="2"/>
  <c r="A103" i="2"/>
  <c r="F102" i="2"/>
  <c r="E102" i="2"/>
  <c r="D102" i="2"/>
  <c r="C102" i="2"/>
  <c r="B102" i="2"/>
  <c r="A102" i="2"/>
  <c r="F101" i="2"/>
  <c r="E101" i="2"/>
  <c r="D101" i="2"/>
  <c r="C101" i="2"/>
  <c r="B101" i="2"/>
  <c r="A101" i="2"/>
  <c r="F100" i="2"/>
  <c r="E100" i="2"/>
  <c r="D100" i="2"/>
  <c r="C100" i="2"/>
  <c r="B100" i="2"/>
  <c r="A100" i="2"/>
  <c r="F98" i="2"/>
  <c r="E98" i="2"/>
  <c r="D98" i="2"/>
  <c r="C98" i="2"/>
  <c r="B98" i="2"/>
  <c r="A98" i="2"/>
  <c r="F97" i="2"/>
  <c r="E97" i="2"/>
  <c r="D97" i="2"/>
  <c r="C97" i="2"/>
  <c r="B97" i="2"/>
  <c r="A97" i="2"/>
  <c r="F96" i="2"/>
  <c r="E96" i="2"/>
  <c r="D96" i="2"/>
  <c r="C96" i="2"/>
  <c r="B96" i="2"/>
  <c r="A96" i="2"/>
  <c r="F95" i="2"/>
  <c r="E95" i="2"/>
  <c r="D95" i="2"/>
  <c r="C95" i="2"/>
  <c r="B95" i="2"/>
  <c r="A95" i="2"/>
  <c r="F94" i="2"/>
  <c r="E94" i="2"/>
  <c r="D94" i="2"/>
  <c r="C94" i="2"/>
  <c r="B94" i="2"/>
  <c r="A94" i="2"/>
  <c r="F93" i="2"/>
  <c r="E93" i="2"/>
  <c r="D93" i="2"/>
  <c r="C93" i="2"/>
  <c r="B93" i="2"/>
  <c r="A93" i="2"/>
  <c r="F92" i="2"/>
  <c r="E92" i="2"/>
  <c r="D92" i="2"/>
  <c r="C92" i="2"/>
  <c r="B92" i="2"/>
  <c r="A92" i="2"/>
  <c r="F90" i="2"/>
  <c r="E90" i="2"/>
  <c r="D90" i="2"/>
  <c r="C90" i="2"/>
  <c r="B90" i="2"/>
  <c r="A90" i="2"/>
  <c r="F89" i="2"/>
  <c r="E89" i="2"/>
  <c r="D89" i="2"/>
  <c r="C89" i="2"/>
  <c r="B89" i="2"/>
  <c r="A89" i="2"/>
  <c r="F88" i="2"/>
  <c r="E88" i="2"/>
  <c r="D88" i="2"/>
  <c r="C88" i="2"/>
  <c r="B88" i="2"/>
  <c r="A88" i="2"/>
  <c r="F87" i="2"/>
  <c r="E87" i="2"/>
  <c r="D87" i="2"/>
  <c r="C87" i="2"/>
  <c r="B87" i="2"/>
  <c r="A87" i="2"/>
  <c r="F86" i="2"/>
  <c r="E86" i="2"/>
  <c r="D86" i="2"/>
  <c r="C86" i="2"/>
  <c r="B86" i="2"/>
  <c r="A86" i="2"/>
  <c r="F85" i="2"/>
  <c r="E85" i="2"/>
  <c r="D85" i="2"/>
  <c r="C85" i="2"/>
  <c r="B85" i="2"/>
  <c r="A85" i="2"/>
  <c r="F84" i="2"/>
  <c r="E84" i="2"/>
  <c r="D84" i="2"/>
  <c r="C84" i="2"/>
  <c r="B84" i="2"/>
  <c r="A84" i="2"/>
  <c r="F82" i="2"/>
  <c r="E82" i="2"/>
  <c r="D82" i="2"/>
  <c r="C82" i="2"/>
  <c r="B82" i="2"/>
  <c r="A82" i="2"/>
  <c r="F81" i="2"/>
  <c r="E81" i="2"/>
  <c r="D81" i="2"/>
  <c r="C81" i="2"/>
  <c r="B81" i="2"/>
  <c r="A81" i="2"/>
  <c r="F80" i="2"/>
  <c r="E80" i="2"/>
  <c r="D80" i="2"/>
  <c r="C80" i="2"/>
  <c r="B80" i="2"/>
  <c r="A80" i="2"/>
  <c r="F79" i="2"/>
  <c r="E79" i="2"/>
  <c r="D79" i="2"/>
  <c r="C79" i="2"/>
  <c r="B79" i="2"/>
  <c r="A79" i="2"/>
  <c r="F78" i="2"/>
  <c r="E78" i="2"/>
  <c r="D78" i="2"/>
  <c r="C78" i="2"/>
  <c r="B78" i="2"/>
  <c r="A78" i="2"/>
  <c r="F77" i="2"/>
  <c r="E77" i="2"/>
  <c r="D77" i="2"/>
  <c r="C77" i="2"/>
  <c r="B77" i="2"/>
  <c r="A77" i="2"/>
  <c r="F76" i="2"/>
  <c r="E76" i="2"/>
  <c r="D76" i="2"/>
  <c r="C76" i="2"/>
  <c r="B76" i="2"/>
  <c r="A76" i="2"/>
  <c r="F75" i="2"/>
  <c r="E75" i="2"/>
  <c r="D75" i="2"/>
  <c r="C75" i="2"/>
  <c r="B75" i="2"/>
  <c r="A75" i="2"/>
  <c r="F74" i="2"/>
  <c r="E74" i="2"/>
  <c r="D74" i="2"/>
  <c r="C74" i="2"/>
  <c r="B74" i="2"/>
  <c r="A74" i="2"/>
  <c r="F73" i="2"/>
  <c r="E73" i="2"/>
  <c r="D73" i="2"/>
  <c r="C73" i="2"/>
  <c r="B73" i="2"/>
  <c r="A73" i="2"/>
  <c r="F72" i="2"/>
  <c r="E72" i="2"/>
  <c r="D72" i="2"/>
  <c r="C72" i="2"/>
  <c r="B72" i="2"/>
  <c r="A72" i="2"/>
  <c r="F71" i="2"/>
  <c r="E71" i="2"/>
  <c r="D71" i="2"/>
  <c r="C71" i="2"/>
  <c r="B71" i="2"/>
  <c r="A71" i="2"/>
  <c r="F69" i="2"/>
  <c r="E69" i="2"/>
  <c r="D69" i="2"/>
  <c r="C69" i="2"/>
  <c r="B69" i="2"/>
  <c r="A69" i="2"/>
  <c r="F68" i="2"/>
  <c r="E68" i="2"/>
  <c r="D68" i="2"/>
  <c r="C68" i="2"/>
  <c r="B68" i="2"/>
  <c r="A68" i="2"/>
  <c r="F67" i="2"/>
  <c r="E67" i="2"/>
  <c r="D67" i="2"/>
  <c r="C67" i="2"/>
  <c r="B67" i="2"/>
  <c r="A67" i="2"/>
  <c r="F66" i="2"/>
  <c r="E66" i="2"/>
  <c r="D66" i="2"/>
  <c r="C66" i="2"/>
  <c r="B66" i="2"/>
  <c r="A66" i="2"/>
  <c r="F65" i="2"/>
  <c r="E65" i="2"/>
  <c r="D65" i="2"/>
  <c r="C65" i="2"/>
  <c r="B65" i="2"/>
  <c r="A65" i="2"/>
  <c r="F64" i="2"/>
  <c r="E64" i="2"/>
  <c r="D64" i="2"/>
  <c r="C64" i="2"/>
  <c r="B64" i="2"/>
  <c r="A64" i="2"/>
  <c r="F63" i="2"/>
  <c r="E63" i="2"/>
  <c r="D63" i="2"/>
  <c r="C63" i="2"/>
  <c r="B63" i="2"/>
  <c r="A63" i="2"/>
  <c r="F62" i="2"/>
  <c r="E62" i="2"/>
  <c r="D62" i="2"/>
  <c r="C62" i="2"/>
  <c r="B62" i="2"/>
  <c r="A62" i="2"/>
  <c r="F61" i="2"/>
  <c r="E61" i="2"/>
  <c r="D61" i="2"/>
  <c r="C61" i="2"/>
  <c r="B61" i="2"/>
  <c r="A61" i="2"/>
  <c r="F60" i="2"/>
  <c r="E60" i="2"/>
  <c r="D60" i="2"/>
  <c r="C60" i="2"/>
  <c r="B60" i="2"/>
  <c r="A60" i="2"/>
  <c r="F59" i="2"/>
  <c r="E59" i="2"/>
  <c r="D59" i="2"/>
  <c r="C59" i="2"/>
  <c r="B59" i="2"/>
  <c r="A59" i="2"/>
  <c r="F58" i="2"/>
  <c r="E58" i="2"/>
  <c r="D58" i="2"/>
  <c r="C58" i="2"/>
  <c r="B58" i="2"/>
  <c r="A58" i="2"/>
  <c r="F56" i="2"/>
  <c r="E56" i="2"/>
  <c r="D56" i="2"/>
  <c r="C56" i="2"/>
  <c r="B56" i="2"/>
  <c r="A56" i="2"/>
  <c r="F55" i="2"/>
  <c r="E55" i="2"/>
  <c r="D55" i="2"/>
  <c r="C55" i="2"/>
  <c r="B55" i="2"/>
  <c r="A55" i="2"/>
  <c r="F54" i="2"/>
  <c r="E54" i="2"/>
  <c r="D54" i="2"/>
  <c r="C54" i="2"/>
  <c r="B54" i="2"/>
  <c r="A54" i="2"/>
  <c r="F53" i="2"/>
  <c r="E53" i="2"/>
  <c r="D53" i="2"/>
  <c r="C53" i="2"/>
  <c r="B53" i="2"/>
  <c r="A53" i="2"/>
  <c r="F52" i="2"/>
  <c r="E52" i="2"/>
  <c r="D52" i="2"/>
  <c r="C52" i="2"/>
  <c r="B52" i="2"/>
  <c r="A52" i="2"/>
  <c r="F51" i="2"/>
  <c r="E51" i="2"/>
  <c r="D51" i="2"/>
  <c r="C51" i="2"/>
  <c r="B51" i="2"/>
  <c r="A51" i="2"/>
  <c r="F50" i="2"/>
  <c r="E50" i="2"/>
  <c r="D50" i="2"/>
  <c r="C50" i="2"/>
  <c r="B50" i="2"/>
  <c r="A50" i="2"/>
  <c r="F49" i="2"/>
  <c r="E49" i="2"/>
  <c r="D49" i="2"/>
  <c r="C49" i="2"/>
  <c r="B49" i="2"/>
  <c r="A49" i="2"/>
  <c r="F48" i="2"/>
  <c r="E48" i="2"/>
  <c r="D48" i="2"/>
  <c r="C48" i="2"/>
  <c r="B48" i="2"/>
  <c r="A48" i="2"/>
  <c r="F47" i="2"/>
  <c r="E47" i="2"/>
  <c r="D47" i="2"/>
  <c r="C47" i="2"/>
  <c r="B47" i="2"/>
  <c r="A47" i="2"/>
  <c r="F46" i="2"/>
  <c r="E46" i="2"/>
  <c r="D46" i="2"/>
  <c r="C46" i="2"/>
  <c r="B46" i="2"/>
  <c r="A46" i="2"/>
  <c r="F44" i="2"/>
  <c r="E44" i="2"/>
  <c r="D44" i="2"/>
  <c r="C44" i="2"/>
  <c r="B44" i="2"/>
  <c r="A44" i="2"/>
  <c r="F43" i="2"/>
  <c r="E43" i="2"/>
  <c r="D43" i="2"/>
  <c r="C43" i="2"/>
  <c r="B43" i="2"/>
  <c r="A43" i="2"/>
  <c r="F42" i="2"/>
  <c r="E42" i="2"/>
  <c r="D42" i="2"/>
  <c r="C42" i="2"/>
  <c r="B42" i="2"/>
  <c r="A42" i="2"/>
  <c r="F41" i="2"/>
  <c r="E41" i="2"/>
  <c r="D41" i="2"/>
  <c r="C41" i="2"/>
  <c r="B41" i="2"/>
  <c r="A41" i="2"/>
  <c r="F40" i="2"/>
  <c r="E40" i="2"/>
  <c r="D40" i="2"/>
  <c r="C40" i="2"/>
  <c r="B40" i="2"/>
  <c r="A40" i="2"/>
  <c r="F39" i="2"/>
  <c r="E39" i="2"/>
  <c r="D39" i="2"/>
  <c r="C39" i="2"/>
  <c r="B39" i="2"/>
  <c r="A39" i="2"/>
  <c r="F38" i="2"/>
  <c r="E38" i="2"/>
  <c r="D38" i="2"/>
  <c r="C38" i="2"/>
  <c r="B38" i="2"/>
  <c r="A38" i="2"/>
  <c r="F37" i="2"/>
  <c r="E37" i="2"/>
  <c r="D37" i="2"/>
  <c r="C37" i="2"/>
  <c r="B37" i="2"/>
  <c r="A37" i="2"/>
  <c r="F36" i="2"/>
  <c r="E36" i="2"/>
  <c r="D36" i="2"/>
  <c r="C36" i="2"/>
  <c r="B36" i="2"/>
  <c r="A36" i="2"/>
  <c r="F35" i="2"/>
  <c r="E35" i="2"/>
  <c r="D35" i="2"/>
  <c r="C35" i="2"/>
  <c r="B35" i="2"/>
  <c r="A35" i="2"/>
  <c r="F34" i="2"/>
  <c r="E34" i="2"/>
  <c r="D34" i="2"/>
  <c r="C34" i="2"/>
  <c r="B34" i="2"/>
  <c r="A34" i="2"/>
  <c r="F33" i="2"/>
  <c r="E33" i="2"/>
  <c r="D33" i="2"/>
  <c r="C33" i="2"/>
  <c r="B33" i="2"/>
  <c r="A33" i="2"/>
  <c r="F32" i="2"/>
  <c r="E32" i="2"/>
  <c r="D32" i="2"/>
  <c r="C32" i="2"/>
  <c r="B32" i="2"/>
  <c r="A32" i="2"/>
  <c r="F31" i="2"/>
  <c r="E31" i="2"/>
  <c r="D31" i="2"/>
  <c r="C31" i="2"/>
  <c r="B31" i="2"/>
  <c r="A31" i="2"/>
  <c r="F29" i="2"/>
  <c r="E29" i="2"/>
  <c r="D29" i="2"/>
  <c r="C29" i="2"/>
  <c r="B29" i="2"/>
  <c r="A29" i="2"/>
  <c r="F28" i="2"/>
  <c r="E28" i="2"/>
  <c r="D28" i="2"/>
  <c r="C28" i="2"/>
  <c r="B28" i="2"/>
  <c r="A28" i="2"/>
  <c r="F27" i="2"/>
  <c r="E27" i="2"/>
  <c r="D27" i="2"/>
  <c r="C27" i="2"/>
  <c r="B27" i="2"/>
  <c r="A27" i="2"/>
  <c r="F26" i="2"/>
  <c r="E26" i="2"/>
  <c r="D26" i="2"/>
  <c r="C26" i="2"/>
  <c r="B26" i="2"/>
  <c r="A26" i="2"/>
  <c r="F25" i="2"/>
  <c r="E25" i="2"/>
  <c r="D25" i="2"/>
  <c r="C25" i="2"/>
  <c r="B25" i="2"/>
  <c r="A25" i="2"/>
  <c r="F24" i="2"/>
  <c r="E24" i="2"/>
  <c r="D24" i="2"/>
  <c r="C24" i="2"/>
  <c r="B24" i="2"/>
  <c r="A24" i="2"/>
  <c r="F23" i="2"/>
  <c r="E23" i="2"/>
  <c r="D23" i="2"/>
  <c r="C23" i="2"/>
  <c r="B23" i="2"/>
  <c r="A23" i="2"/>
  <c r="F22" i="2"/>
  <c r="E22" i="2"/>
  <c r="D22" i="2"/>
  <c r="C22" i="2"/>
  <c r="B22" i="2"/>
  <c r="A22" i="2"/>
  <c r="F21" i="2"/>
  <c r="E21" i="2"/>
  <c r="D21" i="2"/>
  <c r="C21" i="2"/>
  <c r="B21" i="2"/>
  <c r="A21" i="2"/>
  <c r="F20" i="2"/>
  <c r="E20" i="2"/>
  <c r="D20" i="2"/>
  <c r="C20" i="2"/>
  <c r="B20" i="2"/>
  <c r="A20" i="2"/>
  <c r="F19" i="2"/>
  <c r="E19" i="2"/>
  <c r="D19" i="2"/>
  <c r="C19" i="2"/>
  <c r="B19" i="2"/>
  <c r="A19" i="2"/>
  <c r="F18" i="2"/>
  <c r="E18" i="2"/>
  <c r="D18" i="2"/>
  <c r="C18" i="2"/>
  <c r="B18" i="2"/>
  <c r="A18" i="2"/>
  <c r="F17" i="2"/>
  <c r="E17" i="2"/>
  <c r="D17" i="2"/>
  <c r="C17" i="2"/>
  <c r="B17" i="2"/>
  <c r="A17" i="2"/>
  <c r="F16" i="2"/>
  <c r="E16" i="2"/>
  <c r="D16" i="2"/>
  <c r="C16" i="2"/>
  <c r="B16" i="2"/>
  <c r="A16" i="2"/>
  <c r="F15" i="2"/>
  <c r="E15" i="2"/>
  <c r="D15" i="2"/>
  <c r="C15" i="2"/>
  <c r="B15" i="2"/>
  <c r="A15" i="2"/>
  <c r="F14" i="2"/>
  <c r="E14" i="2"/>
  <c r="D14" i="2"/>
  <c r="C14" i="2"/>
  <c r="B14" i="2"/>
  <c r="A14" i="2"/>
  <c r="F13" i="2"/>
  <c r="E13" i="2"/>
  <c r="D13" i="2"/>
  <c r="C13" i="2"/>
  <c r="B13" i="2"/>
  <c r="A13" i="2"/>
  <c r="F12" i="2"/>
  <c r="E12" i="2"/>
  <c r="D12" i="2"/>
  <c r="C12" i="2"/>
  <c r="B12" i="2"/>
  <c r="A12" i="2"/>
  <c r="F11" i="2"/>
  <c r="E11" i="2"/>
  <c r="D11" i="2"/>
  <c r="C11" i="2"/>
  <c r="B11" i="2"/>
  <c r="A11" i="2"/>
  <c r="F10" i="2"/>
  <c r="E10" i="2"/>
  <c r="D10" i="2"/>
  <c r="C10" i="2"/>
  <c r="B10" i="2"/>
  <c r="A10" i="2"/>
  <c r="F9" i="2"/>
  <c r="E9" i="2"/>
  <c r="D9" i="2"/>
  <c r="C9" i="2"/>
  <c r="B9" i="2"/>
  <c r="A9" i="2"/>
  <c r="F8" i="2"/>
  <c r="E8" i="2"/>
  <c r="D8" i="2"/>
  <c r="C8" i="2"/>
  <c r="B8" i="2"/>
  <c r="A8" i="2"/>
  <c r="F7" i="2"/>
  <c r="G11" i="1" s="1"/>
  <c r="E7" i="2"/>
  <c r="D7" i="2"/>
  <c r="C7" i="2"/>
  <c r="B7" i="2"/>
  <c r="A7" i="2"/>
  <c r="F6" i="2"/>
  <c r="E6" i="2"/>
  <c r="D6" i="2"/>
  <c r="G14" i="1" s="1"/>
  <c r="C6" i="2"/>
  <c r="B6" i="2"/>
  <c r="A6" i="2"/>
  <c r="F5" i="2"/>
  <c r="E5" i="2"/>
  <c r="D5" i="2"/>
  <c r="C5" i="2"/>
  <c r="B5" i="2"/>
  <c r="D11" i="1" s="1"/>
  <c r="A5" i="2"/>
  <c r="E31" i="1" s="1"/>
  <c r="E32" i="1"/>
  <c r="C31" i="1"/>
  <c r="E28" i="1"/>
  <c r="C27" i="1"/>
  <c r="E24" i="1"/>
  <c r="C23" i="1"/>
  <c r="E20" i="1"/>
  <c r="C19" i="1"/>
  <c r="B19" i="1"/>
  <c r="B22" i="1" l="1"/>
  <c r="B26" i="1"/>
  <c r="B21" i="1"/>
  <c r="D22" i="1"/>
  <c r="F22" i="1" s="1"/>
  <c r="B25" i="1"/>
  <c r="D26" i="1"/>
  <c r="F26" i="1" s="1"/>
  <c r="B29" i="1"/>
  <c r="D30" i="1"/>
  <c r="D31" i="1"/>
  <c r="C21" i="1"/>
  <c r="E22" i="1"/>
  <c r="C25" i="1"/>
  <c r="E26" i="1"/>
  <c r="C29" i="1"/>
  <c r="E30" i="1"/>
  <c r="D19" i="1"/>
  <c r="D27" i="1"/>
  <c r="D14" i="1"/>
  <c r="B20" i="1"/>
  <c r="D21" i="1"/>
  <c r="F21" i="1" s="1"/>
  <c r="B24" i="1"/>
  <c r="G24" i="1" s="1"/>
  <c r="D25" i="1"/>
  <c r="F25" i="1" s="1"/>
  <c r="B28" i="1"/>
  <c r="D29" i="1"/>
  <c r="F29" i="1" s="1"/>
  <c r="B32" i="1"/>
  <c r="D23" i="1"/>
  <c r="C20" i="1"/>
  <c r="C33" i="1" s="1"/>
  <c r="E21" i="1"/>
  <c r="C24" i="1"/>
  <c r="E25" i="1"/>
  <c r="C28" i="1"/>
  <c r="E29" i="1"/>
  <c r="C32" i="1"/>
  <c r="D20" i="1"/>
  <c r="F20" i="1" s="1"/>
  <c r="B23" i="1"/>
  <c r="G23" i="1" s="1"/>
  <c r="D24" i="1"/>
  <c r="B27" i="1"/>
  <c r="G27" i="1" s="1"/>
  <c r="D28" i="1"/>
  <c r="F28" i="1" s="1"/>
  <c r="B31" i="1"/>
  <c r="G31" i="1" s="1"/>
  <c r="D32" i="1"/>
  <c r="F32" i="1" s="1"/>
  <c r="B30" i="1"/>
  <c r="G30" i="1" s="1"/>
  <c r="E19" i="1"/>
  <c r="C22" i="1"/>
  <c r="E23" i="1"/>
  <c r="C26" i="1"/>
  <c r="E27" i="1"/>
  <c r="C30" i="1"/>
  <c r="F24" i="1" l="1"/>
  <c r="G25" i="1"/>
  <c r="G20" i="1"/>
  <c r="F23" i="1"/>
  <c r="G21" i="1"/>
  <c r="E33" i="1"/>
  <c r="G32" i="1"/>
  <c r="F27" i="1"/>
  <c r="F31" i="1"/>
  <c r="G26" i="1"/>
  <c r="D33" i="1"/>
  <c r="F19" i="1"/>
  <c r="B33" i="1"/>
  <c r="G22" i="1"/>
  <c r="G28" i="1"/>
  <c r="F30" i="1"/>
  <c r="G29" i="1"/>
  <c r="G19" i="1"/>
  <c r="F33" i="1" l="1"/>
</calcChain>
</file>

<file path=xl/sharedStrings.xml><?xml version="1.0" encoding="utf-8"?>
<sst xmlns="http://schemas.openxmlformats.org/spreadsheetml/2006/main" count="824" uniqueCount="496">
  <si>
    <t>Program:</t>
  </si>
  <si>
    <t>Address:</t>
  </si>
  <si>
    <t>Date:</t>
  </si>
  <si>
    <t>KPI PRINCIPALI</t>
  </si>
  <si>
    <t>ITEMS ISPEZIONATI</t>
  </si>
  <si>
    <t>⚠  ITEMS CON PROBLEMI</t>
  </si>
  <si>
    <t>✅  GOOD / FUNCTIONING</t>
  </si>
  <si>
    <t>🚨  SAFETY ISSUES</t>
  </si>
  <si>
    <t>Stanza</t>
  </si>
  <si>
    <t>Items</t>
  </si>
  <si>
    <t>✅ Good/OK</t>
  </si>
  <si>
    <t>⚠ Problemi</t>
  </si>
  <si>
    <t>🚨 Safety</t>
  </si>
  <si>
    <t>% Issues</t>
  </si>
  <si>
    <t>Status</t>
  </si>
  <si>
    <t>Exterior</t>
  </si>
  <si>
    <t>Mechanical</t>
  </si>
  <si>
    <t>Kitchen</t>
  </si>
  <si>
    <t>Bathroom 1</t>
  </si>
  <si>
    <t>Bathroom 2</t>
  </si>
  <si>
    <t>Office 1</t>
  </si>
  <si>
    <t>Staff Office</t>
  </si>
  <si>
    <t>Living Room</t>
  </si>
  <si>
    <t>Laundry</t>
  </si>
  <si>
    <t>Bedroom 1</t>
  </si>
  <si>
    <t>Bedroom 2</t>
  </si>
  <si>
    <t>Bedroom 3</t>
  </si>
  <si>
    <t>Bedroom 4</t>
  </si>
  <si>
    <t>Bedroom 5</t>
  </si>
  <si>
    <t>TOTALE</t>
  </si>
  <si>
    <t>DATABASE — Consolidamento automatico da tutti i fogli stanza</t>
  </si>
  <si>
    <t>Room_Type</t>
  </si>
  <si>
    <t>Item</t>
  </si>
  <si>
    <t>Material / Make</t>
  </si>
  <si>
    <t>Condition</t>
  </si>
  <si>
    <t>Recommendation / Action</t>
  </si>
  <si>
    <t>Has Issue?</t>
  </si>
  <si>
    <t>Priority (manuale)</t>
  </si>
  <si>
    <t>Maintenance under $3,000</t>
  </si>
  <si>
    <t xml:space="preserve">Classification </t>
  </si>
  <si>
    <t>Code Requirement based on Classification</t>
  </si>
  <si>
    <t>priority</t>
  </si>
  <si>
    <t>Estimated Cost</t>
  </si>
  <si>
    <t>Summary</t>
  </si>
  <si>
    <t>Important Information</t>
  </si>
  <si>
    <t>Number of Supported Persons Sleeping</t>
  </si>
  <si>
    <t>Operating as</t>
  </si>
  <si>
    <t>Code &amp; Condition Assessment</t>
  </si>
  <si>
    <t>Location of main water shut off</t>
  </si>
  <si>
    <t>Not found</t>
  </si>
  <si>
    <t xml:space="preserve">Number requiring Assistance </t>
  </si>
  <si>
    <t>Quantity/Type</t>
  </si>
  <si>
    <t>Required</t>
  </si>
  <si>
    <t>In Place</t>
  </si>
  <si>
    <t>Action Required</t>
  </si>
  <si>
    <t>Location of main gas shut off</t>
  </si>
  <si>
    <t>Outside by gas meter next to side ramp</t>
  </si>
  <si>
    <t>30 minute floor fire separation</t>
  </si>
  <si>
    <t>Yes</t>
  </si>
  <si>
    <t>No</t>
  </si>
  <si>
    <t>Classification in OBC</t>
  </si>
  <si>
    <t>Bedrooms 30 minute fire separation</t>
  </si>
  <si>
    <t>Total items on list</t>
  </si>
  <si>
    <t>Bedroom Doors 20 minute rated</t>
  </si>
  <si>
    <t>Mechanical checks and service intervals</t>
  </si>
  <si>
    <t>Classification in OFC</t>
  </si>
  <si>
    <t>Garage 45 minute rated with seal</t>
  </si>
  <si>
    <t>N/A</t>
  </si>
  <si>
    <t>Algoma03</t>
  </si>
  <si>
    <t>Furnace room 45 minute separation with 30 Minute door</t>
  </si>
  <si>
    <t>Furnace filter</t>
  </si>
  <si>
    <t>replaced every 3 months</t>
  </si>
  <si>
    <t xml:space="preserve">Operating as </t>
  </si>
  <si>
    <t>Number of egress from main level</t>
  </si>
  <si>
    <t>Number of egress from basement</t>
  </si>
  <si>
    <t>n/a</t>
  </si>
  <si>
    <t>Note: Fire inspector has not mentioned fire door on furnace room*</t>
  </si>
  <si>
    <t>Bathrooms</t>
  </si>
  <si>
    <t>Electroinic filter</t>
  </si>
  <si>
    <t>cleaned every 3 to 4 months</t>
  </si>
  <si>
    <t>Classification with City</t>
  </si>
  <si>
    <t>Does egress have 30 minute fire separation</t>
  </si>
  <si>
    <t>Estimated</t>
  </si>
  <si>
    <t>Interior</t>
  </si>
  <si>
    <t>Interconnected smoke alarms</t>
  </si>
  <si>
    <t>HEPA filter</t>
  </si>
  <si>
    <t>See HEPA filter change pdf</t>
  </si>
  <si>
    <t>Sprinkler System</t>
  </si>
  <si>
    <t>Minor Capital Projects</t>
  </si>
  <si>
    <t>Dryer vent</t>
  </si>
  <si>
    <t>Annually</t>
  </si>
  <si>
    <t>Monitored to CAN/ULC</t>
  </si>
  <si>
    <t>Self closing devices on bedroom doors</t>
  </si>
  <si>
    <t>Estimated cost</t>
  </si>
  <si>
    <t>Emergency lighting</t>
  </si>
  <si>
    <t xml:space="preserve">Furnace &amp; AC </t>
  </si>
  <si>
    <t>DSS Conducted</t>
  </si>
  <si>
    <t>Interconnected Smoke alarm in each bedroom</t>
  </si>
  <si>
    <t xml:space="preserve">Is there a fire alarm system </t>
  </si>
  <si>
    <t>HRV/ERV</t>
  </si>
  <si>
    <t>Annual inspection (with furnace).  Balance every 24 months</t>
  </si>
  <si>
    <t>Can the system notify the fire department</t>
  </si>
  <si>
    <t>Monitoring Company</t>
  </si>
  <si>
    <t>Phillips</t>
  </si>
  <si>
    <t>Wate softener</t>
  </si>
  <si>
    <t>Apart from checking salt regularly - annual service</t>
  </si>
  <si>
    <t>NFPA 13 Sprinkler system</t>
  </si>
  <si>
    <t>13D</t>
  </si>
  <si>
    <t>Backup generator</t>
  </si>
  <si>
    <t>Annual maintenance contract</t>
  </si>
  <si>
    <t>Fire code releated action items</t>
  </si>
  <si>
    <t>Fire Code actions to meet requirement</t>
  </si>
  <si>
    <t>Note:</t>
  </si>
  <si>
    <t>Elevator</t>
  </si>
  <si>
    <t>Annual safety inspection</t>
  </si>
  <si>
    <t>What is a fire separation? A fire separation can be a floor, wall, door with a self-closing device, or a combination of those things. It can be built using typical building materials such as lumber and drywall. For example, a 30 minute fire separation can be built using 38 mm x 89 mm (2” x 4”) wood studs, 13 mm (1/2”) thick drywall on both sides, and fibre-type insulation between the studs. Lath and plaster construction typically found in older houses is an example of a 15 minute fire separation.</t>
  </si>
  <si>
    <t>NOTES:</t>
  </si>
  <si>
    <t>Unless indicated costs are rough estimateds only.</t>
  </si>
  <si>
    <t>Priority numbering;</t>
  </si>
  <si>
    <t>1 = immediately or as soon as possible</t>
  </si>
  <si>
    <t>2 = at next service or season</t>
  </si>
  <si>
    <t>3 = within next 6 months</t>
  </si>
  <si>
    <t>4 = within 1 year</t>
  </si>
  <si>
    <t>5 = as budget allows</t>
  </si>
  <si>
    <t>Exterior Condition</t>
  </si>
  <si>
    <t xml:space="preserve">Limitations at time of visit </t>
  </si>
  <si>
    <t>None</t>
  </si>
  <si>
    <t>Material/Make</t>
  </si>
  <si>
    <t>Recommendation/Action</t>
  </si>
  <si>
    <t>Roofing material</t>
  </si>
  <si>
    <t>Valleys</t>
  </si>
  <si>
    <t>Chimney</t>
  </si>
  <si>
    <t>Roof vents</t>
  </si>
  <si>
    <t>Trees &amp; Shrubs</t>
  </si>
  <si>
    <t>Gates</t>
  </si>
  <si>
    <t>Fences</t>
  </si>
  <si>
    <t>Veneer</t>
  </si>
  <si>
    <t>Foundation</t>
  </si>
  <si>
    <t>Windows</t>
  </si>
  <si>
    <t>Window wells</t>
  </si>
  <si>
    <t>Downspouts</t>
  </si>
  <si>
    <t>Eavestroughs</t>
  </si>
  <si>
    <t>Walkways</t>
  </si>
  <si>
    <t>Driveway</t>
  </si>
  <si>
    <t>Rear Ramp</t>
  </si>
  <si>
    <t>Front Ramp (2)</t>
  </si>
  <si>
    <t>AC Compressor</t>
  </si>
  <si>
    <t>Generator</t>
  </si>
  <si>
    <t>Crawl space grill</t>
  </si>
  <si>
    <t>Exterior GFI</t>
  </si>
  <si>
    <t>Exterior hose bib</t>
  </si>
  <si>
    <t>Deck Rear</t>
  </si>
  <si>
    <t>Railings/Guards</t>
  </si>
  <si>
    <t>Special Notes:</t>
  </si>
  <si>
    <t xml:space="preserve">Mechanical </t>
  </si>
  <si>
    <t>Make/Qty</t>
  </si>
  <si>
    <t>Furnace</t>
  </si>
  <si>
    <t>Hot Water Heater</t>
  </si>
  <si>
    <t>Water Softener</t>
  </si>
  <si>
    <t>Combustion Air</t>
  </si>
  <si>
    <t>Back-up Generator</t>
  </si>
  <si>
    <t>Floor drain</t>
  </si>
  <si>
    <t>Sump Pump</t>
  </si>
  <si>
    <t>Sewage ejector</t>
  </si>
  <si>
    <t>Back water valve</t>
  </si>
  <si>
    <t>Return Air</t>
  </si>
  <si>
    <t>HEPA</t>
  </si>
  <si>
    <t xml:space="preserve">Duct </t>
  </si>
  <si>
    <t>Kitchen/Dining Room</t>
  </si>
  <si>
    <t>Counter Tops</t>
  </si>
  <si>
    <t>Cabinets</t>
  </si>
  <si>
    <t>Upper Cabinets</t>
  </si>
  <si>
    <t>Faucet</t>
  </si>
  <si>
    <t>Flooring</t>
  </si>
  <si>
    <t>Lighting</t>
  </si>
  <si>
    <t>Fridge</t>
  </si>
  <si>
    <t>Stove</t>
  </si>
  <si>
    <t>Dishwasher</t>
  </si>
  <si>
    <t>Outlets</t>
  </si>
  <si>
    <t>Window</t>
  </si>
  <si>
    <t>Tub</t>
  </si>
  <si>
    <t>Shower</t>
  </si>
  <si>
    <t>Toilet</t>
  </si>
  <si>
    <t>Sink</t>
  </si>
  <si>
    <t>Waste</t>
  </si>
  <si>
    <t>Exhaust fan</t>
  </si>
  <si>
    <t>Ceiling</t>
  </si>
  <si>
    <t>Walls</t>
  </si>
  <si>
    <t>Doors</t>
  </si>
  <si>
    <t>Office 2</t>
  </si>
  <si>
    <t>Ceiling lifts</t>
  </si>
  <si>
    <t>Built-in</t>
  </si>
  <si>
    <t>Ceiling in entrance has old water damage</t>
  </si>
  <si>
    <t>Flooring in living room and hallway has some tears and is showing wear</t>
  </si>
  <si>
    <t>Laundry Room</t>
  </si>
  <si>
    <t>Washer</t>
  </si>
  <si>
    <t>Dryer</t>
  </si>
  <si>
    <t>Vent</t>
  </si>
  <si>
    <t>Closer</t>
  </si>
  <si>
    <t>Hold Open</t>
  </si>
  <si>
    <t>AlgomaSIL02</t>
  </si>
  <si>
    <t>157 Youngfox Road, Blind River ON P0R 1B0</t>
  </si>
  <si>
    <t>Almaguin01</t>
  </si>
  <si>
    <t>7 Lang Court, PO Box 609, Sundridge ON P0A 1Z0</t>
  </si>
  <si>
    <t>Almaguin02</t>
  </si>
  <si>
    <t>3 Kilpper Drive, South River ON P0A 1X0</t>
  </si>
  <si>
    <t>AlmaguinSIL01</t>
  </si>
  <si>
    <t>AlmaguinSIL03</t>
  </si>
  <si>
    <t>52 John Street, Sundridge ON P0A 1Z0</t>
  </si>
  <si>
    <t>AlmaguinCPS</t>
  </si>
  <si>
    <t>BlindRiverCPS</t>
  </si>
  <si>
    <t>75 Huron Avenue, Blind River ON P0R 1B0</t>
  </si>
  <si>
    <t>ElliotLakeCPS</t>
  </si>
  <si>
    <t>11 Mary Walk, Elliot Lake P5A 1Z9</t>
  </si>
  <si>
    <t>HuntsvilleSIL01</t>
  </si>
  <si>
    <t>226 Lakeshore Road, Huntsville ON P1H 1Y8</t>
  </si>
  <si>
    <t>Muskoka01</t>
  </si>
  <si>
    <t>139 Liddard Street, Bracebridge ON P1L 1M5</t>
  </si>
  <si>
    <t>MuskokaSIL01</t>
  </si>
  <si>
    <t>Muskoka02</t>
  </si>
  <si>
    <t>Muskoka03</t>
  </si>
  <si>
    <t>1070 Muskoka Road North, Gravenhurst ON P1P 1R7</t>
  </si>
  <si>
    <t>MuskokaCPS</t>
  </si>
  <si>
    <t>MuskokaHFS</t>
  </si>
  <si>
    <t>Nipissing01</t>
  </si>
  <si>
    <t>957 Lakeshore Drive, North Bay ON P1A 2H1</t>
  </si>
  <si>
    <t>NipssingSIL01</t>
  </si>
  <si>
    <t>482B Second Avenue, North Bay ON P1B 3L5</t>
  </si>
  <si>
    <t>Nipssing02</t>
  </si>
  <si>
    <t>482A Second Avenue, North Bay ON P1B 3L5</t>
  </si>
  <si>
    <t>Orillia01</t>
  </si>
  <si>
    <t>42 Skyline Drive, Orillia L3V 3V7</t>
  </si>
  <si>
    <t>Orillia03</t>
  </si>
  <si>
    <t>16 Ashton Street, Orillia L3V 7V5</t>
  </si>
  <si>
    <t>Orillia04</t>
  </si>
  <si>
    <t>376 Grenville Avenue, Orillia L3V 2R4</t>
  </si>
  <si>
    <t>Orillia05</t>
  </si>
  <si>
    <t>269 Barrie Road, Orillia L3V 2R4</t>
  </si>
  <si>
    <t>Orillia06HF/CPS</t>
  </si>
  <si>
    <t>Orillia07</t>
  </si>
  <si>
    <t>418-250 West Street North, Orillia L3V 8M5</t>
  </si>
  <si>
    <t>SudburySIL01</t>
  </si>
  <si>
    <t>1336 Southview Drive, Sudbury ON P3E 2L6</t>
  </si>
  <si>
    <t>SudburyESIL01</t>
  </si>
  <si>
    <t>Sudbury03</t>
  </si>
  <si>
    <t>2124 Kenwood Street, Sudbury P3B 3X9</t>
  </si>
  <si>
    <t>Sudbury04</t>
  </si>
  <si>
    <t>2168 Wiltshire Street, Sudbury ON P3B 1Y5</t>
  </si>
  <si>
    <t>Sudbury05</t>
  </si>
  <si>
    <t>810 Lavoie Street, Sudbury ON P3A 2C1</t>
  </si>
  <si>
    <t>Sudbury06</t>
  </si>
  <si>
    <t>253 Second Avenue South, Sudbury ON P3A 4H2</t>
  </si>
  <si>
    <t>Sudbury07</t>
  </si>
  <si>
    <t>1998 Richard Street, Sudbury P3B 1X9</t>
  </si>
  <si>
    <t>Sudbury10</t>
  </si>
  <si>
    <t>61 Caroline Court, Sudbury ON P3A 4H2</t>
  </si>
  <si>
    <t>Sudbury11</t>
  </si>
  <si>
    <t>SudburyCPS</t>
  </si>
  <si>
    <t>430 Westmount Avenue, Sudbury ON P3A 5Z8</t>
  </si>
  <si>
    <t>SudburyNDO</t>
  </si>
  <si>
    <t>Sleeping</t>
  </si>
  <si>
    <t>Classification</t>
  </si>
  <si>
    <t>DSS/CAN/ULC</t>
  </si>
  <si>
    <t>9.5 9.7</t>
  </si>
  <si>
    <t>Sprinkler</t>
  </si>
  <si>
    <t>Limitations</t>
  </si>
  <si>
    <t>Monitoring Companies</t>
  </si>
  <si>
    <t>C Residential</t>
  </si>
  <si>
    <t xml:space="preserve">Snow </t>
  </si>
  <si>
    <t>GB</t>
  </si>
  <si>
    <t>Bardon EAHEPA375VSC</t>
  </si>
  <si>
    <t>B3</t>
  </si>
  <si>
    <t>Rain</t>
  </si>
  <si>
    <t>Sentry Fire</t>
  </si>
  <si>
    <t>Blade Air</t>
  </si>
  <si>
    <t>?</t>
  </si>
  <si>
    <t>Unknown</t>
  </si>
  <si>
    <t>13R</t>
  </si>
  <si>
    <t>High winds</t>
  </si>
  <si>
    <t>Other</t>
  </si>
  <si>
    <t>In Progress</t>
  </si>
  <si>
    <t>Lockdown</t>
  </si>
  <si>
    <t>Security One</t>
  </si>
  <si>
    <t>Not Required by build date</t>
  </si>
  <si>
    <t xml:space="preserve">Classic </t>
  </si>
  <si>
    <t>No Access</t>
  </si>
  <si>
    <t>Troy</t>
  </si>
  <si>
    <t>Vipond</t>
  </si>
  <si>
    <t>Roof</t>
  </si>
  <si>
    <t>downspouts</t>
  </si>
  <si>
    <t>fences</t>
  </si>
  <si>
    <t>Driveways</t>
  </si>
  <si>
    <t>Ramps/Decks</t>
  </si>
  <si>
    <t>Conditions</t>
  </si>
  <si>
    <t>Recommendations</t>
  </si>
  <si>
    <t>AC</t>
  </si>
  <si>
    <t>Generators</t>
  </si>
  <si>
    <t>Counters</t>
  </si>
  <si>
    <t>Water Heater</t>
  </si>
  <si>
    <t>Ductwork</t>
  </si>
  <si>
    <t>Asphalt Shingles</t>
  </si>
  <si>
    <t>Concrete</t>
  </si>
  <si>
    <t>Vinyl</t>
  </si>
  <si>
    <t>Aluminum</t>
  </si>
  <si>
    <t>Wood</t>
  </si>
  <si>
    <t>Brick</t>
  </si>
  <si>
    <t>Asphalt</t>
  </si>
  <si>
    <t>Broken</t>
  </si>
  <si>
    <t>Adjust</t>
  </si>
  <si>
    <t>Lennox</t>
  </si>
  <si>
    <t>Kohler</t>
  </si>
  <si>
    <t>Altro</t>
  </si>
  <si>
    <t>20 minute</t>
  </si>
  <si>
    <t>Laminate</t>
  </si>
  <si>
    <t>Goodman.</t>
  </si>
  <si>
    <t>Lifebreath</t>
  </si>
  <si>
    <t>Direct Vent</t>
  </si>
  <si>
    <t>Steel</t>
  </si>
  <si>
    <t>Block</t>
  </si>
  <si>
    <t>Plastic</t>
  </si>
  <si>
    <t>Chainlink</t>
  </si>
  <si>
    <t>Caulking Poor</t>
  </si>
  <si>
    <t>Clean</t>
  </si>
  <si>
    <t>Nordyne</t>
  </si>
  <si>
    <t>Generac</t>
  </si>
  <si>
    <t>Carpet</t>
  </si>
  <si>
    <t>45 minute</t>
  </si>
  <si>
    <t>Stone</t>
  </si>
  <si>
    <t>KeepRite.</t>
  </si>
  <si>
    <t>Venmar</t>
  </si>
  <si>
    <t>Power Vent</t>
  </si>
  <si>
    <t>Cedar Shakes</t>
  </si>
  <si>
    <t>Slab on Grade</t>
  </si>
  <si>
    <t>Stucco</t>
  </si>
  <si>
    <t>Gravel</t>
  </si>
  <si>
    <t>Composite</t>
  </si>
  <si>
    <t>Chipped</t>
  </si>
  <si>
    <t xml:space="preserve">Completed </t>
  </si>
  <si>
    <t>2 ton</t>
  </si>
  <si>
    <t>Eaton</t>
  </si>
  <si>
    <t>Ceramic</t>
  </si>
  <si>
    <t>Standard</t>
  </si>
  <si>
    <t>American Standard</t>
  </si>
  <si>
    <t>VanEE</t>
  </si>
  <si>
    <t>Atmospheric vent</t>
  </si>
  <si>
    <t>Metal</t>
  </si>
  <si>
    <t>Brick/Vinyl</t>
  </si>
  <si>
    <t>Pavers</t>
  </si>
  <si>
    <t>Dry stack</t>
  </si>
  <si>
    <t>Condensation</t>
  </si>
  <si>
    <t>Fix drywall</t>
  </si>
  <si>
    <t>2.5 ton</t>
  </si>
  <si>
    <t>Fire Rated</t>
  </si>
  <si>
    <t>Bryant.</t>
  </si>
  <si>
    <t>Kubix</t>
  </si>
  <si>
    <t>Cover missing</t>
  </si>
  <si>
    <t>Fix siding</t>
  </si>
  <si>
    <t>3 ton</t>
  </si>
  <si>
    <t>LVP</t>
  </si>
  <si>
    <t>Lennox.</t>
  </si>
  <si>
    <t xml:space="preserve">Cracked </t>
  </si>
  <si>
    <t>Install Acrovyn</t>
  </si>
  <si>
    <t>Ruud</t>
  </si>
  <si>
    <t>Tile</t>
  </si>
  <si>
    <t>Carrier.</t>
  </si>
  <si>
    <t>Window Wells</t>
  </si>
  <si>
    <t>Closers/Hold Opens</t>
  </si>
  <si>
    <t>Cracks</t>
  </si>
  <si>
    <t>Install leaf guard</t>
  </si>
  <si>
    <t>Amana.</t>
  </si>
  <si>
    <t xml:space="preserve">Yes </t>
  </si>
  <si>
    <t>Damaged</t>
  </si>
  <si>
    <t>Install level alarm</t>
  </si>
  <si>
    <t>Daikin.</t>
  </si>
  <si>
    <t>Dirty</t>
  </si>
  <si>
    <t>Install window well covers</t>
  </si>
  <si>
    <t>Trane</t>
  </si>
  <si>
    <t>Furnace Filter</t>
  </si>
  <si>
    <t>Closed</t>
  </si>
  <si>
    <t>Does not latch</t>
  </si>
  <si>
    <t>Investigate</t>
  </si>
  <si>
    <t>Checked</t>
  </si>
  <si>
    <t>Fair</t>
  </si>
  <si>
    <t>Needs weeding</t>
  </si>
  <si>
    <t>Not checked</t>
  </si>
  <si>
    <t>Functioning</t>
  </si>
  <si>
    <t>Rebuild</t>
  </si>
  <si>
    <t>Internal</t>
  </si>
  <si>
    <t>Good</t>
  </si>
  <si>
    <t>Re-grade</t>
  </si>
  <si>
    <t>Hardware broken</t>
  </si>
  <si>
    <t>Remove</t>
  </si>
  <si>
    <t>Holes</t>
  </si>
  <si>
    <t>Renew caulking</t>
  </si>
  <si>
    <t>Ceiling/Walls</t>
  </si>
  <si>
    <t>Built in</t>
  </si>
  <si>
    <t>Exhaust Fan</t>
  </si>
  <si>
    <t>Hot Water</t>
  </si>
  <si>
    <t>Electrical</t>
  </si>
  <si>
    <t>Leaking</t>
  </si>
  <si>
    <t>Re-paint</t>
  </si>
  <si>
    <t>Gas</t>
  </si>
  <si>
    <t>Soaker</t>
  </si>
  <si>
    <t>In tub</t>
  </si>
  <si>
    <t>ABS</t>
  </si>
  <si>
    <t>Drywall</t>
  </si>
  <si>
    <t>Main floor</t>
  </si>
  <si>
    <t>Counter</t>
  </si>
  <si>
    <t>Okay</t>
  </si>
  <si>
    <t>Hardware missing</t>
  </si>
  <si>
    <t>Tank Gas</t>
  </si>
  <si>
    <t>Moen</t>
  </si>
  <si>
    <t>GFI not working</t>
  </si>
  <si>
    <t>No back up</t>
  </si>
  <si>
    <t>Leaning</t>
  </si>
  <si>
    <t>Repair</t>
  </si>
  <si>
    <t>Electric</t>
  </si>
  <si>
    <t>Jet tub</t>
  </si>
  <si>
    <t>Walk-in</t>
  </si>
  <si>
    <t>Copper</t>
  </si>
  <si>
    <t>Paneling</t>
  </si>
  <si>
    <t>Bedroom</t>
  </si>
  <si>
    <t>Bookcase</t>
  </si>
  <si>
    <t>Missing lens</t>
  </si>
  <si>
    <t>Doors broken</t>
  </si>
  <si>
    <t>On demand</t>
  </si>
  <si>
    <t>American</t>
  </si>
  <si>
    <t>Cover cracked</t>
  </si>
  <si>
    <t>No alarm</t>
  </si>
  <si>
    <t>Loose</t>
  </si>
  <si>
    <t>Re-pave</t>
  </si>
  <si>
    <t>Hot plate</t>
  </si>
  <si>
    <t>Acrylic</t>
  </si>
  <si>
    <t>Drop</t>
  </si>
  <si>
    <t>Basement</t>
  </si>
  <si>
    <t>Bar</t>
  </si>
  <si>
    <t>Missing bulb</t>
  </si>
  <si>
    <t>Not running</t>
  </si>
  <si>
    <t>Need paint</t>
  </si>
  <si>
    <t>Tank Electric</t>
  </si>
  <si>
    <t>Delta</t>
  </si>
  <si>
    <t>Missing screw</t>
  </si>
  <si>
    <t>Replace</t>
  </si>
  <si>
    <t>Induction</t>
  </si>
  <si>
    <t>Porcelain</t>
  </si>
  <si>
    <t>Mantle</t>
  </si>
  <si>
    <t>Not bright enough</t>
  </si>
  <si>
    <t>CFM too low</t>
  </si>
  <si>
    <t>Ext cord being used</t>
  </si>
  <si>
    <t>Missing</t>
  </si>
  <si>
    <t>Replace closer</t>
  </si>
  <si>
    <t>Worn out</t>
  </si>
  <si>
    <t>Missing knobs</t>
  </si>
  <si>
    <t>Re-route downspouts</t>
  </si>
  <si>
    <t>Step in</t>
  </si>
  <si>
    <t>Mould</t>
  </si>
  <si>
    <t>Review in 2 years</t>
  </si>
  <si>
    <t>Extra Spaces</t>
  </si>
  <si>
    <t>Railings</t>
  </si>
  <si>
    <t>Needs adjusting</t>
  </si>
  <si>
    <t>Service</t>
  </si>
  <si>
    <t xml:space="preserve">Bathroom </t>
  </si>
  <si>
    <t>No tag</t>
  </si>
  <si>
    <t>Service &amp; Balance</t>
  </si>
  <si>
    <t>Not operational</t>
  </si>
  <si>
    <t xml:space="preserve">Tighten </t>
  </si>
  <si>
    <t>Sink &amp; Faucxet</t>
  </si>
  <si>
    <t>Not working</t>
  </si>
  <si>
    <t>Tighten and Re-seal</t>
  </si>
  <si>
    <t>Fire rated</t>
  </si>
  <si>
    <t>Overgrown</t>
  </si>
  <si>
    <t>Trees need trimming</t>
  </si>
  <si>
    <t>Paint flaking</t>
  </si>
  <si>
    <t>Parging cracked</t>
  </si>
  <si>
    <t>Fan</t>
  </si>
  <si>
    <t>Plugged</t>
  </si>
  <si>
    <t>Water supply</t>
  </si>
  <si>
    <t>Poor</t>
  </si>
  <si>
    <t>Potholes</t>
  </si>
  <si>
    <t>Rust</t>
  </si>
  <si>
    <t>Safety Issue</t>
  </si>
  <si>
    <t>Settled</t>
  </si>
  <si>
    <t>Slopes to house</t>
  </si>
  <si>
    <t>Spalled</t>
  </si>
  <si>
    <t>Split</t>
  </si>
  <si>
    <t>Too close to house</t>
  </si>
  <si>
    <t>Turned off</t>
  </si>
  <si>
    <t>Uneven</t>
  </si>
  <si>
    <t>Very Bad</t>
  </si>
  <si>
    <t>Walls damaged</t>
  </si>
  <si>
    <t>Welded seam gap</t>
  </si>
  <si>
    <t>Worn</t>
  </si>
  <si>
    <t>ROOM SUMMARY — Top Concerns</t>
  </si>
  <si>
    <t>Values ​​update automatically. Fill in column E (Condition) in the room sheets using the drop-down menu—the yellow cells. Then press Ctrl+Alt+F9 to recalculate.</t>
  </si>
  <si>
    <t>📊  DASHBOARD — Inspection Summary</t>
  </si>
  <si>
    <t xml:space="preserve"> Automatically update from room sheets.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</si>
</sst>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-&quot;$&quot;* #,##0.00_-;\-&quot;$&quot;* #,##0.00_-;_-&quot;$&quot;* &quot;-&quot;??_-;_-@_-"/>
  </numFmts>
  <fonts count="35" x14ac:knownFonts="1">
    <font>
      <sz val="11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202124"/>
      <name val="Calibri Light"/>
      <family val="2"/>
    </font>
    <font>
      <sz val="10"/>
      <color theme="1"/>
      <name val="Calibri Light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sz val="9.5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color rgb="FFFF0000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FFFFFF"/>
      <name val="Arial"/>
      <family val="2"/>
    </font>
    <font>
      <i/>
      <sz val="9"/>
      <color rgb="FF2D3748"/>
      <name val="Arial"/>
      <family val="2"/>
    </font>
    <font>
      <b/>
      <sz val="10"/>
      <color rgb="FFFFFFFF"/>
      <name val="Arial"/>
      <family val="2"/>
    </font>
    <font>
      <b/>
      <sz val="10"/>
      <color rgb="FF1E3A5F"/>
      <name val="Arial"/>
      <family val="2"/>
    </font>
    <font>
      <sz val="10"/>
      <color rgb="FF000000"/>
      <name val="Arial"/>
      <family val="2"/>
    </font>
    <font>
      <b/>
      <sz val="14"/>
      <color rgb="FFFFFFFF"/>
      <name val="Arial"/>
      <family val="2"/>
    </font>
    <font>
      <b/>
      <sz val="9"/>
      <color rgb="FF2D3748"/>
      <name val="Arial"/>
      <family val="2"/>
    </font>
    <font>
      <b/>
      <sz val="22"/>
      <color rgb="FFFFFFFF"/>
      <name val="Arial"/>
      <family val="2"/>
    </font>
    <font>
      <b/>
      <sz val="11"/>
      <color rgb="FFFFFFFF"/>
      <name val="Arial"/>
      <family val="2"/>
    </font>
    <font>
      <sz val="10"/>
      <color rgb="FF276749"/>
      <name val="Arial"/>
      <family val="2"/>
    </font>
    <font>
      <b/>
      <sz val="10"/>
      <color rgb="FFB7791F"/>
      <name val="Arial"/>
      <family val="2"/>
    </font>
    <font>
      <sz val="10"/>
      <color rgb="FFC5303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DE7"/>
      </patternFill>
    </fill>
    <fill>
      <patternFill patternType="solid">
        <fgColor rgb="FF1E3A5F"/>
      </patternFill>
    </fill>
    <fill>
      <patternFill patternType="solid">
        <fgColor rgb="FFEBF4FF"/>
      </patternFill>
    </fill>
    <fill>
      <patternFill patternType="solid">
        <fgColor rgb="FFFFFFFF"/>
      </patternFill>
    </fill>
    <fill>
      <patternFill patternType="solid">
        <fgColor rgb="FFF7FAFC"/>
      </patternFill>
    </fill>
    <fill>
      <patternFill patternType="solid">
        <fgColor rgb="FFE2E8F0"/>
      </patternFill>
    </fill>
    <fill>
      <patternFill patternType="solid">
        <fgColor rgb="FF2D3748"/>
      </patternFill>
    </fill>
    <fill>
      <patternFill patternType="solid">
        <fgColor rgb="FFEDF2F7"/>
      </patternFill>
    </fill>
    <fill>
      <patternFill patternType="solid">
        <fgColor rgb="FF2B6CB0"/>
      </patternFill>
    </fill>
    <fill>
      <patternFill patternType="solid">
        <fgColor rgb="FFB7791F"/>
      </patternFill>
    </fill>
    <fill>
      <patternFill patternType="solid">
        <fgColor rgb="FF276749"/>
      </patternFill>
    </fill>
    <fill>
      <patternFill patternType="solid">
        <fgColor rgb="FFC53030"/>
      </patternFill>
    </fill>
    <fill>
      <patternFill patternType="solid">
        <fgColor rgb="FF2C7A7B"/>
      </patternFill>
    </fill>
    <fill>
      <patternFill patternType="solid">
        <fgColor rgb="FFF0FFF4"/>
      </patternFill>
    </fill>
    <fill>
      <patternFill patternType="solid">
        <fgColor rgb="FFFFFBEB"/>
      </patternFill>
    </fill>
    <fill>
      <patternFill patternType="solid">
        <fgColor rgb="FFFFF5F5"/>
      </patternFill>
    </fill>
  </fills>
  <borders count="1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14" fontId="3" fillId="0" borderId="0" xfId="0" applyNumberFormat="1" applyFont="1"/>
    <xf numFmtId="0" fontId="0" fillId="2" borderId="0" xfId="0" applyFill="1"/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3" xfId="0" applyFill="1" applyBorder="1" applyAlignment="1">
      <alignment horizontal="center"/>
    </xf>
    <xf numFmtId="0" fontId="0" fillId="3" borderId="3" xfId="0" applyFill="1" applyBorder="1" applyAlignment="1">
      <alignment horizontal="center" wrapText="1"/>
    </xf>
    <xf numFmtId="0" fontId="5" fillId="0" borderId="0" xfId="0" applyFont="1"/>
    <xf numFmtId="0" fontId="7" fillId="0" borderId="0" xfId="0" applyFont="1"/>
    <xf numFmtId="0" fontId="0" fillId="3" borderId="0" xfId="0" applyFill="1"/>
    <xf numFmtId="0" fontId="0" fillId="3" borderId="0" xfId="0" applyFill="1" applyAlignment="1">
      <alignment horizontal="left"/>
    </xf>
    <xf numFmtId="0" fontId="5" fillId="3" borderId="0" xfId="0" applyFont="1" applyFill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left" vertical="top" wrapText="1"/>
    </xf>
    <xf numFmtId="0" fontId="11" fillId="0" borderId="0" xfId="0" applyFont="1" applyAlignment="1">
      <alignment horizontal="left"/>
    </xf>
    <xf numFmtId="0" fontId="14" fillId="0" borderId="0" xfId="0" applyFont="1"/>
    <xf numFmtId="0" fontId="15" fillId="0" borderId="0" xfId="0" applyFont="1"/>
    <xf numFmtId="0" fontId="13" fillId="0" borderId="0" xfId="0" applyFont="1"/>
    <xf numFmtId="0" fontId="16" fillId="3" borderId="0" xfId="0" applyFont="1" applyFill="1"/>
    <xf numFmtId="0" fontId="7" fillId="3" borderId="0" xfId="0" applyFont="1" applyFill="1"/>
    <xf numFmtId="0" fontId="7" fillId="4" borderId="0" xfId="0" applyFont="1" applyFill="1"/>
    <xf numFmtId="0" fontId="0" fillId="4" borderId="0" xfId="0" applyFill="1"/>
    <xf numFmtId="0" fontId="15" fillId="0" borderId="0" xfId="0" applyFont="1" applyAlignment="1">
      <alignment horizontal="left"/>
    </xf>
    <xf numFmtId="0" fontId="12" fillId="5" borderId="0" xfId="0" applyFont="1" applyFill="1"/>
    <xf numFmtId="0" fontId="13" fillId="5" borderId="0" xfId="0" applyFont="1" applyFill="1"/>
    <xf numFmtId="14" fontId="0" fillId="0" borderId="0" xfId="0" applyNumberFormat="1"/>
    <xf numFmtId="0" fontId="7" fillId="6" borderId="0" xfId="0" applyFont="1" applyFill="1"/>
    <xf numFmtId="0" fontId="0" fillId="6" borderId="0" xfId="0" applyFill="1"/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0" fontId="18" fillId="6" borderId="11" xfId="0" applyFont="1" applyFill="1" applyBorder="1"/>
    <xf numFmtId="0" fontId="7" fillId="7" borderId="0" xfId="0" applyFont="1" applyFill="1"/>
    <xf numFmtId="0" fontId="0" fillId="7" borderId="0" xfId="0" applyFill="1"/>
    <xf numFmtId="0" fontId="18" fillId="7" borderId="11" xfId="0" applyFont="1" applyFill="1" applyBorder="1"/>
    <xf numFmtId="0" fontId="19" fillId="0" borderId="0" xfId="0" applyFont="1"/>
    <xf numFmtId="0" fontId="8" fillId="3" borderId="0" xfId="0" applyFont="1" applyFill="1"/>
    <xf numFmtId="0" fontId="9" fillId="3" borderId="0" xfId="0" applyFont="1" applyFill="1"/>
    <xf numFmtId="0" fontId="1" fillId="0" borderId="0" xfId="0" applyFont="1" applyAlignment="1">
      <alignment horizontal="left"/>
    </xf>
    <xf numFmtId="0" fontId="1" fillId="0" borderId="5" xfId="0" applyFont="1" applyBorder="1"/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14" fillId="3" borderId="0" xfId="0" applyFont="1" applyFill="1"/>
    <xf numFmtId="0" fontId="14" fillId="3" borderId="0" xfId="0" applyFont="1" applyFill="1" applyAlignment="1">
      <alignment horizontal="left"/>
    </xf>
    <xf numFmtId="0" fontId="21" fillId="0" borderId="0" xfId="0" applyFont="1"/>
    <xf numFmtId="0" fontId="20" fillId="0" borderId="0" xfId="0" applyFont="1" applyAlignment="1">
      <alignment horizontal="left"/>
    </xf>
    <xf numFmtId="0" fontId="20" fillId="0" borderId="0" xfId="0" applyFont="1"/>
    <xf numFmtId="0" fontId="20" fillId="3" borderId="0" xfId="0" applyFont="1" applyFill="1"/>
    <xf numFmtId="0" fontId="20" fillId="3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26" fillId="0" borderId="0" xfId="0" applyFont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25" fillId="14" borderId="13" xfId="0" applyFont="1" applyFill="1" applyBorder="1" applyAlignment="1">
      <alignment horizontal="center" vertical="center"/>
    </xf>
    <xf numFmtId="0" fontId="26" fillId="11" borderId="13" xfId="0" applyFont="1" applyFill="1" applyBorder="1" applyAlignment="1">
      <alignment horizontal="left" vertical="center"/>
    </xf>
    <xf numFmtId="0" fontId="27" fillId="11" borderId="13" xfId="0" applyFont="1" applyFill="1" applyBorder="1" applyAlignment="1">
      <alignment horizontal="center" vertical="center"/>
    </xf>
    <xf numFmtId="0" fontId="32" fillId="21" borderId="13" xfId="0" applyFont="1" applyFill="1" applyBorder="1" applyAlignment="1">
      <alignment horizontal="center" vertical="center"/>
    </xf>
    <xf numFmtId="0" fontId="33" fillId="22" borderId="13" xfId="0" applyFont="1" applyFill="1" applyBorder="1" applyAlignment="1">
      <alignment horizontal="center" vertical="center"/>
    </xf>
    <xf numFmtId="0" fontId="34" fillId="23" borderId="13" xfId="0" applyFont="1" applyFill="1" applyBorder="1" applyAlignment="1">
      <alignment horizontal="center" vertical="center"/>
    </xf>
    <xf numFmtId="9" fontId="27" fillId="11" borderId="13" xfId="0" applyNumberFormat="1" applyFont="1" applyFill="1" applyBorder="1" applyAlignment="1">
      <alignment horizontal="center" vertical="center"/>
    </xf>
    <xf numFmtId="0" fontId="27" fillId="11" borderId="13" xfId="0" applyFont="1" applyFill="1" applyBorder="1" applyAlignment="1">
      <alignment horizontal="left" vertical="center"/>
    </xf>
    <xf numFmtId="0" fontId="26" fillId="12" borderId="13" xfId="0" applyFont="1" applyFill="1" applyBorder="1" applyAlignment="1">
      <alignment horizontal="left" vertical="center"/>
    </xf>
    <xf numFmtId="0" fontId="27" fillId="12" borderId="13" xfId="0" applyFont="1" applyFill="1" applyBorder="1" applyAlignment="1">
      <alignment horizontal="center" vertical="center"/>
    </xf>
    <xf numFmtId="9" fontId="27" fillId="12" borderId="13" xfId="0" applyNumberFormat="1" applyFont="1" applyFill="1" applyBorder="1" applyAlignment="1">
      <alignment horizontal="center" vertical="center"/>
    </xf>
    <xf numFmtId="0" fontId="27" fillId="12" borderId="13" xfId="0" applyFont="1" applyFill="1" applyBorder="1" applyAlignment="1">
      <alignment horizontal="left" vertical="center"/>
    </xf>
    <xf numFmtId="0" fontId="25" fillId="9" borderId="13" xfId="0" applyFont="1" applyFill="1" applyBorder="1" applyAlignment="1">
      <alignment horizontal="center" vertical="center"/>
    </xf>
    <xf numFmtId="9" fontId="25" fillId="9" borderId="13" xfId="0" applyNumberFormat="1" applyFont="1" applyFill="1" applyBorder="1" applyAlignment="1">
      <alignment horizontal="center" vertical="center"/>
    </xf>
    <xf numFmtId="0" fontId="0" fillId="9" borderId="13" xfId="0" applyFill="1" applyBorder="1"/>
    <xf numFmtId="0" fontId="27" fillId="11" borderId="13" xfId="0" applyFont="1" applyFill="1" applyBorder="1" applyAlignment="1">
      <alignment horizontal="left" vertical="center" wrapText="1"/>
    </xf>
    <xf numFmtId="0" fontId="27" fillId="12" borderId="13" xfId="0" applyFont="1" applyFill="1" applyBorder="1" applyAlignment="1">
      <alignment horizontal="left" vertical="center" wrapText="1"/>
    </xf>
    <xf numFmtId="0" fontId="0" fillId="13" borderId="13" xfId="0" applyFill="1" applyBorder="1"/>
    <xf numFmtId="0" fontId="29" fillId="15" borderId="0" xfId="0" applyFont="1" applyFill="1" applyAlignment="1">
      <alignment horizontal="center" vertical="center"/>
    </xf>
    <xf numFmtId="0" fontId="0" fillId="0" borderId="0" xfId="0"/>
    <xf numFmtId="0" fontId="30" fillId="16" borderId="0" xfId="0" applyFont="1" applyFill="1" applyAlignment="1">
      <alignment horizontal="center" vertical="center"/>
    </xf>
    <xf numFmtId="0" fontId="28" fillId="9" borderId="0" xfId="0" applyFont="1" applyFill="1" applyAlignment="1">
      <alignment horizontal="center" vertical="center"/>
    </xf>
    <xf numFmtId="0" fontId="30" fillId="17" borderId="0" xfId="0" applyFont="1" applyFill="1" applyAlignment="1">
      <alignment horizontal="center" vertical="center"/>
    </xf>
    <xf numFmtId="0" fontId="31" fillId="20" borderId="0" xfId="0" applyFont="1" applyFill="1" applyAlignment="1">
      <alignment horizontal="center" vertical="center"/>
    </xf>
    <xf numFmtId="0" fontId="30" fillId="18" borderId="0" xfId="0" applyFont="1" applyFill="1" applyAlignment="1">
      <alignment horizontal="center" vertical="center"/>
    </xf>
    <xf numFmtId="0" fontId="25" fillId="14" borderId="0" xfId="0" applyFont="1" applyFill="1" applyAlignment="1">
      <alignment horizontal="center" vertical="center"/>
    </xf>
    <xf numFmtId="0" fontId="24" fillId="10" borderId="0" xfId="0" applyFont="1" applyFill="1" applyAlignment="1">
      <alignment horizontal="left" vertical="center" wrapText="1"/>
    </xf>
    <xf numFmtId="0" fontId="30" fillId="19" borderId="0" xfId="0" applyFont="1" applyFill="1" applyAlignment="1">
      <alignment horizontal="center" vertical="center"/>
    </xf>
    <xf numFmtId="0" fontId="23" fillId="9" borderId="0" xfId="0" applyFont="1" applyFill="1" applyAlignment="1">
      <alignment horizontal="center" vertical="center"/>
    </xf>
    <xf numFmtId="165" fontId="1" fillId="0" borderId="10" xfId="0" applyNumberFormat="1" applyFont="1" applyBorder="1" applyAlignment="1">
      <alignment horizontal="center"/>
    </xf>
    <xf numFmtId="0" fontId="0" fillId="0" borderId="10" xfId="0" applyBorder="1"/>
    <xf numFmtId="0" fontId="6" fillId="0" borderId="0" xfId="0" applyFont="1" applyAlignment="1">
      <alignment horizontal="center"/>
    </xf>
    <xf numFmtId="0" fontId="1" fillId="0" borderId="10" xfId="0" applyFont="1" applyBorder="1" applyAlignment="1">
      <alignment horizontal="left"/>
    </xf>
    <xf numFmtId="0" fontId="0" fillId="4" borderId="0" xfId="0" applyFill="1" applyAlignment="1">
      <alignment horizontal="center"/>
    </xf>
    <xf numFmtId="0" fontId="1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18" fillId="6" borderId="11" xfId="0" applyNumberFormat="1" applyFont="1" applyFill="1" applyBorder="1" applyAlignment="1">
      <alignment horizontal="center"/>
    </xf>
    <xf numFmtId="0" fontId="0" fillId="0" borderId="11" xfId="0" applyBorder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left"/>
    </xf>
    <xf numFmtId="164" fontId="18" fillId="7" borderId="11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0" fillId="0" borderId="6" xfId="0" applyBorder="1"/>
    <xf numFmtId="0" fontId="8" fillId="8" borderId="4" xfId="0" applyFont="1" applyFill="1" applyBorder="1" applyAlignment="1">
      <alignment horizontal="center"/>
    </xf>
    <xf numFmtId="0" fontId="0" fillId="0" borderId="5" xfId="0" applyBorder="1"/>
    <xf numFmtId="0" fontId="8" fillId="0" borderId="3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8" fillId="8" borderId="3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0" fillId="0" borderId="7" xfId="0" applyBorder="1"/>
    <xf numFmtId="0" fontId="7" fillId="3" borderId="0" xfId="0" applyFont="1" applyFill="1" applyAlignment="1">
      <alignment horizontal="center"/>
    </xf>
    <xf numFmtId="0" fontId="0" fillId="3" borderId="3" xfId="0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5" xfId="0" applyBorder="1" applyAlignment="1">
      <alignment horizontal="left"/>
    </xf>
    <xf numFmtId="0" fontId="17" fillId="3" borderId="3" xfId="0" applyFont="1" applyFill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0" fillId="0" borderId="5" xfId="0" applyBorder="1" applyAlignment="1">
      <alignment horizontal="left" vertical="center"/>
    </xf>
    <xf numFmtId="0" fontId="1" fillId="0" borderId="3" xfId="0" applyFont="1" applyBorder="1" applyAlignment="1">
      <alignment horizontal="center"/>
    </xf>
    <xf numFmtId="0" fontId="20" fillId="3" borderId="3" xfId="0" applyFont="1" applyFill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22" fillId="3" borderId="7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2" fillId="3" borderId="0" xfId="0" applyFont="1" applyFill="1" applyAlignment="1">
      <alignment horizontal="center"/>
    </xf>
    <xf numFmtId="0" fontId="21" fillId="0" borderId="12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4" fillId="0" borderId="5" xfId="0" applyFont="1" applyBorder="1" applyAlignment="1">
      <alignment horizontal="left"/>
    </xf>
    <xf numFmtId="0" fontId="14" fillId="0" borderId="5" xfId="0" applyFont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5" fillId="3" borderId="0" xfId="0" applyFont="1" applyFill="1" applyAlignment="1">
      <alignment horizontal="center"/>
    </xf>
    <xf numFmtId="0" fontId="14" fillId="0" borderId="12" xfId="0" applyFont="1" applyBorder="1" applyAlignment="1">
      <alignment horizontal="center"/>
    </xf>
    <xf numFmtId="0" fontId="8" fillId="0" borderId="5" xfId="0" applyFont="1" applyBorder="1" applyAlignment="1">
      <alignment horizontal="left"/>
    </xf>
    <xf numFmtId="14" fontId="27" fillId="0" borderId="0" xfId="0" applyNumberFormat="1" applyFont="1" applyAlignment="1">
      <alignment horizontal="left" vertical="center"/>
    </xf>
  </cellXfs>
  <cellStyles count="1">
    <cellStyle name="Normale" xfId="0" builtinId="0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Breakdown by Area</a:t>
            </a:r>
          </a:p>
        </c:rich>
      </c:tx>
      <c:overlay val="0"/>
      <c:spPr>
        <a:noFill/>
        <a:ln>
          <a:noFill/>
          <a:prstDash val="solid"/>
        </a:ln>
      </c:spPr>
    </c:title>
    <c:autoTitleDeleted val="0"/>
    <c:plotArea>
      <c:layout/>
      <c:doughnutChart>
        <c:varyColors val="1"/>
        <c:ser>
          <c:idx val="1"/>
          <c:order val="0"/>
          <c:spPr>
            <a:ln>
              <a:prstDash val="solid"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DEC-49CA-8EC3-F26809A02E8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DEC-49CA-8EC3-F26809A02E8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DEC-49CA-8EC3-F26809A02E8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DEC-49CA-8EC3-F26809A02E8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DEC-49CA-8EC3-F26809A02E88}"/>
              </c:ext>
            </c:extLst>
          </c:dPt>
          <c:dLbls>
            <c:spPr>
              <a:noFill/>
              <a:ln>
                <a:noFill/>
                <a:prstDash val="solid"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Report!$AO$11:$AO$15</c:f>
              <c:strCache>
                <c:ptCount val="5"/>
                <c:pt idx="0">
                  <c:v>Exterior</c:v>
                </c:pt>
                <c:pt idx="1">
                  <c:v>Mechanical</c:v>
                </c:pt>
                <c:pt idx="2">
                  <c:v>Kitchen</c:v>
                </c:pt>
                <c:pt idx="3">
                  <c:v>Bathrooms</c:v>
                </c:pt>
                <c:pt idx="4">
                  <c:v>Interior</c:v>
                </c:pt>
              </c:strCache>
            </c:strRef>
          </c:cat>
          <c:val>
            <c:numRef>
              <c:f>Report!$AQ$11:$AQ$15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DEC-49CA-8EC3-F26809A02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b"/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chemeClr val="bg2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571499</xdr:colOff>
      <xdr:row>9</xdr:row>
      <xdr:rowOff>111441</xdr:rowOff>
    </xdr:from>
    <xdr:to>
      <xdr:col>46</xdr:col>
      <xdr:colOff>581024</xdr:colOff>
      <xdr:row>24</xdr:row>
      <xdr:rowOff>78104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430529</xdr:colOff>
      <xdr:row>18</xdr:row>
      <xdr:rowOff>167640</xdr:rowOff>
    </xdr:from>
    <xdr:to>
      <xdr:col>6</xdr:col>
      <xdr:colOff>588644</xdr:colOff>
      <xdr:row>32</xdr:row>
      <xdr:rowOff>96553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0129" y="4072890"/>
          <a:ext cx="3825240" cy="2529238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B6CB0"/>
  </sheetPr>
  <dimension ref="A1:L33"/>
  <sheetViews>
    <sheetView tabSelected="1" topLeftCell="A11" workbookViewId="0">
      <selection activeCell="G6" sqref="G6"/>
    </sheetView>
  </sheetViews>
  <sheetFormatPr defaultRowHeight="14.4" x14ac:dyDescent="0.3"/>
  <cols>
    <col min="1" max="1" width="18" customWidth="1"/>
    <col min="2" max="2" width="38.33203125" bestFit="1" customWidth="1"/>
    <col min="3" max="3" width="10" customWidth="1"/>
    <col min="4" max="4" width="12" customWidth="1"/>
    <col min="5" max="6" width="10" customWidth="1"/>
    <col min="7" max="7" width="22" customWidth="1"/>
    <col min="8" max="8" width="16" customWidth="1"/>
  </cols>
  <sheetData>
    <row r="1" spans="1:12" ht="30" customHeight="1" x14ac:dyDescent="0.3">
      <c r="A1" s="85" t="s">
        <v>494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2" ht="25.2" customHeight="1" x14ac:dyDescent="0.3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2" ht="24" customHeight="1" x14ac:dyDescent="0.3">
      <c r="A3" s="90" t="s">
        <v>493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5" spans="1:12" ht="18" customHeight="1" x14ac:dyDescent="0.3">
      <c r="A5" s="62" t="s">
        <v>0</v>
      </c>
      <c r="B5" s="63" t="str">
        <f>Report!D12</f>
        <v>Algoma03</v>
      </c>
    </row>
    <row r="6" spans="1:12" ht="18" customHeight="1" x14ac:dyDescent="0.3">
      <c r="A6" s="62" t="s">
        <v>1</v>
      </c>
      <c r="B6" s="63" t="str">
        <f>Report!D15</f>
        <v>157 Youngfox Road, Blind River ON P0R 1B0</v>
      </c>
    </row>
    <row r="7" spans="1:12" ht="18" customHeight="1" x14ac:dyDescent="0.3">
      <c r="A7" s="62" t="s">
        <v>2</v>
      </c>
      <c r="B7" s="147">
        <f>Report!D17</f>
        <v>45861</v>
      </c>
    </row>
    <row r="9" spans="1:12" ht="18" customHeight="1" x14ac:dyDescent="0.3">
      <c r="A9" s="89" t="s">
        <v>3</v>
      </c>
      <c r="B9" s="83"/>
    </row>
    <row r="10" spans="1:12" ht="16.05" customHeight="1" x14ac:dyDescent="0.3">
      <c r="D10" s="82" t="s">
        <v>4</v>
      </c>
      <c r="E10" s="83"/>
      <c r="G10" s="82" t="s">
        <v>5</v>
      </c>
      <c r="H10" s="83"/>
    </row>
    <row r="11" spans="1:12" ht="22.05" customHeight="1" x14ac:dyDescent="0.3">
      <c r="D11" s="84">
        <f>COUNTA(DATABASE!B5:B176)-COUNTBLANK(DATABASE!B5:B176)</f>
        <v>144</v>
      </c>
      <c r="E11" s="83"/>
      <c r="G11" s="86">
        <f>COUNTIF(DATABASE!F5:F176,"⚠ Issue")</f>
        <v>0</v>
      </c>
      <c r="H11" s="83"/>
    </row>
    <row r="12" spans="1:12" ht="22.05" customHeight="1" x14ac:dyDescent="0.3">
      <c r="D12" s="83"/>
      <c r="E12" s="83"/>
      <c r="G12" s="83"/>
      <c r="H12" s="83"/>
    </row>
    <row r="13" spans="1:12" ht="16.05" customHeight="1" x14ac:dyDescent="0.3">
      <c r="D13" s="82" t="s">
        <v>6</v>
      </c>
      <c r="E13" s="83"/>
      <c r="G13" s="82" t="s">
        <v>7</v>
      </c>
      <c r="H13" s="83"/>
    </row>
    <row r="14" spans="1:12" ht="22.05" customHeight="1" x14ac:dyDescent="0.3">
      <c r="D14" s="88">
        <f>COUNTIF(DATABASE!D5:D176,"Good")+COUNTIF(DATABASE!D5:D176,"Functioning")</f>
        <v>0</v>
      </c>
      <c r="E14" s="83"/>
      <c r="G14" s="91">
        <f>COUNTIF(DATABASE!D5:D176,"Safety Issue")</f>
        <v>0</v>
      </c>
      <c r="H14" s="83"/>
    </row>
    <row r="15" spans="1:12" ht="22.05" customHeight="1" x14ac:dyDescent="0.3">
      <c r="D15" s="83"/>
      <c r="E15" s="83"/>
      <c r="G15" s="83"/>
      <c r="H15" s="83"/>
    </row>
    <row r="17" spans="1:9" ht="22.05" customHeight="1" x14ac:dyDescent="0.3">
      <c r="A17" s="87" t="s">
        <v>492</v>
      </c>
      <c r="B17" s="83"/>
      <c r="C17" s="83"/>
      <c r="D17" s="83"/>
      <c r="E17" s="83"/>
      <c r="F17" s="83"/>
      <c r="G17" s="83"/>
      <c r="H17" s="83"/>
      <c r="I17" s="83"/>
    </row>
    <row r="18" spans="1:9" ht="19.95" customHeight="1" x14ac:dyDescent="0.3">
      <c r="A18" s="64" t="s">
        <v>8</v>
      </c>
      <c r="B18" s="64" t="s">
        <v>9</v>
      </c>
      <c r="C18" s="64" t="s">
        <v>10</v>
      </c>
      <c r="D18" s="64" t="s">
        <v>11</v>
      </c>
      <c r="E18" s="64" t="s">
        <v>12</v>
      </c>
      <c r="F18" s="64" t="s">
        <v>13</v>
      </c>
      <c r="G18" s="64" t="s">
        <v>14</v>
      </c>
    </row>
    <row r="19" spans="1:9" ht="18" customHeight="1" x14ac:dyDescent="0.3">
      <c r="A19" s="65" t="s">
        <v>15</v>
      </c>
      <c r="B19" s="66">
        <f>COUNTIF(DATABASE!A$5:A$176,A19)</f>
        <v>25</v>
      </c>
      <c r="C19" s="67">
        <f>COUNTIFS(DATABASE!A$5:A$176,A19,DATABASE!D$5:D$176,"Good")+COUNTIFS(DATABASE!A$5:A$176,A19,DATABASE!D$5:D$176,"Functioning")</f>
        <v>0</v>
      </c>
      <c r="D19" s="68">
        <f>COUNTIFS(DATABASE!A$5:A$176,A19,DATABASE!F$5:F$176,"⚠ Issue")</f>
        <v>0</v>
      </c>
      <c r="E19" s="69">
        <f>COUNTIFS(DATABASE!A$5:A$176,A19,DATABASE!D$5:D$176,"Safety Issue")</f>
        <v>0</v>
      </c>
      <c r="F19" s="70">
        <f t="shared" ref="F19:F33" si="0">IFERROR(D19/B19,0)</f>
        <v>0</v>
      </c>
      <c r="G19" s="71" t="str">
        <f t="shared" ref="G19:G32" si="1">IF(B19=0,"No data",IF(E19&gt;0,"🚨 SAFETY — action required",IF(D19=0,"✅ All Good",IF(D19/B19&gt;0.5,"⚠ Needs attention","⚠ Minor issues"))))</f>
        <v>✅ All Good</v>
      </c>
    </row>
    <row r="20" spans="1:9" ht="18" customHeight="1" x14ac:dyDescent="0.3">
      <c r="A20" s="72" t="s">
        <v>16</v>
      </c>
      <c r="B20" s="73">
        <f>COUNTIF(DATABASE!A$5:A$176,A20)</f>
        <v>14</v>
      </c>
      <c r="C20" s="67">
        <f>COUNTIFS(DATABASE!A$5:A$176,A20,DATABASE!D$5:D$176,"Good")+COUNTIFS(DATABASE!A$5:A$176,A20,DATABASE!D$5:D$176,"Functioning")</f>
        <v>0</v>
      </c>
      <c r="D20" s="68">
        <f>COUNTIFS(DATABASE!A$5:A$176,A20,DATABASE!F$5:F$176,"⚠ Issue")</f>
        <v>0</v>
      </c>
      <c r="E20" s="69">
        <f>COUNTIFS(DATABASE!A$5:A$176,A20,DATABASE!D$5:D$176,"Safety Issue")</f>
        <v>0</v>
      </c>
      <c r="F20" s="74">
        <f t="shared" si="0"/>
        <v>0</v>
      </c>
      <c r="G20" s="75" t="str">
        <f t="shared" si="1"/>
        <v>✅ All Good</v>
      </c>
    </row>
    <row r="21" spans="1:9" ht="18" customHeight="1" x14ac:dyDescent="0.3">
      <c r="A21" s="65" t="s">
        <v>17</v>
      </c>
      <c r="B21" s="66">
        <f>COUNTIF(DATABASE!A$5:A$176,A21)</f>
        <v>11</v>
      </c>
      <c r="C21" s="67">
        <f>COUNTIFS(DATABASE!A$5:A$176,A21,DATABASE!D$5:D$176,"Good")+COUNTIFS(DATABASE!A$5:A$176,A21,DATABASE!D$5:D$176,"Functioning")</f>
        <v>0</v>
      </c>
      <c r="D21" s="68">
        <f>COUNTIFS(DATABASE!A$5:A$176,A21,DATABASE!F$5:F$176,"⚠ Issue")</f>
        <v>0</v>
      </c>
      <c r="E21" s="69">
        <f>COUNTIFS(DATABASE!A$5:A$176,A21,DATABASE!D$5:D$176,"Safety Issue")</f>
        <v>0</v>
      </c>
      <c r="F21" s="70">
        <f t="shared" si="0"/>
        <v>0</v>
      </c>
      <c r="G21" s="71" t="str">
        <f t="shared" si="1"/>
        <v>✅ All Good</v>
      </c>
    </row>
    <row r="22" spans="1:9" ht="18" customHeight="1" x14ac:dyDescent="0.3">
      <c r="A22" s="72" t="s">
        <v>18</v>
      </c>
      <c r="B22" s="73">
        <f>COUNTIF(DATABASE!A$5:A$176,A22)</f>
        <v>12</v>
      </c>
      <c r="C22" s="67">
        <f>COUNTIFS(DATABASE!A$5:A$176,A22,DATABASE!D$5:D$176,"Good")+COUNTIFS(DATABASE!A$5:A$176,A22,DATABASE!D$5:D$176,"Functioning")</f>
        <v>0</v>
      </c>
      <c r="D22" s="68">
        <f>COUNTIFS(DATABASE!A$5:A$176,A22,DATABASE!F$5:F$176,"⚠ Issue")</f>
        <v>0</v>
      </c>
      <c r="E22" s="69">
        <f>COUNTIFS(DATABASE!A$5:A$176,A22,DATABASE!D$5:D$176,"Safety Issue")</f>
        <v>0</v>
      </c>
      <c r="F22" s="74">
        <f t="shared" si="0"/>
        <v>0</v>
      </c>
      <c r="G22" s="75" t="str">
        <f t="shared" si="1"/>
        <v>✅ All Good</v>
      </c>
    </row>
    <row r="23" spans="1:9" ht="18" customHeight="1" x14ac:dyDescent="0.3">
      <c r="A23" s="65" t="s">
        <v>19</v>
      </c>
      <c r="B23" s="66">
        <f>COUNTIF(DATABASE!A$5:A$176,A23)</f>
        <v>12</v>
      </c>
      <c r="C23" s="67">
        <f>COUNTIFS(DATABASE!A$5:A$176,A23,DATABASE!D$5:D$176,"Good")+COUNTIFS(DATABASE!A$5:A$176,A23,DATABASE!D$5:D$176,"Functioning")</f>
        <v>0</v>
      </c>
      <c r="D23" s="68">
        <f>COUNTIFS(DATABASE!A$5:A$176,A23,DATABASE!F$5:F$176,"⚠ Issue")</f>
        <v>0</v>
      </c>
      <c r="E23" s="69">
        <f>COUNTIFS(DATABASE!A$5:A$176,A23,DATABASE!D$5:D$176,"Safety Issue")</f>
        <v>0</v>
      </c>
      <c r="F23" s="70">
        <f t="shared" si="0"/>
        <v>0</v>
      </c>
      <c r="G23" s="71" t="str">
        <f t="shared" si="1"/>
        <v>✅ All Good</v>
      </c>
    </row>
    <row r="24" spans="1:9" ht="18" customHeight="1" x14ac:dyDescent="0.3">
      <c r="A24" s="72" t="s">
        <v>20</v>
      </c>
      <c r="B24" s="73">
        <f>COUNTIF(DATABASE!A$5:A$176,A24)</f>
        <v>7</v>
      </c>
      <c r="C24" s="67">
        <f>COUNTIFS(DATABASE!A$5:A$176,A24,DATABASE!D$5:D$176,"Good")+COUNTIFS(DATABASE!A$5:A$176,A24,DATABASE!D$5:D$176,"Functioning")</f>
        <v>0</v>
      </c>
      <c r="D24" s="68">
        <f>COUNTIFS(DATABASE!A$5:A$176,A24,DATABASE!F$5:F$176,"⚠ Issue")</f>
        <v>0</v>
      </c>
      <c r="E24" s="69">
        <f>COUNTIFS(DATABASE!A$5:A$176,A24,DATABASE!D$5:D$176,"Safety Issue")</f>
        <v>0</v>
      </c>
      <c r="F24" s="74">
        <f t="shared" si="0"/>
        <v>0</v>
      </c>
      <c r="G24" s="75" t="str">
        <f t="shared" si="1"/>
        <v>✅ All Good</v>
      </c>
    </row>
    <row r="25" spans="1:9" ht="18" customHeight="1" x14ac:dyDescent="0.3">
      <c r="A25" s="65" t="s">
        <v>21</v>
      </c>
      <c r="B25" s="66">
        <f>COUNTIF(DATABASE!A$5:A$176,A25)</f>
        <v>7</v>
      </c>
      <c r="C25" s="67">
        <f>COUNTIFS(DATABASE!A$5:A$176,A25,DATABASE!D$5:D$176,"Good")+COUNTIFS(DATABASE!A$5:A$176,A25,DATABASE!D$5:D$176,"Functioning")</f>
        <v>0</v>
      </c>
      <c r="D25" s="68">
        <f>COUNTIFS(DATABASE!A$5:A$176,A25,DATABASE!F$5:F$176,"⚠ Issue")</f>
        <v>0</v>
      </c>
      <c r="E25" s="69">
        <f>COUNTIFS(DATABASE!A$5:A$176,A25,DATABASE!D$5:D$176,"Safety Issue")</f>
        <v>0</v>
      </c>
      <c r="F25" s="70">
        <f t="shared" si="0"/>
        <v>0</v>
      </c>
      <c r="G25" s="71" t="str">
        <f t="shared" si="1"/>
        <v>✅ All Good</v>
      </c>
    </row>
    <row r="26" spans="1:9" ht="18" customHeight="1" x14ac:dyDescent="0.3">
      <c r="A26" s="72" t="s">
        <v>22</v>
      </c>
      <c r="B26" s="73">
        <f>COUNTIF(DATABASE!A$5:A$176,A26)</f>
        <v>9</v>
      </c>
      <c r="C26" s="67">
        <f>COUNTIFS(DATABASE!A$5:A$176,A26,DATABASE!D$5:D$176,"Good")+COUNTIFS(DATABASE!A$5:A$176,A26,DATABASE!D$5:D$176,"Functioning")</f>
        <v>0</v>
      </c>
      <c r="D26" s="68">
        <f>COUNTIFS(DATABASE!A$5:A$176,A26,DATABASE!F$5:F$176,"⚠ Issue")</f>
        <v>0</v>
      </c>
      <c r="E26" s="69">
        <f>COUNTIFS(DATABASE!A$5:A$176,A26,DATABASE!D$5:D$176,"Safety Issue")</f>
        <v>0</v>
      </c>
      <c r="F26" s="74">
        <f t="shared" si="0"/>
        <v>0</v>
      </c>
      <c r="G26" s="75" t="str">
        <f t="shared" si="1"/>
        <v>✅ All Good</v>
      </c>
    </row>
    <row r="27" spans="1:9" ht="18" customHeight="1" x14ac:dyDescent="0.3">
      <c r="A27" s="65" t="s">
        <v>23</v>
      </c>
      <c r="B27" s="66">
        <f>COUNTIF(DATABASE!A$5:A$176,A27)</f>
        <v>11</v>
      </c>
      <c r="C27" s="67">
        <f>COUNTIFS(DATABASE!A$5:A$176,A27,DATABASE!D$5:D$176,"Good")+COUNTIFS(DATABASE!A$5:A$176,A27,DATABASE!D$5:D$176,"Functioning")</f>
        <v>0</v>
      </c>
      <c r="D27" s="68">
        <f>COUNTIFS(DATABASE!A$5:A$176,A27,DATABASE!F$5:F$176,"⚠ Issue")</f>
        <v>0</v>
      </c>
      <c r="E27" s="69">
        <f>COUNTIFS(DATABASE!A$5:A$176,A27,DATABASE!D$5:D$176,"Safety Issue")</f>
        <v>0</v>
      </c>
      <c r="F27" s="70">
        <f t="shared" si="0"/>
        <v>0</v>
      </c>
      <c r="G27" s="71" t="str">
        <f t="shared" si="1"/>
        <v>✅ All Good</v>
      </c>
    </row>
    <row r="28" spans="1:9" ht="18" customHeight="1" x14ac:dyDescent="0.3">
      <c r="A28" s="72" t="s">
        <v>24</v>
      </c>
      <c r="B28" s="73">
        <f>COUNTIF(DATABASE!A$5:A$176,A28)</f>
        <v>10</v>
      </c>
      <c r="C28" s="67">
        <f>COUNTIFS(DATABASE!A$5:A$176,A28,DATABASE!D$5:D$176,"Good")+COUNTIFS(DATABASE!A$5:A$176,A28,DATABASE!D$5:D$176,"Functioning")</f>
        <v>0</v>
      </c>
      <c r="D28" s="68">
        <f>COUNTIFS(DATABASE!A$5:A$176,A28,DATABASE!F$5:F$176,"⚠ Issue")</f>
        <v>0</v>
      </c>
      <c r="E28" s="69">
        <f>COUNTIFS(DATABASE!A$5:A$176,A28,DATABASE!D$5:D$176,"Safety Issue")</f>
        <v>0</v>
      </c>
      <c r="F28" s="74">
        <f t="shared" si="0"/>
        <v>0</v>
      </c>
      <c r="G28" s="75" t="str">
        <f t="shared" si="1"/>
        <v>✅ All Good</v>
      </c>
    </row>
    <row r="29" spans="1:9" ht="18" customHeight="1" x14ac:dyDescent="0.3">
      <c r="A29" s="65" t="s">
        <v>25</v>
      </c>
      <c r="B29" s="66">
        <f>COUNTIF(DATABASE!A$5:A$176,A29)</f>
        <v>10</v>
      </c>
      <c r="C29" s="67">
        <f>COUNTIFS(DATABASE!A$5:A$176,A29,DATABASE!D$5:D$176,"Good")+COUNTIFS(DATABASE!A$5:A$176,A29,DATABASE!D$5:D$176,"Functioning")</f>
        <v>0</v>
      </c>
      <c r="D29" s="68">
        <f>COUNTIFS(DATABASE!A$5:A$176,A29,DATABASE!F$5:F$176,"⚠ Issue")</f>
        <v>0</v>
      </c>
      <c r="E29" s="69">
        <f>COUNTIFS(DATABASE!A$5:A$176,A29,DATABASE!D$5:D$176,"Safety Issue")</f>
        <v>0</v>
      </c>
      <c r="F29" s="70">
        <f t="shared" si="0"/>
        <v>0</v>
      </c>
      <c r="G29" s="71" t="str">
        <f t="shared" si="1"/>
        <v>✅ All Good</v>
      </c>
    </row>
    <row r="30" spans="1:9" ht="18" customHeight="1" x14ac:dyDescent="0.3">
      <c r="A30" s="72" t="s">
        <v>26</v>
      </c>
      <c r="B30" s="73">
        <f>COUNTIF(DATABASE!A$5:A$176,A30)</f>
        <v>10</v>
      </c>
      <c r="C30" s="67">
        <f>COUNTIFS(DATABASE!A$5:A$176,A30,DATABASE!D$5:D$176,"Good")+COUNTIFS(DATABASE!A$5:A$176,A30,DATABASE!D$5:D$176,"Functioning")</f>
        <v>0</v>
      </c>
      <c r="D30" s="68">
        <f>COUNTIFS(DATABASE!A$5:A$176,A30,DATABASE!F$5:F$176,"⚠ Issue")</f>
        <v>0</v>
      </c>
      <c r="E30" s="69">
        <f>COUNTIFS(DATABASE!A$5:A$176,A30,DATABASE!D$5:D$176,"Safety Issue")</f>
        <v>0</v>
      </c>
      <c r="F30" s="74">
        <f t="shared" si="0"/>
        <v>0</v>
      </c>
      <c r="G30" s="75" t="str">
        <f t="shared" si="1"/>
        <v>✅ All Good</v>
      </c>
    </row>
    <row r="31" spans="1:9" ht="18" customHeight="1" x14ac:dyDescent="0.3">
      <c r="A31" s="65" t="s">
        <v>27</v>
      </c>
      <c r="B31" s="66">
        <f>COUNTIF(DATABASE!A$5:A$176,A31)</f>
        <v>10</v>
      </c>
      <c r="C31" s="67">
        <f>COUNTIFS(DATABASE!A$5:A$176,A31,DATABASE!D$5:D$176,"Good")+COUNTIFS(DATABASE!A$5:A$176,A31,DATABASE!D$5:D$176,"Functioning")</f>
        <v>0</v>
      </c>
      <c r="D31" s="68">
        <f>COUNTIFS(DATABASE!A$5:A$176,A31,DATABASE!F$5:F$176,"⚠ Issue")</f>
        <v>0</v>
      </c>
      <c r="E31" s="69">
        <f>COUNTIFS(DATABASE!A$5:A$176,A31,DATABASE!D$5:D$176,"Safety Issue")</f>
        <v>0</v>
      </c>
      <c r="F31" s="70">
        <f t="shared" si="0"/>
        <v>0</v>
      </c>
      <c r="G31" s="71" t="str">
        <f t="shared" si="1"/>
        <v>✅ All Good</v>
      </c>
    </row>
    <row r="32" spans="1:9" ht="18" customHeight="1" x14ac:dyDescent="0.3">
      <c r="A32" s="72" t="s">
        <v>28</v>
      </c>
      <c r="B32" s="73">
        <f>COUNTIF(DATABASE!A$5:A$176,A32)</f>
        <v>10</v>
      </c>
      <c r="C32" s="67">
        <f>COUNTIFS(DATABASE!A$5:A$176,A32,DATABASE!D$5:D$176,"Good")+COUNTIFS(DATABASE!A$5:A$176,A32,DATABASE!D$5:D$176,"Functioning")</f>
        <v>0</v>
      </c>
      <c r="D32" s="68">
        <f>COUNTIFS(DATABASE!A$5:A$176,A32,DATABASE!F$5:F$176,"⚠ Issue")</f>
        <v>0</v>
      </c>
      <c r="E32" s="69">
        <f>COUNTIFS(DATABASE!A$5:A$176,A32,DATABASE!D$5:D$176,"Safety Issue")</f>
        <v>0</v>
      </c>
      <c r="F32" s="74">
        <f t="shared" si="0"/>
        <v>0</v>
      </c>
      <c r="G32" s="75" t="str">
        <f t="shared" si="1"/>
        <v>✅ All Good</v>
      </c>
    </row>
    <row r="33" spans="1:7" ht="19.95" customHeight="1" x14ac:dyDescent="0.3">
      <c r="A33" s="76" t="s">
        <v>29</v>
      </c>
      <c r="B33" s="76">
        <f>SUM(B19:B32)</f>
        <v>158</v>
      </c>
      <c r="C33" s="76">
        <f>SUM(C19:C32)</f>
        <v>0</v>
      </c>
      <c r="D33" s="76">
        <f>SUM(D19:D32)</f>
        <v>0</v>
      </c>
      <c r="E33" s="76">
        <f>SUM(E19:E32)</f>
        <v>0</v>
      </c>
      <c r="F33" s="77">
        <f t="shared" si="0"/>
        <v>0</v>
      </c>
      <c r="G33" s="78"/>
    </row>
  </sheetData>
  <mergeCells count="12">
    <mergeCell ref="A17:I17"/>
    <mergeCell ref="D14:E15"/>
    <mergeCell ref="G13:H13"/>
    <mergeCell ref="A9:B9"/>
    <mergeCell ref="A3:L3"/>
    <mergeCell ref="G14:H15"/>
    <mergeCell ref="D10:E10"/>
    <mergeCell ref="D13:E13"/>
    <mergeCell ref="G10:H10"/>
    <mergeCell ref="D11:E12"/>
    <mergeCell ref="A1:L2"/>
    <mergeCell ref="G11:H12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J42"/>
  <sheetViews>
    <sheetView workbookViewId="0">
      <selection activeCell="C8" sqref="C8:J16"/>
    </sheetView>
  </sheetViews>
  <sheetFormatPr defaultRowHeight="14.4" x14ac:dyDescent="0.3"/>
  <sheetData>
    <row r="3" spans="1:10" ht="18.45" customHeight="1" x14ac:dyDescent="0.35">
      <c r="A3" s="20"/>
      <c r="B3" s="22" t="s">
        <v>189</v>
      </c>
      <c r="C3" s="20"/>
      <c r="D3" s="20"/>
      <c r="E3" s="20"/>
    </row>
    <row r="4" spans="1:10" ht="15" customHeight="1" thickBot="1" x14ac:dyDescent="0.35"/>
    <row r="5" spans="1:10" ht="15" customHeight="1" thickBot="1" x14ac:dyDescent="0.35">
      <c r="A5" t="s">
        <v>125</v>
      </c>
      <c r="D5" s="120" t="s">
        <v>126</v>
      </c>
      <c r="E5" s="121"/>
      <c r="F5" s="121"/>
      <c r="G5" s="122"/>
    </row>
    <row r="7" spans="1:10" x14ac:dyDescent="0.3">
      <c r="C7" s="115" t="s">
        <v>127</v>
      </c>
      <c r="D7" s="116"/>
      <c r="E7" s="117" t="s">
        <v>34</v>
      </c>
      <c r="F7" s="83"/>
      <c r="G7" s="115" t="s">
        <v>128</v>
      </c>
      <c r="H7" s="116"/>
      <c r="I7" s="116"/>
      <c r="J7" s="116"/>
    </row>
    <row r="8" spans="1:10" x14ac:dyDescent="0.3">
      <c r="A8" s="9" t="s">
        <v>186</v>
      </c>
      <c r="C8" s="112"/>
      <c r="D8" s="109"/>
      <c r="E8" s="110"/>
      <c r="F8" s="111"/>
      <c r="G8" s="112"/>
      <c r="H8" s="111"/>
      <c r="I8" s="111"/>
      <c r="J8" s="109"/>
    </row>
    <row r="9" spans="1:10" x14ac:dyDescent="0.3">
      <c r="A9" s="20" t="s">
        <v>187</v>
      </c>
      <c r="B9" s="20"/>
      <c r="C9" s="108"/>
      <c r="D9" s="109"/>
      <c r="E9" s="110"/>
      <c r="F9" s="111"/>
      <c r="G9" s="108"/>
      <c r="H9" s="111"/>
      <c r="I9" s="111"/>
      <c r="J9" s="109"/>
    </row>
    <row r="10" spans="1:10" x14ac:dyDescent="0.3">
      <c r="A10" s="9" t="s">
        <v>188</v>
      </c>
      <c r="C10" s="112"/>
      <c r="D10" s="109"/>
      <c r="E10" s="110"/>
      <c r="F10" s="111"/>
      <c r="G10" s="112"/>
      <c r="H10" s="111"/>
      <c r="I10" s="111"/>
      <c r="J10" s="109"/>
    </row>
    <row r="11" spans="1:10" x14ac:dyDescent="0.3">
      <c r="A11" s="20" t="s">
        <v>173</v>
      </c>
      <c r="B11" s="20"/>
      <c r="C11" s="108"/>
      <c r="D11" s="109"/>
      <c r="E11" s="110"/>
      <c r="F11" s="111"/>
      <c r="G11" s="108"/>
      <c r="H11" s="111"/>
      <c r="I11" s="111"/>
      <c r="J11" s="109"/>
    </row>
    <row r="12" spans="1:10" x14ac:dyDescent="0.3">
      <c r="A12" s="9" t="s">
        <v>174</v>
      </c>
      <c r="C12" s="112"/>
      <c r="D12" s="109"/>
      <c r="E12" s="110"/>
      <c r="F12" s="111"/>
      <c r="G12" s="112"/>
      <c r="H12" s="111"/>
      <c r="I12" s="111"/>
      <c r="J12" s="109"/>
    </row>
    <row r="13" spans="1:10" x14ac:dyDescent="0.3">
      <c r="A13" s="20" t="s">
        <v>178</v>
      </c>
      <c r="B13" s="20"/>
      <c r="C13" s="108"/>
      <c r="D13" s="109"/>
      <c r="E13" s="110"/>
      <c r="F13" s="111"/>
      <c r="G13" s="108"/>
      <c r="H13" s="111"/>
      <c r="I13" s="111"/>
      <c r="J13" s="109"/>
    </row>
    <row r="14" spans="1:10" x14ac:dyDescent="0.3">
      <c r="A14" s="9" t="s">
        <v>179</v>
      </c>
      <c r="C14" s="112"/>
      <c r="D14" s="109"/>
      <c r="E14" s="114"/>
      <c r="F14" s="109"/>
      <c r="G14" s="112"/>
      <c r="H14" s="111"/>
      <c r="I14" s="111"/>
      <c r="J14" s="109"/>
    </row>
    <row r="15" spans="1:10" x14ac:dyDescent="0.3">
      <c r="A15" s="21"/>
      <c r="B15" s="20"/>
      <c r="C15" s="108"/>
      <c r="D15" s="109"/>
      <c r="E15" s="108"/>
      <c r="F15" s="109"/>
      <c r="G15" s="108"/>
      <c r="H15" s="111"/>
      <c r="I15" s="111"/>
      <c r="J15" s="109"/>
    </row>
    <row r="16" spans="1:10" x14ac:dyDescent="0.3">
      <c r="A16" s="9"/>
      <c r="C16" s="112"/>
      <c r="D16" s="109"/>
      <c r="E16" s="112"/>
      <c r="F16" s="109"/>
      <c r="G16" s="112"/>
      <c r="H16" s="111"/>
      <c r="I16" s="111"/>
      <c r="J16" s="109"/>
    </row>
    <row r="17" spans="1:10" x14ac:dyDescent="0.3">
      <c r="A17" s="21"/>
      <c r="B17" s="20"/>
      <c r="C17" s="108"/>
      <c r="D17" s="109"/>
      <c r="E17" s="119"/>
      <c r="F17" s="111"/>
      <c r="G17" s="108"/>
      <c r="H17" s="111"/>
      <c r="I17" s="111"/>
      <c r="J17" s="109"/>
    </row>
    <row r="18" spans="1:10" x14ac:dyDescent="0.3">
      <c r="A18" s="9"/>
      <c r="C18" s="112"/>
      <c r="D18" s="109"/>
      <c r="E18" s="125"/>
      <c r="F18" s="111"/>
      <c r="G18" s="112"/>
      <c r="H18" s="111"/>
      <c r="I18" s="111"/>
      <c r="J18" s="109"/>
    </row>
    <row r="19" spans="1:10" x14ac:dyDescent="0.3">
      <c r="A19" s="21"/>
      <c r="B19" s="20"/>
      <c r="C19" s="108"/>
      <c r="D19" s="109"/>
      <c r="E19" s="119"/>
      <c r="F19" s="111"/>
      <c r="G19" s="108"/>
      <c r="H19" s="111"/>
      <c r="I19" s="111"/>
      <c r="J19" s="109"/>
    </row>
    <row r="20" spans="1:10" x14ac:dyDescent="0.3">
      <c r="A20" s="9"/>
      <c r="C20" s="112"/>
      <c r="D20" s="109"/>
      <c r="E20" s="125"/>
      <c r="F20" s="111"/>
      <c r="G20" s="112"/>
      <c r="H20" s="111"/>
      <c r="I20" s="111"/>
      <c r="J20" s="109"/>
    </row>
    <row r="21" spans="1:10" x14ac:dyDescent="0.3">
      <c r="A21" s="21"/>
      <c r="B21" s="20"/>
      <c r="C21" s="108"/>
      <c r="D21" s="109"/>
      <c r="E21" s="119"/>
      <c r="F21" s="111"/>
      <c r="G21" s="108"/>
      <c r="H21" s="111"/>
      <c r="I21" s="111"/>
      <c r="J21" s="109"/>
    </row>
    <row r="22" spans="1:10" x14ac:dyDescent="0.3">
      <c r="A22" s="9"/>
      <c r="C22" s="112"/>
      <c r="D22" s="109"/>
      <c r="E22" s="125"/>
      <c r="F22" s="111"/>
      <c r="G22" s="112"/>
      <c r="H22" s="111"/>
      <c r="I22" s="111"/>
      <c r="J22" s="109"/>
    </row>
    <row r="23" spans="1:10" x14ac:dyDescent="0.3">
      <c r="A23" s="21"/>
      <c r="B23" s="20"/>
      <c r="C23" s="108"/>
      <c r="D23" s="109"/>
      <c r="E23" s="119"/>
      <c r="F23" s="111"/>
      <c r="G23" s="108"/>
      <c r="H23" s="111"/>
      <c r="I23" s="111"/>
      <c r="J23" s="109"/>
    </row>
    <row r="24" spans="1:10" x14ac:dyDescent="0.3">
      <c r="A24" s="9"/>
      <c r="C24" s="112"/>
      <c r="D24" s="109"/>
      <c r="E24" s="125"/>
      <c r="F24" s="111"/>
      <c r="G24" s="112"/>
      <c r="H24" s="111"/>
      <c r="I24" s="111"/>
      <c r="J24" s="109"/>
    </row>
    <row r="25" spans="1:10" x14ac:dyDescent="0.3">
      <c r="A25" s="21"/>
      <c r="B25" s="20"/>
      <c r="C25" s="108"/>
      <c r="D25" s="109"/>
      <c r="E25" s="119"/>
      <c r="F25" s="111"/>
      <c r="G25" s="108"/>
      <c r="H25" s="111"/>
      <c r="I25" s="111"/>
      <c r="J25" s="109"/>
    </row>
    <row r="26" spans="1:10" x14ac:dyDescent="0.3">
      <c r="A26" s="9"/>
      <c r="C26" s="112"/>
      <c r="D26" s="109"/>
      <c r="E26" s="125"/>
      <c r="F26" s="111"/>
      <c r="G26" s="112"/>
      <c r="H26" s="111"/>
      <c r="I26" s="111"/>
      <c r="J26" s="109"/>
    </row>
    <row r="27" spans="1:10" x14ac:dyDescent="0.3">
      <c r="A27" s="21"/>
      <c r="B27" s="20"/>
      <c r="C27" s="108"/>
      <c r="D27" s="109"/>
      <c r="E27" s="119"/>
      <c r="F27" s="111"/>
      <c r="G27" s="108"/>
      <c r="H27" s="111"/>
      <c r="I27" s="111"/>
      <c r="J27" s="109"/>
    </row>
    <row r="28" spans="1:10" x14ac:dyDescent="0.3">
      <c r="A28" s="9"/>
      <c r="C28" s="112"/>
      <c r="D28" s="109"/>
      <c r="E28" s="125"/>
      <c r="F28" s="111"/>
      <c r="G28" s="112"/>
      <c r="H28" s="111"/>
      <c r="I28" s="111"/>
      <c r="J28" s="109"/>
    </row>
    <row r="29" spans="1:10" x14ac:dyDescent="0.3">
      <c r="A29" s="21"/>
      <c r="B29" s="20"/>
      <c r="C29" s="108"/>
      <c r="D29" s="109"/>
      <c r="E29" s="119"/>
      <c r="F29" s="111"/>
      <c r="G29" s="108"/>
      <c r="H29" s="111"/>
      <c r="I29" s="111"/>
      <c r="J29" s="109"/>
    </row>
    <row r="30" spans="1:10" x14ac:dyDescent="0.3">
      <c r="A30" s="9"/>
      <c r="C30" s="112"/>
      <c r="D30" s="109"/>
      <c r="E30" s="125"/>
      <c r="F30" s="111"/>
      <c r="G30" s="112"/>
      <c r="H30" s="111"/>
      <c r="I30" s="111"/>
      <c r="J30" s="109"/>
    </row>
    <row r="31" spans="1:10" x14ac:dyDescent="0.3">
      <c r="A31" s="21"/>
      <c r="B31" s="20"/>
      <c r="C31" s="108"/>
      <c r="D31" s="109"/>
      <c r="E31" s="119"/>
      <c r="F31" s="111"/>
      <c r="G31" s="108"/>
      <c r="H31" s="111"/>
      <c r="I31" s="111"/>
      <c r="J31" s="109"/>
    </row>
    <row r="32" spans="1:10" x14ac:dyDescent="0.3">
      <c r="A32" s="9"/>
      <c r="C32" s="112"/>
      <c r="D32" s="109"/>
      <c r="E32" s="125"/>
      <c r="F32" s="111"/>
      <c r="G32" s="112"/>
      <c r="H32" s="111"/>
      <c r="I32" s="111"/>
      <c r="J32" s="109"/>
    </row>
    <row r="34" spans="1:10" x14ac:dyDescent="0.3">
      <c r="J34">
        <f>COUNTA(G8:J32)</f>
        <v>0</v>
      </c>
    </row>
    <row r="35" spans="1:10" x14ac:dyDescent="0.3">
      <c r="A35" t="s">
        <v>153</v>
      </c>
    </row>
    <row r="36" spans="1:10" x14ac:dyDescent="0.3">
      <c r="A36" s="123"/>
      <c r="B36" s="111"/>
      <c r="C36" s="111"/>
      <c r="D36" s="111"/>
      <c r="E36" s="111"/>
      <c r="F36" s="111"/>
      <c r="G36" s="111"/>
      <c r="H36" s="111"/>
      <c r="I36" s="111"/>
      <c r="J36" s="111"/>
    </row>
    <row r="37" spans="1:10" x14ac:dyDescent="0.3">
      <c r="A37" s="126"/>
      <c r="B37" s="111"/>
      <c r="C37" s="111"/>
      <c r="D37" s="111"/>
      <c r="E37" s="111"/>
      <c r="F37" s="111"/>
      <c r="G37" s="111"/>
      <c r="H37" s="111"/>
      <c r="I37" s="111"/>
      <c r="J37" s="111"/>
    </row>
    <row r="38" spans="1:10" x14ac:dyDescent="0.3">
      <c r="A38" s="126"/>
      <c r="B38" s="111"/>
      <c r="C38" s="111"/>
      <c r="D38" s="111"/>
      <c r="E38" s="111"/>
      <c r="F38" s="111"/>
      <c r="G38" s="111"/>
      <c r="H38" s="111"/>
      <c r="I38" s="111"/>
      <c r="J38" s="111"/>
    </row>
    <row r="39" spans="1:10" x14ac:dyDescent="0.3">
      <c r="A39" s="126"/>
      <c r="B39" s="111"/>
      <c r="C39" s="111"/>
      <c r="D39" s="111"/>
      <c r="E39" s="111"/>
      <c r="F39" s="111"/>
      <c r="G39" s="111"/>
      <c r="H39" s="111"/>
      <c r="I39" s="111"/>
      <c r="J39" s="111"/>
    </row>
    <row r="40" spans="1:10" x14ac:dyDescent="0.3">
      <c r="A40" s="126"/>
      <c r="B40" s="111"/>
      <c r="C40" s="111"/>
      <c r="D40" s="111"/>
      <c r="E40" s="111"/>
      <c r="F40" s="111"/>
      <c r="G40" s="111"/>
      <c r="H40" s="111"/>
      <c r="I40" s="111"/>
      <c r="J40" s="111"/>
    </row>
    <row r="41" spans="1:10" x14ac:dyDescent="0.3">
      <c r="A41" s="126"/>
      <c r="B41" s="111"/>
      <c r="C41" s="111"/>
      <c r="D41" s="111"/>
      <c r="E41" s="111"/>
      <c r="F41" s="111"/>
      <c r="G41" s="111"/>
      <c r="H41" s="111"/>
      <c r="I41" s="111"/>
      <c r="J41" s="111"/>
    </row>
    <row r="42" spans="1:10" x14ac:dyDescent="0.3">
      <c r="A42" s="126"/>
      <c r="B42" s="111"/>
      <c r="C42" s="111"/>
      <c r="D42" s="111"/>
      <c r="E42" s="111"/>
      <c r="F42" s="111"/>
      <c r="G42" s="111"/>
      <c r="H42" s="111"/>
      <c r="I42" s="111"/>
      <c r="J42" s="111"/>
    </row>
  </sheetData>
  <mergeCells count="86">
    <mergeCell ref="D5:G5"/>
    <mergeCell ref="C10:D10"/>
    <mergeCell ref="C16:D16"/>
    <mergeCell ref="E10:F10"/>
    <mergeCell ref="C25:D25"/>
    <mergeCell ref="E19:F19"/>
    <mergeCell ref="C9:D9"/>
    <mergeCell ref="E9:F9"/>
    <mergeCell ref="G17:J17"/>
    <mergeCell ref="C11:D11"/>
    <mergeCell ref="E11:F11"/>
    <mergeCell ref="G19:J19"/>
    <mergeCell ref="C13:D13"/>
    <mergeCell ref="E21:F21"/>
    <mergeCell ref="G14:J14"/>
    <mergeCell ref="G13:J13"/>
    <mergeCell ref="C32:D32"/>
    <mergeCell ref="C7:D7"/>
    <mergeCell ref="E32:F32"/>
    <mergeCell ref="E7:F7"/>
    <mergeCell ref="G15:J15"/>
    <mergeCell ref="C24:D24"/>
    <mergeCell ref="E24:F24"/>
    <mergeCell ref="E17:F17"/>
    <mergeCell ref="C26:D26"/>
    <mergeCell ref="E28:F28"/>
    <mergeCell ref="G27:J27"/>
    <mergeCell ref="E30:F30"/>
    <mergeCell ref="G28:J28"/>
    <mergeCell ref="G30:J30"/>
    <mergeCell ref="A42:J42"/>
    <mergeCell ref="G26:J26"/>
    <mergeCell ref="G16:J16"/>
    <mergeCell ref="G25:J25"/>
    <mergeCell ref="C20:D20"/>
    <mergeCell ref="E20:F20"/>
    <mergeCell ref="C29:D29"/>
    <mergeCell ref="E29:F29"/>
    <mergeCell ref="C22:D22"/>
    <mergeCell ref="C31:D31"/>
    <mergeCell ref="E31:F31"/>
    <mergeCell ref="C21:D21"/>
    <mergeCell ref="C23:D23"/>
    <mergeCell ref="A41:J41"/>
    <mergeCell ref="A39:J39"/>
    <mergeCell ref="A37:J37"/>
    <mergeCell ref="A40:J40"/>
    <mergeCell ref="G12:J12"/>
    <mergeCell ref="G21:J21"/>
    <mergeCell ref="G23:J23"/>
    <mergeCell ref="G7:J7"/>
    <mergeCell ref="E26:F26"/>
    <mergeCell ref="C8:D8"/>
    <mergeCell ref="E16:F16"/>
    <mergeCell ref="E25:F25"/>
    <mergeCell ref="G24:J24"/>
    <mergeCell ref="C18:D18"/>
    <mergeCell ref="E18:F18"/>
    <mergeCell ref="G9:J9"/>
    <mergeCell ref="E13:F13"/>
    <mergeCell ref="G11:J11"/>
    <mergeCell ref="C12:D12"/>
    <mergeCell ref="G20:J20"/>
    <mergeCell ref="G29:J29"/>
    <mergeCell ref="C14:D14"/>
    <mergeCell ref="E14:F14"/>
    <mergeCell ref="A38:J38"/>
    <mergeCell ref="G22:J22"/>
    <mergeCell ref="G31:J31"/>
    <mergeCell ref="E15:F15"/>
    <mergeCell ref="C15:D15"/>
    <mergeCell ref="E23:F23"/>
    <mergeCell ref="E8:F8"/>
    <mergeCell ref="G32:J32"/>
    <mergeCell ref="A36:J36"/>
    <mergeCell ref="G8:J8"/>
    <mergeCell ref="C27:D27"/>
    <mergeCell ref="E27:F27"/>
    <mergeCell ref="C17:D17"/>
    <mergeCell ref="G10:J10"/>
    <mergeCell ref="G18:J18"/>
    <mergeCell ref="C19:D19"/>
    <mergeCell ref="C28:D28"/>
    <mergeCell ref="E22:F22"/>
    <mergeCell ref="E12:F12"/>
    <mergeCell ref="C30:D30"/>
  </mergeCells>
  <dataValidations count="1">
    <dataValidation type="list" allowBlank="1" sqref="E8:E14" xr:uid="{00000000-0002-0000-0900-000000000000}">
      <formula1>"Good,Functioning,Fair,Damaged,Cracked,Dirty,Leaking,Loose,Missing,Mould,Not working,Paint flaking,Poor,Rust,Safety Issue,Needs adjusting,Not operational"</formula1>
    </dataValidation>
  </dataValidations>
  <pageMargins left="0.7" right="0.7" top="0.75" bottom="0.75" header="0.3" footer="0.3"/>
  <pageSetup orientation="portrait" horizont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3:J42"/>
  <sheetViews>
    <sheetView workbookViewId="0">
      <selection activeCell="C8" sqref="C8:J18"/>
    </sheetView>
  </sheetViews>
  <sheetFormatPr defaultRowHeight="14.4" x14ac:dyDescent="0.3"/>
  <sheetData>
    <row r="3" spans="1:10" ht="18.45" customHeight="1" x14ac:dyDescent="0.35">
      <c r="A3" s="20"/>
      <c r="B3" s="22" t="s">
        <v>22</v>
      </c>
      <c r="C3" s="20"/>
      <c r="D3" s="20"/>
      <c r="E3" s="20"/>
    </row>
    <row r="4" spans="1:10" ht="15" customHeight="1" thickBot="1" x14ac:dyDescent="0.35"/>
    <row r="5" spans="1:10" ht="15" customHeight="1" thickBot="1" x14ac:dyDescent="0.35">
      <c r="A5" t="s">
        <v>125</v>
      </c>
      <c r="D5" s="120" t="s">
        <v>126</v>
      </c>
      <c r="E5" s="121"/>
      <c r="F5" s="121"/>
      <c r="G5" s="122"/>
    </row>
    <row r="7" spans="1:10" x14ac:dyDescent="0.3">
      <c r="C7" s="115" t="s">
        <v>127</v>
      </c>
      <c r="D7" s="116"/>
      <c r="E7" s="117" t="s">
        <v>34</v>
      </c>
      <c r="F7" s="83"/>
      <c r="G7" s="115" t="s">
        <v>128</v>
      </c>
      <c r="H7" s="116"/>
      <c r="I7" s="116"/>
      <c r="J7" s="116"/>
    </row>
    <row r="8" spans="1:10" x14ac:dyDescent="0.3">
      <c r="A8" s="9" t="s">
        <v>186</v>
      </c>
      <c r="C8" s="112"/>
      <c r="D8" s="109"/>
      <c r="E8" s="110"/>
      <c r="F8" s="111"/>
      <c r="G8" s="112"/>
      <c r="H8" s="111"/>
      <c r="I8" s="111"/>
      <c r="J8" s="109"/>
    </row>
    <row r="9" spans="1:10" x14ac:dyDescent="0.3">
      <c r="A9" s="20" t="s">
        <v>187</v>
      </c>
      <c r="B9" s="20"/>
      <c r="C9" s="108"/>
      <c r="D9" s="109"/>
      <c r="E9" s="110"/>
      <c r="F9" s="111"/>
      <c r="G9" s="108"/>
      <c r="H9" s="111"/>
      <c r="I9" s="111"/>
      <c r="J9" s="109"/>
    </row>
    <row r="10" spans="1:10" x14ac:dyDescent="0.3">
      <c r="A10" s="9" t="s">
        <v>188</v>
      </c>
      <c r="C10" s="112"/>
      <c r="D10" s="109"/>
      <c r="E10" s="110"/>
      <c r="F10" s="111"/>
      <c r="G10" s="112"/>
      <c r="H10" s="111"/>
      <c r="I10" s="111"/>
      <c r="J10" s="109"/>
    </row>
    <row r="11" spans="1:10" x14ac:dyDescent="0.3">
      <c r="A11" s="20" t="s">
        <v>173</v>
      </c>
      <c r="B11" s="20"/>
      <c r="C11" s="108"/>
      <c r="D11" s="109"/>
      <c r="E11" s="110"/>
      <c r="F11" s="111"/>
      <c r="G11" s="108"/>
      <c r="H11" s="111"/>
      <c r="I11" s="111"/>
      <c r="J11" s="109"/>
    </row>
    <row r="12" spans="1:10" x14ac:dyDescent="0.3">
      <c r="A12" s="9" t="s">
        <v>174</v>
      </c>
      <c r="C12" s="112"/>
      <c r="D12" s="109"/>
      <c r="E12" s="110"/>
      <c r="F12" s="111"/>
      <c r="G12" s="112"/>
      <c r="H12" s="111"/>
      <c r="I12" s="111"/>
      <c r="J12" s="109"/>
    </row>
    <row r="13" spans="1:10" x14ac:dyDescent="0.3">
      <c r="A13" s="20" t="s">
        <v>178</v>
      </c>
      <c r="B13" s="20"/>
      <c r="C13" s="108"/>
      <c r="D13" s="109"/>
      <c r="E13" s="114"/>
      <c r="F13" s="109"/>
      <c r="G13" s="108"/>
      <c r="H13" s="111"/>
      <c r="I13" s="111"/>
      <c r="J13" s="109"/>
    </row>
    <row r="14" spans="1:10" x14ac:dyDescent="0.3">
      <c r="A14" s="9" t="s">
        <v>190</v>
      </c>
      <c r="C14" s="112"/>
      <c r="D14" s="109"/>
      <c r="E14" s="114"/>
      <c r="F14" s="109"/>
      <c r="G14" s="112"/>
      <c r="H14" s="111"/>
      <c r="I14" s="111"/>
      <c r="J14" s="109"/>
    </row>
    <row r="15" spans="1:10" x14ac:dyDescent="0.3">
      <c r="A15" s="21" t="s">
        <v>179</v>
      </c>
      <c r="B15" s="20"/>
      <c r="C15" s="108"/>
      <c r="D15" s="109"/>
      <c r="E15" s="114"/>
      <c r="F15" s="109"/>
      <c r="G15" s="108"/>
      <c r="H15" s="111"/>
      <c r="I15" s="111"/>
      <c r="J15" s="109"/>
    </row>
    <row r="16" spans="1:10" x14ac:dyDescent="0.3">
      <c r="A16" s="9" t="s">
        <v>191</v>
      </c>
      <c r="C16" s="112"/>
      <c r="D16" s="109"/>
      <c r="E16" s="114"/>
      <c r="F16" s="109"/>
      <c r="G16" s="112"/>
      <c r="H16" s="111"/>
      <c r="I16" s="111"/>
      <c r="J16" s="109"/>
    </row>
    <row r="17" spans="1:10" x14ac:dyDescent="0.3">
      <c r="A17" s="21"/>
      <c r="B17" s="20"/>
      <c r="C17" s="108"/>
      <c r="D17" s="109"/>
      <c r="E17" s="119"/>
      <c r="F17" s="111"/>
      <c r="G17" s="108"/>
      <c r="H17" s="111"/>
      <c r="I17" s="111"/>
      <c r="J17" s="109"/>
    </row>
    <row r="18" spans="1:10" x14ac:dyDescent="0.3">
      <c r="A18" s="9"/>
      <c r="C18" s="112"/>
      <c r="D18" s="109"/>
      <c r="E18" s="125"/>
      <c r="F18" s="111"/>
      <c r="G18" s="112"/>
      <c r="H18" s="111"/>
      <c r="I18" s="111"/>
      <c r="J18" s="109"/>
    </row>
    <row r="19" spans="1:10" x14ac:dyDescent="0.3">
      <c r="A19" s="21"/>
      <c r="B19" s="20"/>
      <c r="C19" s="108"/>
      <c r="D19" s="109"/>
      <c r="E19" s="119"/>
      <c r="F19" s="111"/>
      <c r="G19" s="108"/>
      <c r="H19" s="111"/>
      <c r="I19" s="111"/>
      <c r="J19" s="109"/>
    </row>
    <row r="20" spans="1:10" x14ac:dyDescent="0.3">
      <c r="A20" s="9"/>
      <c r="C20" s="112"/>
      <c r="D20" s="109"/>
      <c r="E20" s="125"/>
      <c r="F20" s="111"/>
      <c r="G20" s="112"/>
      <c r="H20" s="111"/>
      <c r="I20" s="111"/>
      <c r="J20" s="109"/>
    </row>
    <row r="21" spans="1:10" x14ac:dyDescent="0.3">
      <c r="A21" s="21"/>
      <c r="B21" s="20"/>
      <c r="C21" s="108"/>
      <c r="D21" s="109"/>
      <c r="E21" s="119"/>
      <c r="F21" s="111"/>
      <c r="G21" s="108"/>
      <c r="H21" s="111"/>
      <c r="I21" s="111"/>
      <c r="J21" s="109"/>
    </row>
    <row r="22" spans="1:10" x14ac:dyDescent="0.3">
      <c r="A22" s="9"/>
      <c r="C22" s="112"/>
      <c r="D22" s="109"/>
      <c r="E22" s="125"/>
      <c r="F22" s="111"/>
      <c r="G22" s="112"/>
      <c r="H22" s="111"/>
      <c r="I22" s="111"/>
      <c r="J22" s="109"/>
    </row>
    <row r="23" spans="1:10" x14ac:dyDescent="0.3">
      <c r="A23" s="21"/>
      <c r="B23" s="20"/>
      <c r="C23" s="108"/>
      <c r="D23" s="109"/>
      <c r="E23" s="119"/>
      <c r="F23" s="111"/>
      <c r="G23" s="108"/>
      <c r="H23" s="111"/>
      <c r="I23" s="111"/>
      <c r="J23" s="109"/>
    </row>
    <row r="24" spans="1:10" x14ac:dyDescent="0.3">
      <c r="A24" s="9"/>
      <c r="C24" s="112"/>
      <c r="D24" s="109"/>
      <c r="E24" s="125"/>
      <c r="F24" s="111"/>
      <c r="G24" s="112"/>
      <c r="H24" s="111"/>
      <c r="I24" s="111"/>
      <c r="J24" s="109"/>
    </row>
    <row r="25" spans="1:10" x14ac:dyDescent="0.3">
      <c r="A25" s="21"/>
      <c r="B25" s="20"/>
      <c r="C25" s="108"/>
      <c r="D25" s="109"/>
      <c r="E25" s="119"/>
      <c r="F25" s="111"/>
      <c r="G25" s="108"/>
      <c r="H25" s="111"/>
      <c r="I25" s="111"/>
      <c r="J25" s="109"/>
    </row>
    <row r="26" spans="1:10" x14ac:dyDescent="0.3">
      <c r="A26" s="9"/>
      <c r="C26" s="112"/>
      <c r="D26" s="109"/>
      <c r="E26" s="125"/>
      <c r="F26" s="111"/>
      <c r="G26" s="112"/>
      <c r="H26" s="111"/>
      <c r="I26" s="111"/>
      <c r="J26" s="109"/>
    </row>
    <row r="27" spans="1:10" x14ac:dyDescent="0.3">
      <c r="A27" s="21"/>
      <c r="B27" s="20"/>
      <c r="C27" s="108"/>
      <c r="D27" s="109"/>
      <c r="E27" s="119"/>
      <c r="F27" s="111"/>
      <c r="G27" s="108"/>
      <c r="H27" s="111"/>
      <c r="I27" s="111"/>
      <c r="J27" s="109"/>
    </row>
    <row r="28" spans="1:10" x14ac:dyDescent="0.3">
      <c r="A28" s="9"/>
      <c r="C28" s="112"/>
      <c r="D28" s="109"/>
      <c r="E28" s="125"/>
      <c r="F28" s="111"/>
      <c r="G28" s="112"/>
      <c r="H28" s="111"/>
      <c r="I28" s="111"/>
      <c r="J28" s="109"/>
    </row>
    <row r="29" spans="1:10" x14ac:dyDescent="0.3">
      <c r="A29" s="21"/>
      <c r="B29" s="20"/>
      <c r="C29" s="108"/>
      <c r="D29" s="109"/>
      <c r="E29" s="119"/>
      <c r="F29" s="111"/>
      <c r="G29" s="108"/>
      <c r="H29" s="111"/>
      <c r="I29" s="111"/>
      <c r="J29" s="109"/>
    </row>
    <row r="30" spans="1:10" x14ac:dyDescent="0.3">
      <c r="A30" s="9"/>
      <c r="C30" s="112"/>
      <c r="D30" s="109"/>
      <c r="E30" s="125"/>
      <c r="F30" s="111"/>
      <c r="G30" s="112"/>
      <c r="H30" s="111"/>
      <c r="I30" s="111"/>
      <c r="J30" s="109"/>
    </row>
    <row r="31" spans="1:10" x14ac:dyDescent="0.3">
      <c r="A31" s="21"/>
      <c r="B31" s="20"/>
      <c r="C31" s="108"/>
      <c r="D31" s="109"/>
      <c r="E31" s="119"/>
      <c r="F31" s="111"/>
      <c r="G31" s="108"/>
      <c r="H31" s="111"/>
      <c r="I31" s="111"/>
      <c r="J31" s="109"/>
    </row>
    <row r="32" spans="1:10" x14ac:dyDescent="0.3">
      <c r="A32" s="9"/>
      <c r="C32" s="112"/>
      <c r="D32" s="109"/>
      <c r="E32" s="125"/>
      <c r="F32" s="111"/>
      <c r="G32" s="112"/>
      <c r="H32" s="111"/>
      <c r="I32" s="111"/>
      <c r="J32" s="109"/>
    </row>
    <row r="34" spans="1:10" x14ac:dyDescent="0.3">
      <c r="J34">
        <f>COUNTA(G8:J32)</f>
        <v>0</v>
      </c>
    </row>
    <row r="35" spans="1:10" x14ac:dyDescent="0.3">
      <c r="A35" t="s">
        <v>153</v>
      </c>
    </row>
    <row r="36" spans="1:10" x14ac:dyDescent="0.3">
      <c r="A36" s="123" t="s">
        <v>192</v>
      </c>
      <c r="B36" s="111"/>
      <c r="C36" s="111"/>
      <c r="D36" s="111"/>
      <c r="E36" s="111"/>
      <c r="F36" s="111"/>
      <c r="G36" s="111"/>
      <c r="H36" s="111"/>
      <c r="I36" s="111"/>
      <c r="J36" s="111"/>
    </row>
    <row r="37" spans="1:10" x14ac:dyDescent="0.3">
      <c r="A37" s="123" t="s">
        <v>193</v>
      </c>
      <c r="B37" s="111"/>
      <c r="C37" s="111"/>
      <c r="D37" s="111"/>
      <c r="E37" s="111"/>
      <c r="F37" s="111"/>
      <c r="G37" s="111"/>
      <c r="H37" s="111"/>
      <c r="I37" s="111"/>
      <c r="J37" s="111"/>
    </row>
    <row r="38" spans="1:10" x14ac:dyDescent="0.3">
      <c r="A38" s="126"/>
      <c r="B38" s="111"/>
      <c r="C38" s="111"/>
      <c r="D38" s="111"/>
      <c r="E38" s="111"/>
      <c r="F38" s="111"/>
      <c r="G38" s="111"/>
      <c r="H38" s="111"/>
      <c r="I38" s="111"/>
      <c r="J38" s="111"/>
    </row>
    <row r="39" spans="1:10" x14ac:dyDescent="0.3">
      <c r="A39" s="126"/>
      <c r="B39" s="111"/>
      <c r="C39" s="111"/>
      <c r="D39" s="111"/>
      <c r="E39" s="111"/>
      <c r="F39" s="111"/>
      <c r="G39" s="111"/>
      <c r="H39" s="111"/>
      <c r="I39" s="111"/>
      <c r="J39" s="111"/>
    </row>
    <row r="40" spans="1:10" x14ac:dyDescent="0.3">
      <c r="A40" s="126"/>
      <c r="B40" s="111"/>
      <c r="C40" s="111"/>
      <c r="D40" s="111"/>
      <c r="E40" s="111"/>
      <c r="F40" s="111"/>
      <c r="G40" s="111"/>
      <c r="H40" s="111"/>
      <c r="I40" s="111"/>
      <c r="J40" s="111"/>
    </row>
    <row r="41" spans="1:10" x14ac:dyDescent="0.3">
      <c r="A41" s="126"/>
      <c r="B41" s="111"/>
      <c r="C41" s="111"/>
      <c r="D41" s="111"/>
      <c r="E41" s="111"/>
      <c r="F41" s="111"/>
      <c r="G41" s="111"/>
      <c r="H41" s="111"/>
      <c r="I41" s="111"/>
      <c r="J41" s="111"/>
    </row>
    <row r="42" spans="1:10" x14ac:dyDescent="0.3">
      <c r="A42" s="126"/>
      <c r="B42" s="111"/>
      <c r="C42" s="111"/>
      <c r="D42" s="111"/>
      <c r="E42" s="111"/>
      <c r="F42" s="111"/>
      <c r="G42" s="111"/>
      <c r="H42" s="111"/>
      <c r="I42" s="111"/>
      <c r="J42" s="111"/>
    </row>
  </sheetData>
  <mergeCells count="86">
    <mergeCell ref="D5:G5"/>
    <mergeCell ref="E17:F17"/>
    <mergeCell ref="C26:D26"/>
    <mergeCell ref="C10:D10"/>
    <mergeCell ref="C16:D16"/>
    <mergeCell ref="E10:F10"/>
    <mergeCell ref="C25:D25"/>
    <mergeCell ref="E19:F19"/>
    <mergeCell ref="C9:D9"/>
    <mergeCell ref="E9:F9"/>
    <mergeCell ref="G17:J17"/>
    <mergeCell ref="C11:D11"/>
    <mergeCell ref="E11:F11"/>
    <mergeCell ref="G19:J19"/>
    <mergeCell ref="C13:D13"/>
    <mergeCell ref="E21:F21"/>
    <mergeCell ref="G13:J13"/>
    <mergeCell ref="C32:D32"/>
    <mergeCell ref="C7:D7"/>
    <mergeCell ref="E32:F32"/>
    <mergeCell ref="E7:F7"/>
    <mergeCell ref="G15:J15"/>
    <mergeCell ref="C24:D24"/>
    <mergeCell ref="E24:F24"/>
    <mergeCell ref="E28:F28"/>
    <mergeCell ref="G27:J27"/>
    <mergeCell ref="E30:F30"/>
    <mergeCell ref="G28:J28"/>
    <mergeCell ref="G30:J30"/>
    <mergeCell ref="G14:J14"/>
    <mergeCell ref="A42:J42"/>
    <mergeCell ref="G26:J26"/>
    <mergeCell ref="G16:J16"/>
    <mergeCell ref="G25:J25"/>
    <mergeCell ref="C20:D20"/>
    <mergeCell ref="E20:F20"/>
    <mergeCell ref="C29:D29"/>
    <mergeCell ref="E29:F29"/>
    <mergeCell ref="C22:D22"/>
    <mergeCell ref="C31:D31"/>
    <mergeCell ref="E31:F31"/>
    <mergeCell ref="C21:D21"/>
    <mergeCell ref="C23:D23"/>
    <mergeCell ref="A41:J41"/>
    <mergeCell ref="A39:J39"/>
    <mergeCell ref="A37:J37"/>
    <mergeCell ref="A40:J40"/>
    <mergeCell ref="G12:J12"/>
    <mergeCell ref="G21:J21"/>
    <mergeCell ref="G23:J23"/>
    <mergeCell ref="G7:J7"/>
    <mergeCell ref="E26:F26"/>
    <mergeCell ref="C8:D8"/>
    <mergeCell ref="E16:F16"/>
    <mergeCell ref="E25:F25"/>
    <mergeCell ref="G24:J24"/>
    <mergeCell ref="C18:D18"/>
    <mergeCell ref="E18:F18"/>
    <mergeCell ref="G9:J9"/>
    <mergeCell ref="E13:F13"/>
    <mergeCell ref="G11:J11"/>
    <mergeCell ref="C12:D12"/>
    <mergeCell ref="G20:J20"/>
    <mergeCell ref="C14:D14"/>
    <mergeCell ref="G29:J29"/>
    <mergeCell ref="E14:F14"/>
    <mergeCell ref="A38:J38"/>
    <mergeCell ref="G22:J22"/>
    <mergeCell ref="G31:J31"/>
    <mergeCell ref="E15:F15"/>
    <mergeCell ref="C15:D15"/>
    <mergeCell ref="E23:F23"/>
    <mergeCell ref="E8:F8"/>
    <mergeCell ref="G32:J32"/>
    <mergeCell ref="A36:J36"/>
    <mergeCell ref="G8:J8"/>
    <mergeCell ref="C27:D27"/>
    <mergeCell ref="E27:F27"/>
    <mergeCell ref="C17:D17"/>
    <mergeCell ref="G10:J10"/>
    <mergeCell ref="G18:J18"/>
    <mergeCell ref="C19:D19"/>
    <mergeCell ref="C28:D28"/>
    <mergeCell ref="E22:F22"/>
    <mergeCell ref="E12:F12"/>
    <mergeCell ref="C30:D30"/>
  </mergeCells>
  <dataValidations count="1">
    <dataValidation type="list" allowBlank="1" sqref="E8:E16" xr:uid="{00000000-0002-0000-0A00-000000000000}">
      <formula1>"Good,Functioning,Fair,Damaged,Cracked,Dirty,Leaking,Loose,Missing,Mould,Not working,Paint flaking,Poor,Rust,Safety Issue,Needs adjusting,Not operational"</formula1>
    </dataValidation>
  </dataValidations>
  <pageMargins left="0.7" right="0.7" top="0.75" bottom="0.75" header="0.3" footer="0.3"/>
  <pageSetup orientation="portrait" horizont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3:J42"/>
  <sheetViews>
    <sheetView workbookViewId="0">
      <selection activeCell="A36" sqref="A36:J37"/>
    </sheetView>
  </sheetViews>
  <sheetFormatPr defaultRowHeight="14.4" x14ac:dyDescent="0.3"/>
  <sheetData>
    <row r="3" spans="1:10" ht="18.45" customHeight="1" x14ac:dyDescent="0.35">
      <c r="A3" s="20"/>
      <c r="B3" s="22" t="s">
        <v>194</v>
      </c>
      <c r="C3" s="20"/>
      <c r="D3" s="20"/>
      <c r="E3" s="20"/>
    </row>
    <row r="4" spans="1:10" ht="15" customHeight="1" thickBot="1" x14ac:dyDescent="0.35"/>
    <row r="5" spans="1:10" ht="15" customHeight="1" thickBot="1" x14ac:dyDescent="0.35">
      <c r="A5" t="s">
        <v>125</v>
      </c>
      <c r="D5" s="120" t="s">
        <v>126</v>
      </c>
      <c r="E5" s="121"/>
      <c r="F5" s="121"/>
      <c r="G5" s="122"/>
    </row>
    <row r="7" spans="1:10" x14ac:dyDescent="0.3">
      <c r="C7" s="115" t="s">
        <v>127</v>
      </c>
      <c r="D7" s="116"/>
      <c r="E7" s="117" t="s">
        <v>34</v>
      </c>
      <c r="F7" s="83"/>
      <c r="G7" s="115" t="s">
        <v>128</v>
      </c>
      <c r="H7" s="116"/>
      <c r="I7" s="116"/>
      <c r="J7" s="116"/>
    </row>
    <row r="8" spans="1:10" x14ac:dyDescent="0.3">
      <c r="A8" s="9" t="s">
        <v>186</v>
      </c>
      <c r="C8" s="112"/>
      <c r="D8" s="109"/>
      <c r="E8" s="110"/>
      <c r="F8" s="111"/>
      <c r="G8" s="112"/>
      <c r="H8" s="111"/>
      <c r="I8" s="111"/>
      <c r="J8" s="109"/>
    </row>
    <row r="9" spans="1:10" x14ac:dyDescent="0.3">
      <c r="A9" s="20" t="s">
        <v>187</v>
      </c>
      <c r="B9" s="20"/>
      <c r="C9" s="108"/>
      <c r="D9" s="109"/>
      <c r="E9" s="110"/>
      <c r="F9" s="111"/>
      <c r="G9" s="108"/>
      <c r="H9" s="111"/>
      <c r="I9" s="111"/>
      <c r="J9" s="109"/>
    </row>
    <row r="10" spans="1:10" x14ac:dyDescent="0.3">
      <c r="A10" s="9" t="s">
        <v>188</v>
      </c>
      <c r="C10" s="112"/>
      <c r="D10" s="109"/>
      <c r="E10" s="110"/>
      <c r="F10" s="111"/>
      <c r="G10" s="112"/>
      <c r="H10" s="111"/>
      <c r="I10" s="111"/>
      <c r="J10" s="109"/>
    </row>
    <row r="11" spans="1:10" x14ac:dyDescent="0.3">
      <c r="A11" s="20" t="s">
        <v>173</v>
      </c>
      <c r="B11" s="20"/>
      <c r="C11" s="108"/>
      <c r="D11" s="109"/>
      <c r="E11" s="110"/>
      <c r="F11" s="111"/>
      <c r="G11" s="108"/>
      <c r="H11" s="111"/>
      <c r="I11" s="111"/>
      <c r="J11" s="109"/>
    </row>
    <row r="12" spans="1:10" x14ac:dyDescent="0.3">
      <c r="A12" s="9" t="s">
        <v>174</v>
      </c>
      <c r="C12" s="112"/>
      <c r="D12" s="109"/>
      <c r="E12" s="110"/>
      <c r="F12" s="111"/>
      <c r="G12" s="112"/>
      <c r="H12" s="111"/>
      <c r="I12" s="111"/>
      <c r="J12" s="109"/>
    </row>
    <row r="13" spans="1:10" x14ac:dyDescent="0.3">
      <c r="A13" s="20" t="s">
        <v>178</v>
      </c>
      <c r="B13" s="20"/>
      <c r="C13" s="108"/>
      <c r="D13" s="109"/>
      <c r="E13" s="114"/>
      <c r="F13" s="109"/>
      <c r="G13" s="108"/>
      <c r="H13" s="111"/>
      <c r="I13" s="111"/>
      <c r="J13" s="109"/>
    </row>
    <row r="14" spans="1:10" x14ac:dyDescent="0.3">
      <c r="A14" s="9" t="s">
        <v>161</v>
      </c>
      <c r="C14" s="112"/>
      <c r="D14" s="109"/>
      <c r="E14" s="114"/>
      <c r="F14" s="109"/>
      <c r="G14" s="112"/>
      <c r="H14" s="111"/>
      <c r="I14" s="111"/>
      <c r="J14" s="109"/>
    </row>
    <row r="15" spans="1:10" x14ac:dyDescent="0.3">
      <c r="A15" s="21" t="s">
        <v>179</v>
      </c>
      <c r="B15" s="20"/>
      <c r="C15" s="108"/>
      <c r="D15" s="109"/>
      <c r="E15" s="114"/>
      <c r="F15" s="109"/>
      <c r="G15" s="108"/>
      <c r="H15" s="111"/>
      <c r="I15" s="111"/>
      <c r="J15" s="109"/>
    </row>
    <row r="16" spans="1:10" x14ac:dyDescent="0.3">
      <c r="A16" s="9" t="s">
        <v>195</v>
      </c>
      <c r="C16" s="112"/>
      <c r="D16" s="109"/>
      <c r="E16" s="114"/>
      <c r="F16" s="109"/>
      <c r="G16" s="112"/>
      <c r="H16" s="111"/>
      <c r="I16" s="111"/>
      <c r="J16" s="109"/>
    </row>
    <row r="17" spans="1:10" x14ac:dyDescent="0.3">
      <c r="A17" s="21" t="s">
        <v>196</v>
      </c>
      <c r="B17" s="20"/>
      <c r="C17" s="108"/>
      <c r="D17" s="109"/>
      <c r="E17" s="114"/>
      <c r="F17" s="109"/>
      <c r="G17" s="108"/>
      <c r="H17" s="111"/>
      <c r="I17" s="111"/>
      <c r="J17" s="109"/>
    </row>
    <row r="18" spans="1:10" x14ac:dyDescent="0.3">
      <c r="A18" s="9" t="s">
        <v>197</v>
      </c>
      <c r="C18" s="112"/>
      <c r="D18" s="109"/>
      <c r="E18" s="110"/>
      <c r="F18" s="111"/>
      <c r="G18" s="112"/>
      <c r="H18" s="111"/>
      <c r="I18" s="111"/>
      <c r="J18" s="109"/>
    </row>
    <row r="19" spans="1:10" x14ac:dyDescent="0.3">
      <c r="A19" s="21"/>
      <c r="B19" s="20"/>
      <c r="C19" s="108"/>
      <c r="D19" s="109"/>
      <c r="E19" s="119"/>
      <c r="F19" s="111"/>
      <c r="G19" s="108"/>
      <c r="H19" s="111"/>
      <c r="I19" s="111"/>
      <c r="J19" s="109"/>
    </row>
    <row r="20" spans="1:10" x14ac:dyDescent="0.3">
      <c r="A20" s="9"/>
      <c r="C20" s="112"/>
      <c r="D20" s="109"/>
      <c r="E20" s="125"/>
      <c r="F20" s="111"/>
      <c r="G20" s="112"/>
      <c r="H20" s="111"/>
      <c r="I20" s="111"/>
      <c r="J20" s="109"/>
    </row>
    <row r="21" spans="1:10" x14ac:dyDescent="0.3">
      <c r="A21" s="21"/>
      <c r="B21" s="20"/>
      <c r="C21" s="108"/>
      <c r="D21" s="109"/>
      <c r="E21" s="119"/>
      <c r="F21" s="111"/>
      <c r="G21" s="108"/>
      <c r="H21" s="111"/>
      <c r="I21" s="111"/>
      <c r="J21" s="109"/>
    </row>
    <row r="22" spans="1:10" x14ac:dyDescent="0.3">
      <c r="A22" s="9"/>
      <c r="C22" s="112"/>
      <c r="D22" s="109"/>
      <c r="E22" s="125"/>
      <c r="F22" s="111"/>
      <c r="G22" s="112"/>
      <c r="H22" s="111"/>
      <c r="I22" s="111"/>
      <c r="J22" s="109"/>
    </row>
    <row r="23" spans="1:10" x14ac:dyDescent="0.3">
      <c r="A23" s="21"/>
      <c r="B23" s="20"/>
      <c r="C23" s="108"/>
      <c r="D23" s="109"/>
      <c r="E23" s="119"/>
      <c r="F23" s="111"/>
      <c r="G23" s="108"/>
      <c r="H23" s="111"/>
      <c r="I23" s="111"/>
      <c r="J23" s="109"/>
    </row>
    <row r="24" spans="1:10" x14ac:dyDescent="0.3">
      <c r="A24" s="9"/>
      <c r="C24" s="112"/>
      <c r="D24" s="109"/>
      <c r="E24" s="125"/>
      <c r="F24" s="111"/>
      <c r="G24" s="112"/>
      <c r="H24" s="111"/>
      <c r="I24" s="111"/>
      <c r="J24" s="109"/>
    </row>
    <row r="25" spans="1:10" x14ac:dyDescent="0.3">
      <c r="A25" s="21"/>
      <c r="B25" s="20"/>
      <c r="C25" s="108"/>
      <c r="D25" s="109"/>
      <c r="E25" s="119"/>
      <c r="F25" s="111"/>
      <c r="G25" s="108"/>
      <c r="H25" s="111"/>
      <c r="I25" s="111"/>
      <c r="J25" s="109"/>
    </row>
    <row r="26" spans="1:10" x14ac:dyDescent="0.3">
      <c r="A26" s="9"/>
      <c r="C26" s="112"/>
      <c r="D26" s="109"/>
      <c r="E26" s="125"/>
      <c r="F26" s="111"/>
      <c r="G26" s="112"/>
      <c r="H26" s="111"/>
      <c r="I26" s="111"/>
      <c r="J26" s="109"/>
    </row>
    <row r="27" spans="1:10" x14ac:dyDescent="0.3">
      <c r="A27" s="21"/>
      <c r="B27" s="20"/>
      <c r="C27" s="108"/>
      <c r="D27" s="109"/>
      <c r="E27" s="119"/>
      <c r="F27" s="111"/>
      <c r="G27" s="108"/>
      <c r="H27" s="111"/>
      <c r="I27" s="111"/>
      <c r="J27" s="109"/>
    </row>
    <row r="28" spans="1:10" x14ac:dyDescent="0.3">
      <c r="A28" s="9"/>
      <c r="C28" s="112"/>
      <c r="D28" s="109"/>
      <c r="E28" s="125"/>
      <c r="F28" s="111"/>
      <c r="G28" s="112"/>
      <c r="H28" s="111"/>
      <c r="I28" s="111"/>
      <c r="J28" s="109"/>
    </row>
    <row r="29" spans="1:10" x14ac:dyDescent="0.3">
      <c r="A29" s="21"/>
      <c r="B29" s="20"/>
      <c r="C29" s="108"/>
      <c r="D29" s="109"/>
      <c r="E29" s="119"/>
      <c r="F29" s="111"/>
      <c r="G29" s="108"/>
      <c r="H29" s="111"/>
      <c r="I29" s="111"/>
      <c r="J29" s="109"/>
    </row>
    <row r="30" spans="1:10" x14ac:dyDescent="0.3">
      <c r="A30" s="9"/>
      <c r="C30" s="112"/>
      <c r="D30" s="109"/>
      <c r="E30" s="125"/>
      <c r="F30" s="111"/>
      <c r="G30" s="112"/>
      <c r="H30" s="111"/>
      <c r="I30" s="111"/>
      <c r="J30" s="109"/>
    </row>
    <row r="31" spans="1:10" x14ac:dyDescent="0.3">
      <c r="A31" s="21"/>
      <c r="B31" s="20"/>
      <c r="C31" s="108"/>
      <c r="D31" s="109"/>
      <c r="E31" s="119"/>
      <c r="F31" s="111"/>
      <c r="G31" s="108"/>
      <c r="H31" s="111"/>
      <c r="I31" s="111"/>
      <c r="J31" s="109"/>
    </row>
    <row r="32" spans="1:10" x14ac:dyDescent="0.3">
      <c r="A32" s="9"/>
      <c r="C32" s="112"/>
      <c r="D32" s="109"/>
      <c r="E32" s="125"/>
      <c r="F32" s="111"/>
      <c r="G32" s="112"/>
      <c r="H32" s="111"/>
      <c r="I32" s="111"/>
      <c r="J32" s="109"/>
    </row>
    <row r="34" spans="1:10" x14ac:dyDescent="0.3">
      <c r="J34">
        <f>COUNTA(G8:J32)</f>
        <v>0</v>
      </c>
    </row>
    <row r="35" spans="1:10" x14ac:dyDescent="0.3">
      <c r="A35" t="s">
        <v>153</v>
      </c>
    </row>
    <row r="36" spans="1:10" x14ac:dyDescent="0.3">
      <c r="A36" s="123"/>
      <c r="B36" s="111"/>
      <c r="C36" s="111"/>
      <c r="D36" s="111"/>
      <c r="E36" s="111"/>
      <c r="F36" s="111"/>
      <c r="G36" s="111"/>
      <c r="H36" s="111"/>
      <c r="I36" s="111"/>
      <c r="J36" s="111"/>
    </row>
    <row r="38" spans="1:10" x14ac:dyDescent="0.3">
      <c r="A38" s="126"/>
      <c r="B38" s="111"/>
      <c r="C38" s="111"/>
      <c r="D38" s="111"/>
      <c r="E38" s="111"/>
      <c r="F38" s="111"/>
      <c r="G38" s="111"/>
      <c r="H38" s="111"/>
      <c r="I38" s="111"/>
      <c r="J38" s="111"/>
    </row>
    <row r="39" spans="1:10" x14ac:dyDescent="0.3">
      <c r="A39" s="126"/>
      <c r="B39" s="111"/>
      <c r="C39" s="111"/>
      <c r="D39" s="111"/>
      <c r="E39" s="111"/>
      <c r="F39" s="111"/>
      <c r="G39" s="111"/>
      <c r="H39" s="111"/>
      <c r="I39" s="111"/>
      <c r="J39" s="111"/>
    </row>
    <row r="40" spans="1:10" x14ac:dyDescent="0.3">
      <c r="A40" s="126"/>
      <c r="B40" s="111"/>
      <c r="C40" s="111"/>
      <c r="D40" s="111"/>
      <c r="E40" s="111"/>
      <c r="F40" s="111"/>
      <c r="G40" s="111"/>
      <c r="H40" s="111"/>
      <c r="I40" s="111"/>
      <c r="J40" s="111"/>
    </row>
    <row r="41" spans="1:10" x14ac:dyDescent="0.3">
      <c r="A41" s="126"/>
      <c r="B41" s="111"/>
      <c r="C41" s="111"/>
      <c r="D41" s="111"/>
      <c r="E41" s="111"/>
      <c r="F41" s="111"/>
      <c r="G41" s="111"/>
      <c r="H41" s="111"/>
      <c r="I41" s="111"/>
      <c r="J41" s="111"/>
    </row>
    <row r="42" spans="1:10" x14ac:dyDescent="0.3">
      <c r="A42" s="126"/>
      <c r="B42" s="111"/>
      <c r="C42" s="111"/>
      <c r="D42" s="111"/>
      <c r="E42" s="111"/>
      <c r="F42" s="111"/>
      <c r="G42" s="111"/>
      <c r="H42" s="111"/>
      <c r="I42" s="111"/>
      <c r="J42" s="111"/>
    </row>
  </sheetData>
  <mergeCells count="85">
    <mergeCell ref="D5:G5"/>
    <mergeCell ref="E17:F17"/>
    <mergeCell ref="C26:D26"/>
    <mergeCell ref="C10:D10"/>
    <mergeCell ref="C16:D16"/>
    <mergeCell ref="E10:F10"/>
    <mergeCell ref="C25:D25"/>
    <mergeCell ref="E19:F19"/>
    <mergeCell ref="C9:D9"/>
    <mergeCell ref="E9:F9"/>
    <mergeCell ref="G17:J17"/>
    <mergeCell ref="C11:D11"/>
    <mergeCell ref="E11:F11"/>
    <mergeCell ref="G19:J19"/>
    <mergeCell ref="C13:D13"/>
    <mergeCell ref="E21:F21"/>
    <mergeCell ref="G13:J13"/>
    <mergeCell ref="C32:D32"/>
    <mergeCell ref="C7:D7"/>
    <mergeCell ref="E32:F32"/>
    <mergeCell ref="E7:F7"/>
    <mergeCell ref="G15:J15"/>
    <mergeCell ref="C24:D24"/>
    <mergeCell ref="E24:F24"/>
    <mergeCell ref="E28:F28"/>
    <mergeCell ref="G27:J27"/>
    <mergeCell ref="E30:F30"/>
    <mergeCell ref="G28:J28"/>
    <mergeCell ref="G30:J30"/>
    <mergeCell ref="G14:J14"/>
    <mergeCell ref="A42:J42"/>
    <mergeCell ref="G26:J26"/>
    <mergeCell ref="G16:J16"/>
    <mergeCell ref="G25:J25"/>
    <mergeCell ref="C20:D20"/>
    <mergeCell ref="E20:F20"/>
    <mergeCell ref="C29:D29"/>
    <mergeCell ref="E29:F29"/>
    <mergeCell ref="C22:D22"/>
    <mergeCell ref="C31:D31"/>
    <mergeCell ref="E31:F31"/>
    <mergeCell ref="C21:D21"/>
    <mergeCell ref="C23:D23"/>
    <mergeCell ref="A41:J41"/>
    <mergeCell ref="A39:J39"/>
    <mergeCell ref="A40:J40"/>
    <mergeCell ref="G12:J12"/>
    <mergeCell ref="G21:J21"/>
    <mergeCell ref="G23:J23"/>
    <mergeCell ref="G7:J7"/>
    <mergeCell ref="E26:F26"/>
    <mergeCell ref="C8:D8"/>
    <mergeCell ref="E16:F16"/>
    <mergeCell ref="E25:F25"/>
    <mergeCell ref="G24:J24"/>
    <mergeCell ref="C18:D18"/>
    <mergeCell ref="E18:F18"/>
    <mergeCell ref="G9:J9"/>
    <mergeCell ref="E13:F13"/>
    <mergeCell ref="G11:J11"/>
    <mergeCell ref="C12:D12"/>
    <mergeCell ref="G20:J20"/>
    <mergeCell ref="C14:D14"/>
    <mergeCell ref="G29:J29"/>
    <mergeCell ref="E14:F14"/>
    <mergeCell ref="A38:J38"/>
    <mergeCell ref="G22:J22"/>
    <mergeCell ref="G31:J31"/>
    <mergeCell ref="E15:F15"/>
    <mergeCell ref="C15:D15"/>
    <mergeCell ref="E23:F23"/>
    <mergeCell ref="E8:F8"/>
    <mergeCell ref="G32:J32"/>
    <mergeCell ref="A36:J36"/>
    <mergeCell ref="G8:J8"/>
    <mergeCell ref="C27:D27"/>
    <mergeCell ref="E27:F27"/>
    <mergeCell ref="C17:D17"/>
    <mergeCell ref="G10:J10"/>
    <mergeCell ref="G18:J18"/>
    <mergeCell ref="C19:D19"/>
    <mergeCell ref="C28:D28"/>
    <mergeCell ref="E22:F22"/>
    <mergeCell ref="E12:F12"/>
    <mergeCell ref="C30:D30"/>
  </mergeCells>
  <dataValidations count="1">
    <dataValidation type="list" allowBlank="1" sqref="E8:E18" xr:uid="{00000000-0002-0000-0B00-000000000000}">
      <formula1>"Good,Functioning,Fair,Damaged,Cracked,Dirty,Leaking,Loose,Missing,Mould,Not working,Paint flaking,Poor,Rust,Safety Issue,Needs adjusting,Not operational"</formula1>
    </dataValidation>
  </dataValidations>
  <pageMargins left="0.7" right="0.7" top="0.75" bottom="0.75" header="0.3" footer="0.3"/>
  <pageSetup orientation="portrait" horizont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J42"/>
  <sheetViews>
    <sheetView zoomScale="102" zoomScaleNormal="102" workbookViewId="0">
      <selection activeCell="N23" sqref="N23"/>
    </sheetView>
  </sheetViews>
  <sheetFormatPr defaultRowHeight="14.4" x14ac:dyDescent="0.3"/>
  <sheetData>
    <row r="3" spans="1:10" ht="18.45" customHeight="1" x14ac:dyDescent="0.35">
      <c r="A3" s="20"/>
      <c r="B3" s="22" t="s">
        <v>24</v>
      </c>
      <c r="C3" s="20"/>
      <c r="D3" s="20"/>
      <c r="E3" s="20"/>
    </row>
    <row r="4" spans="1:10" ht="15" customHeight="1" thickBot="1" x14ac:dyDescent="0.35"/>
    <row r="5" spans="1:10" ht="15" customHeight="1" thickBot="1" x14ac:dyDescent="0.35">
      <c r="A5" t="s">
        <v>125</v>
      </c>
      <c r="D5" s="120" t="s">
        <v>126</v>
      </c>
      <c r="E5" s="121"/>
      <c r="F5" s="121"/>
      <c r="G5" s="122"/>
    </row>
    <row r="7" spans="1:10" x14ac:dyDescent="0.3">
      <c r="C7" s="115" t="s">
        <v>127</v>
      </c>
      <c r="D7" s="116"/>
      <c r="E7" s="117" t="s">
        <v>34</v>
      </c>
      <c r="F7" s="83"/>
      <c r="G7" s="115" t="s">
        <v>128</v>
      </c>
      <c r="H7" s="116"/>
      <c r="I7" s="116"/>
      <c r="J7" s="116"/>
    </row>
    <row r="8" spans="1:10" x14ac:dyDescent="0.3">
      <c r="A8" s="9" t="s">
        <v>186</v>
      </c>
      <c r="C8" s="112"/>
      <c r="D8" s="109"/>
      <c r="E8" s="110"/>
      <c r="F8" s="111"/>
      <c r="G8" s="112"/>
      <c r="H8" s="111"/>
      <c r="I8" s="111"/>
      <c r="J8" s="109"/>
    </row>
    <row r="9" spans="1:10" x14ac:dyDescent="0.3">
      <c r="A9" s="20" t="s">
        <v>187</v>
      </c>
      <c r="B9" s="20"/>
      <c r="C9" s="108"/>
      <c r="D9" s="109"/>
      <c r="E9" s="110"/>
      <c r="F9" s="111"/>
      <c r="G9" s="108"/>
      <c r="H9" s="111"/>
      <c r="I9" s="111"/>
      <c r="J9" s="109"/>
    </row>
    <row r="10" spans="1:10" x14ac:dyDescent="0.3">
      <c r="A10" s="9" t="s">
        <v>188</v>
      </c>
      <c r="C10" s="112"/>
      <c r="D10" s="109"/>
      <c r="E10" s="110"/>
      <c r="F10" s="111"/>
      <c r="G10" s="112"/>
      <c r="H10" s="111"/>
      <c r="I10" s="111"/>
      <c r="J10" s="109"/>
    </row>
    <row r="11" spans="1:10" x14ac:dyDescent="0.3">
      <c r="A11" s="20" t="s">
        <v>173</v>
      </c>
      <c r="B11" s="20"/>
      <c r="C11" s="108"/>
      <c r="D11" s="109"/>
      <c r="E11" s="110"/>
      <c r="F11" s="111"/>
      <c r="G11" s="108"/>
      <c r="H11" s="111"/>
      <c r="I11" s="111"/>
      <c r="J11" s="109"/>
    </row>
    <row r="12" spans="1:10" x14ac:dyDescent="0.3">
      <c r="A12" s="9" t="s">
        <v>174</v>
      </c>
      <c r="C12" s="112"/>
      <c r="D12" s="109"/>
      <c r="E12" s="110"/>
      <c r="F12" s="111"/>
      <c r="G12" s="112"/>
      <c r="H12" s="111"/>
      <c r="I12" s="111"/>
      <c r="J12" s="109"/>
    </row>
    <row r="13" spans="1:10" x14ac:dyDescent="0.3">
      <c r="A13" s="20" t="s">
        <v>178</v>
      </c>
      <c r="B13" s="20"/>
      <c r="C13" s="108"/>
      <c r="D13" s="109"/>
      <c r="E13" s="114"/>
      <c r="F13" s="109"/>
      <c r="G13" s="108"/>
      <c r="H13" s="111"/>
      <c r="I13" s="111"/>
      <c r="J13" s="109"/>
    </row>
    <row r="14" spans="1:10" x14ac:dyDescent="0.3">
      <c r="A14" s="9" t="s">
        <v>190</v>
      </c>
      <c r="C14" s="112"/>
      <c r="D14" s="109"/>
      <c r="E14" s="114"/>
      <c r="F14" s="109"/>
      <c r="G14" s="112"/>
      <c r="H14" s="111"/>
      <c r="I14" s="111"/>
      <c r="J14" s="109"/>
    </row>
    <row r="15" spans="1:10" x14ac:dyDescent="0.3">
      <c r="A15" s="21" t="s">
        <v>179</v>
      </c>
      <c r="B15" s="20"/>
      <c r="C15" s="108"/>
      <c r="D15" s="109"/>
      <c r="E15" s="114"/>
      <c r="F15" s="109"/>
      <c r="G15" s="108"/>
      <c r="H15" s="111"/>
      <c r="I15" s="111"/>
      <c r="J15" s="109"/>
    </row>
    <row r="16" spans="1:10" x14ac:dyDescent="0.3">
      <c r="A16" s="9" t="s">
        <v>198</v>
      </c>
      <c r="C16" s="112"/>
      <c r="D16" s="109"/>
      <c r="E16" s="114"/>
      <c r="F16" s="109"/>
      <c r="G16" s="112"/>
      <c r="H16" s="111"/>
      <c r="I16" s="111"/>
      <c r="J16" s="109"/>
    </row>
    <row r="17" spans="1:10" x14ac:dyDescent="0.3">
      <c r="A17" s="21" t="s">
        <v>199</v>
      </c>
      <c r="B17" s="20"/>
      <c r="C17" s="108"/>
      <c r="D17" s="109"/>
      <c r="E17" s="110"/>
      <c r="F17" s="111"/>
      <c r="G17" s="108"/>
      <c r="H17" s="111"/>
      <c r="I17" s="111"/>
      <c r="J17" s="109"/>
    </row>
    <row r="18" spans="1:10" x14ac:dyDescent="0.3">
      <c r="A18" s="9"/>
      <c r="C18" s="112"/>
      <c r="D18" s="109"/>
      <c r="E18" s="125"/>
      <c r="F18" s="111"/>
      <c r="G18" s="112"/>
      <c r="H18" s="111"/>
      <c r="I18" s="111"/>
      <c r="J18" s="109"/>
    </row>
    <row r="19" spans="1:10" x14ac:dyDescent="0.3">
      <c r="A19" s="21"/>
      <c r="B19" s="20"/>
      <c r="C19" s="108"/>
      <c r="D19" s="109"/>
      <c r="E19" s="119"/>
      <c r="F19" s="111"/>
      <c r="G19" s="108"/>
      <c r="H19" s="111"/>
      <c r="I19" s="111"/>
      <c r="J19" s="109"/>
    </row>
    <row r="20" spans="1:10" x14ac:dyDescent="0.3">
      <c r="A20" s="9"/>
      <c r="C20" s="112"/>
      <c r="D20" s="109"/>
      <c r="E20" s="125"/>
      <c r="F20" s="111"/>
      <c r="G20" s="112"/>
      <c r="H20" s="111"/>
      <c r="I20" s="111"/>
      <c r="J20" s="109"/>
    </row>
    <row r="21" spans="1:10" x14ac:dyDescent="0.3">
      <c r="A21" s="21"/>
      <c r="B21" s="20"/>
      <c r="C21" s="108"/>
      <c r="D21" s="109"/>
      <c r="E21" s="119"/>
      <c r="F21" s="111"/>
      <c r="G21" s="108"/>
      <c r="H21" s="111"/>
      <c r="I21" s="111"/>
      <c r="J21" s="109"/>
    </row>
    <row r="22" spans="1:10" x14ac:dyDescent="0.3">
      <c r="A22" s="9"/>
      <c r="C22" s="112"/>
      <c r="D22" s="109"/>
      <c r="E22" s="125"/>
      <c r="F22" s="111"/>
      <c r="G22" s="112"/>
      <c r="H22" s="111"/>
      <c r="I22" s="111"/>
      <c r="J22" s="109"/>
    </row>
    <row r="23" spans="1:10" x14ac:dyDescent="0.3">
      <c r="A23" s="21"/>
      <c r="B23" s="20"/>
      <c r="C23" s="108"/>
      <c r="D23" s="109"/>
      <c r="E23" s="119"/>
      <c r="F23" s="111"/>
      <c r="G23" s="108"/>
      <c r="H23" s="111"/>
      <c r="I23" s="111"/>
      <c r="J23" s="109"/>
    </row>
    <row r="24" spans="1:10" x14ac:dyDescent="0.3">
      <c r="A24" s="9"/>
      <c r="C24" s="112"/>
      <c r="D24" s="109"/>
      <c r="E24" s="125"/>
      <c r="F24" s="111"/>
      <c r="G24" s="112"/>
      <c r="H24" s="111"/>
      <c r="I24" s="111"/>
      <c r="J24" s="109"/>
    </row>
    <row r="25" spans="1:10" x14ac:dyDescent="0.3">
      <c r="A25" s="21"/>
      <c r="B25" s="20"/>
      <c r="C25" s="108"/>
      <c r="D25" s="109"/>
      <c r="E25" s="119"/>
      <c r="F25" s="111"/>
      <c r="G25" s="108"/>
      <c r="H25" s="111"/>
      <c r="I25" s="111"/>
      <c r="J25" s="109"/>
    </row>
    <row r="26" spans="1:10" x14ac:dyDescent="0.3">
      <c r="A26" s="9"/>
      <c r="C26" s="112"/>
      <c r="D26" s="109"/>
      <c r="E26" s="125"/>
      <c r="F26" s="111"/>
      <c r="G26" s="112"/>
      <c r="H26" s="111"/>
      <c r="I26" s="111"/>
      <c r="J26" s="109"/>
    </row>
    <row r="27" spans="1:10" x14ac:dyDescent="0.3">
      <c r="A27" s="21"/>
      <c r="B27" s="20"/>
      <c r="C27" s="108"/>
      <c r="D27" s="109"/>
      <c r="E27" s="119"/>
      <c r="F27" s="111"/>
      <c r="G27" s="108"/>
      <c r="H27" s="111"/>
      <c r="I27" s="111"/>
      <c r="J27" s="109"/>
    </row>
    <row r="28" spans="1:10" x14ac:dyDescent="0.3">
      <c r="A28" s="9"/>
      <c r="C28" s="112"/>
      <c r="D28" s="109"/>
      <c r="E28" s="125"/>
      <c r="F28" s="111"/>
      <c r="G28" s="112"/>
      <c r="H28" s="111"/>
      <c r="I28" s="111"/>
      <c r="J28" s="109"/>
    </row>
    <row r="29" spans="1:10" x14ac:dyDescent="0.3">
      <c r="A29" s="21"/>
      <c r="B29" s="20"/>
      <c r="C29" s="108"/>
      <c r="D29" s="109"/>
      <c r="E29" s="119"/>
      <c r="F29" s="111"/>
      <c r="G29" s="108"/>
      <c r="H29" s="111"/>
      <c r="I29" s="111"/>
      <c r="J29" s="109"/>
    </row>
    <row r="30" spans="1:10" x14ac:dyDescent="0.3">
      <c r="A30" s="9"/>
      <c r="C30" s="112"/>
      <c r="D30" s="109"/>
      <c r="E30" s="125"/>
      <c r="F30" s="111"/>
      <c r="G30" s="112"/>
      <c r="H30" s="111"/>
      <c r="I30" s="111"/>
      <c r="J30" s="109"/>
    </row>
    <row r="31" spans="1:10" x14ac:dyDescent="0.3">
      <c r="A31" s="21"/>
      <c r="B31" s="20"/>
      <c r="C31" s="108"/>
      <c r="D31" s="109"/>
      <c r="E31" s="119"/>
      <c r="F31" s="111"/>
      <c r="G31" s="108"/>
      <c r="H31" s="111"/>
      <c r="I31" s="111"/>
      <c r="J31" s="109"/>
    </row>
    <row r="32" spans="1:10" x14ac:dyDescent="0.3">
      <c r="A32" s="9"/>
      <c r="C32" s="112"/>
      <c r="D32" s="109"/>
      <c r="E32" s="125"/>
      <c r="F32" s="111"/>
      <c r="G32" s="112"/>
      <c r="H32" s="111"/>
      <c r="I32" s="111"/>
      <c r="J32" s="109"/>
    </row>
    <row r="34" spans="1:10" x14ac:dyDescent="0.3">
      <c r="J34">
        <f>COUNTA(G8:J32)</f>
        <v>0</v>
      </c>
    </row>
    <row r="35" spans="1:10" x14ac:dyDescent="0.3">
      <c r="A35" t="s">
        <v>153</v>
      </c>
    </row>
    <row r="36" spans="1:10" x14ac:dyDescent="0.3">
      <c r="A36" s="146"/>
      <c r="B36" s="111"/>
      <c r="C36" s="111"/>
      <c r="D36" s="111"/>
      <c r="E36" s="111"/>
      <c r="F36" s="111"/>
      <c r="G36" s="111"/>
      <c r="H36" s="111"/>
      <c r="I36" s="111"/>
      <c r="J36" s="111"/>
    </row>
    <row r="37" spans="1:10" x14ac:dyDescent="0.3">
      <c r="A37" s="126"/>
      <c r="B37" s="111"/>
      <c r="C37" s="111"/>
      <c r="D37" s="111"/>
      <c r="E37" s="111"/>
      <c r="F37" s="111"/>
      <c r="G37" s="111"/>
      <c r="H37" s="111"/>
      <c r="I37" s="111"/>
      <c r="J37" s="111"/>
    </row>
    <row r="38" spans="1:10" x14ac:dyDescent="0.3">
      <c r="A38" s="126"/>
      <c r="B38" s="111"/>
      <c r="C38" s="111"/>
      <c r="D38" s="111"/>
      <c r="E38" s="111"/>
      <c r="F38" s="111"/>
      <c r="G38" s="111"/>
      <c r="H38" s="111"/>
      <c r="I38" s="111"/>
      <c r="J38" s="111"/>
    </row>
    <row r="39" spans="1:10" x14ac:dyDescent="0.3">
      <c r="A39" s="126"/>
      <c r="B39" s="111"/>
      <c r="C39" s="111"/>
      <c r="D39" s="111"/>
      <c r="E39" s="111"/>
      <c r="F39" s="111"/>
      <c r="G39" s="111"/>
      <c r="H39" s="111"/>
      <c r="I39" s="111"/>
      <c r="J39" s="111"/>
    </row>
    <row r="40" spans="1:10" x14ac:dyDescent="0.3">
      <c r="A40" s="126"/>
      <c r="B40" s="111"/>
      <c r="C40" s="111"/>
      <c r="D40" s="111"/>
      <c r="E40" s="111"/>
      <c r="F40" s="111"/>
      <c r="G40" s="111"/>
      <c r="H40" s="111"/>
      <c r="I40" s="111"/>
      <c r="J40" s="111"/>
    </row>
    <row r="41" spans="1:10" x14ac:dyDescent="0.3">
      <c r="A41" s="126"/>
      <c r="B41" s="111"/>
      <c r="C41" s="111"/>
      <c r="D41" s="111"/>
      <c r="E41" s="111"/>
      <c r="F41" s="111"/>
      <c r="G41" s="111"/>
      <c r="H41" s="111"/>
      <c r="I41" s="111"/>
      <c r="J41" s="111"/>
    </row>
    <row r="42" spans="1:10" x14ac:dyDescent="0.3">
      <c r="A42" s="126"/>
      <c r="B42" s="111"/>
      <c r="C42" s="111"/>
      <c r="D42" s="111"/>
      <c r="E42" s="111"/>
      <c r="F42" s="111"/>
      <c r="G42" s="111"/>
      <c r="H42" s="111"/>
      <c r="I42" s="111"/>
      <c r="J42" s="111"/>
    </row>
  </sheetData>
  <mergeCells count="86">
    <mergeCell ref="D5:G5"/>
    <mergeCell ref="E17:F17"/>
    <mergeCell ref="C26:D26"/>
    <mergeCell ref="C10:D10"/>
    <mergeCell ref="C16:D16"/>
    <mergeCell ref="E10:F10"/>
    <mergeCell ref="C25:D25"/>
    <mergeCell ref="E19:F19"/>
    <mergeCell ref="C9:D9"/>
    <mergeCell ref="E9:F9"/>
    <mergeCell ref="G17:J17"/>
    <mergeCell ref="C11:D11"/>
    <mergeCell ref="E11:F11"/>
    <mergeCell ref="G19:J19"/>
    <mergeCell ref="C13:D13"/>
    <mergeCell ref="E21:F21"/>
    <mergeCell ref="G13:J13"/>
    <mergeCell ref="C32:D32"/>
    <mergeCell ref="C7:D7"/>
    <mergeCell ref="E32:F32"/>
    <mergeCell ref="E7:F7"/>
    <mergeCell ref="G15:J15"/>
    <mergeCell ref="C24:D24"/>
    <mergeCell ref="E24:F24"/>
    <mergeCell ref="E28:F28"/>
    <mergeCell ref="G27:J27"/>
    <mergeCell ref="E30:F30"/>
    <mergeCell ref="G28:J28"/>
    <mergeCell ref="G30:J30"/>
    <mergeCell ref="G14:J14"/>
    <mergeCell ref="A42:J42"/>
    <mergeCell ref="G26:J26"/>
    <mergeCell ref="G16:J16"/>
    <mergeCell ref="G25:J25"/>
    <mergeCell ref="C20:D20"/>
    <mergeCell ref="E20:F20"/>
    <mergeCell ref="C29:D29"/>
    <mergeCell ref="E29:F29"/>
    <mergeCell ref="C22:D22"/>
    <mergeCell ref="C31:D31"/>
    <mergeCell ref="E31:F31"/>
    <mergeCell ref="C21:D21"/>
    <mergeCell ref="C23:D23"/>
    <mergeCell ref="A41:J41"/>
    <mergeCell ref="A39:J39"/>
    <mergeCell ref="A37:J37"/>
    <mergeCell ref="A40:J40"/>
    <mergeCell ref="G12:J12"/>
    <mergeCell ref="G21:J21"/>
    <mergeCell ref="G23:J23"/>
    <mergeCell ref="G7:J7"/>
    <mergeCell ref="E26:F26"/>
    <mergeCell ref="C8:D8"/>
    <mergeCell ref="E16:F16"/>
    <mergeCell ref="E25:F25"/>
    <mergeCell ref="G24:J24"/>
    <mergeCell ref="C18:D18"/>
    <mergeCell ref="E18:F18"/>
    <mergeCell ref="G9:J9"/>
    <mergeCell ref="E13:F13"/>
    <mergeCell ref="G11:J11"/>
    <mergeCell ref="C12:D12"/>
    <mergeCell ref="G20:J20"/>
    <mergeCell ref="C14:D14"/>
    <mergeCell ref="G29:J29"/>
    <mergeCell ref="E14:F14"/>
    <mergeCell ref="A38:J38"/>
    <mergeCell ref="G22:J22"/>
    <mergeCell ref="G31:J31"/>
    <mergeCell ref="E15:F15"/>
    <mergeCell ref="C15:D15"/>
    <mergeCell ref="E23:F23"/>
    <mergeCell ref="E8:F8"/>
    <mergeCell ref="G32:J32"/>
    <mergeCell ref="A36:J36"/>
    <mergeCell ref="G8:J8"/>
    <mergeCell ref="C27:D27"/>
    <mergeCell ref="E27:F27"/>
    <mergeCell ref="C17:D17"/>
    <mergeCell ref="G10:J10"/>
    <mergeCell ref="G18:J18"/>
    <mergeCell ref="C19:D19"/>
    <mergeCell ref="C28:D28"/>
    <mergeCell ref="E22:F22"/>
    <mergeCell ref="E12:F12"/>
    <mergeCell ref="C30:D30"/>
  </mergeCells>
  <dataValidations count="1">
    <dataValidation type="list" allowBlank="1" sqref="E8:E17" xr:uid="{00000000-0002-0000-0C00-000000000000}">
      <formula1>"Good,Functioning,Fair,Damaged,Cracked,Dirty,Leaking,Loose,Missing,Mould,Not working,Paint flaking,Poor,Rust,Safety Issue,Needs adjusting,Not operational"</formula1>
    </dataValidation>
  </dataValidations>
  <pageMargins left="0.7" right="0.7" top="0.75" bottom="0.75" header="0.3" footer="0.3"/>
  <pageSetup orientation="portrait" horizont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3:J42"/>
  <sheetViews>
    <sheetView zoomScale="112" zoomScaleNormal="112" workbookViewId="0">
      <selection activeCell="A36" sqref="A36:J36"/>
    </sheetView>
  </sheetViews>
  <sheetFormatPr defaultRowHeight="14.4" x14ac:dyDescent="0.3"/>
  <sheetData>
    <row r="3" spans="1:10" ht="18.45" customHeight="1" x14ac:dyDescent="0.35">
      <c r="A3" s="20"/>
      <c r="B3" s="22" t="s">
        <v>25</v>
      </c>
      <c r="C3" s="20"/>
      <c r="D3" s="20"/>
      <c r="E3" s="20"/>
    </row>
    <row r="4" spans="1:10" ht="15" customHeight="1" thickBot="1" x14ac:dyDescent="0.35"/>
    <row r="5" spans="1:10" ht="15" customHeight="1" thickBot="1" x14ac:dyDescent="0.35">
      <c r="A5" t="s">
        <v>125</v>
      </c>
      <c r="D5" s="120" t="s">
        <v>126</v>
      </c>
      <c r="E5" s="121"/>
      <c r="F5" s="121"/>
      <c r="G5" s="122"/>
    </row>
    <row r="7" spans="1:10" x14ac:dyDescent="0.3">
      <c r="C7" s="115" t="s">
        <v>127</v>
      </c>
      <c r="D7" s="116"/>
      <c r="E7" s="117" t="s">
        <v>34</v>
      </c>
      <c r="F7" s="83"/>
      <c r="G7" s="115" t="s">
        <v>128</v>
      </c>
      <c r="H7" s="116"/>
      <c r="I7" s="116"/>
      <c r="J7" s="116"/>
    </row>
    <row r="8" spans="1:10" x14ac:dyDescent="0.3">
      <c r="A8" s="9" t="s">
        <v>186</v>
      </c>
      <c r="C8" s="112"/>
      <c r="D8" s="109"/>
      <c r="E8" s="110"/>
      <c r="F8" s="111"/>
      <c r="G8" s="112"/>
      <c r="H8" s="111"/>
      <c r="I8" s="111"/>
      <c r="J8" s="109"/>
    </row>
    <row r="9" spans="1:10" x14ac:dyDescent="0.3">
      <c r="A9" s="20" t="s">
        <v>187</v>
      </c>
      <c r="B9" s="20"/>
      <c r="C9" s="108"/>
      <c r="D9" s="109"/>
      <c r="E9" s="110"/>
      <c r="F9" s="111"/>
      <c r="G9" s="108"/>
      <c r="H9" s="111"/>
      <c r="I9" s="111"/>
      <c r="J9" s="109"/>
    </row>
    <row r="10" spans="1:10" x14ac:dyDescent="0.3">
      <c r="A10" s="9" t="s">
        <v>188</v>
      </c>
      <c r="C10" s="112"/>
      <c r="D10" s="109"/>
      <c r="E10" s="110"/>
      <c r="F10" s="111"/>
      <c r="G10" s="112"/>
      <c r="H10" s="111"/>
      <c r="I10" s="111"/>
      <c r="J10" s="109"/>
    </row>
    <row r="11" spans="1:10" x14ac:dyDescent="0.3">
      <c r="A11" s="20" t="s">
        <v>173</v>
      </c>
      <c r="B11" s="20"/>
      <c r="C11" s="108"/>
      <c r="D11" s="109"/>
      <c r="E11" s="110"/>
      <c r="F11" s="111"/>
      <c r="G11" s="108"/>
      <c r="H11" s="111"/>
      <c r="I11" s="111"/>
      <c r="J11" s="109"/>
    </row>
    <row r="12" spans="1:10" x14ac:dyDescent="0.3">
      <c r="A12" s="9" t="s">
        <v>174</v>
      </c>
      <c r="C12" s="112"/>
      <c r="D12" s="109"/>
      <c r="E12" s="110"/>
      <c r="F12" s="111"/>
      <c r="G12" s="112"/>
      <c r="H12" s="111"/>
      <c r="I12" s="111"/>
      <c r="J12" s="109"/>
    </row>
    <row r="13" spans="1:10" x14ac:dyDescent="0.3">
      <c r="A13" s="20" t="s">
        <v>178</v>
      </c>
      <c r="B13" s="20"/>
      <c r="C13" s="108"/>
      <c r="D13" s="109"/>
      <c r="E13" s="114"/>
      <c r="F13" s="109"/>
      <c r="G13" s="108"/>
      <c r="H13" s="111"/>
      <c r="I13" s="111"/>
      <c r="J13" s="109"/>
    </row>
    <row r="14" spans="1:10" x14ac:dyDescent="0.3">
      <c r="A14" s="9" t="s">
        <v>190</v>
      </c>
      <c r="C14" s="112"/>
      <c r="D14" s="109"/>
      <c r="E14" s="114"/>
      <c r="F14" s="109"/>
      <c r="G14" s="112"/>
      <c r="H14" s="111"/>
      <c r="I14" s="111"/>
      <c r="J14" s="109"/>
    </row>
    <row r="15" spans="1:10" x14ac:dyDescent="0.3">
      <c r="A15" s="21" t="s">
        <v>179</v>
      </c>
      <c r="B15" s="20"/>
      <c r="C15" s="108"/>
      <c r="D15" s="109"/>
      <c r="E15" s="114"/>
      <c r="F15" s="109"/>
      <c r="G15" s="108"/>
      <c r="H15" s="111"/>
      <c r="I15" s="111"/>
      <c r="J15" s="109"/>
    </row>
    <row r="16" spans="1:10" x14ac:dyDescent="0.3">
      <c r="A16" s="9" t="s">
        <v>198</v>
      </c>
      <c r="C16" s="112"/>
      <c r="D16" s="109"/>
      <c r="E16" s="114"/>
      <c r="F16" s="109"/>
      <c r="G16" s="112"/>
      <c r="H16" s="111"/>
      <c r="I16" s="111"/>
      <c r="J16" s="109"/>
    </row>
    <row r="17" spans="1:10" x14ac:dyDescent="0.3">
      <c r="A17" s="21" t="s">
        <v>199</v>
      </c>
      <c r="B17" s="20"/>
      <c r="C17" s="108"/>
      <c r="D17" s="109"/>
      <c r="E17" s="110"/>
      <c r="F17" s="111"/>
      <c r="G17" s="108"/>
      <c r="H17" s="111"/>
      <c r="I17" s="111"/>
      <c r="J17" s="109"/>
    </row>
    <row r="18" spans="1:10" x14ac:dyDescent="0.3">
      <c r="A18" s="9"/>
      <c r="C18" s="112"/>
      <c r="D18" s="109"/>
      <c r="E18" s="125"/>
      <c r="F18" s="111"/>
      <c r="G18" s="112"/>
      <c r="H18" s="111"/>
      <c r="I18" s="111"/>
      <c r="J18" s="109"/>
    </row>
    <row r="19" spans="1:10" x14ac:dyDescent="0.3">
      <c r="A19" s="21"/>
      <c r="B19" s="20"/>
      <c r="C19" s="108"/>
      <c r="D19" s="109"/>
      <c r="E19" s="119"/>
      <c r="F19" s="111"/>
      <c r="G19" s="108"/>
      <c r="H19" s="111"/>
      <c r="I19" s="111"/>
      <c r="J19" s="109"/>
    </row>
    <row r="20" spans="1:10" x14ac:dyDescent="0.3">
      <c r="A20" s="9"/>
      <c r="C20" s="112"/>
      <c r="D20" s="109"/>
      <c r="E20" s="125"/>
      <c r="F20" s="111"/>
      <c r="G20" s="112"/>
      <c r="H20" s="111"/>
      <c r="I20" s="111"/>
      <c r="J20" s="109"/>
    </row>
    <row r="21" spans="1:10" x14ac:dyDescent="0.3">
      <c r="A21" s="21"/>
      <c r="B21" s="20"/>
      <c r="C21" s="108"/>
      <c r="D21" s="109"/>
      <c r="E21" s="119"/>
      <c r="F21" s="111"/>
      <c r="G21" s="108"/>
      <c r="H21" s="111"/>
      <c r="I21" s="111"/>
      <c r="J21" s="109"/>
    </row>
    <row r="22" spans="1:10" x14ac:dyDescent="0.3">
      <c r="A22" s="9"/>
      <c r="C22" s="112"/>
      <c r="D22" s="109"/>
      <c r="E22" s="125"/>
      <c r="F22" s="111"/>
      <c r="G22" s="112"/>
      <c r="H22" s="111"/>
      <c r="I22" s="111"/>
      <c r="J22" s="109"/>
    </row>
    <row r="23" spans="1:10" x14ac:dyDescent="0.3">
      <c r="A23" s="21"/>
      <c r="B23" s="20"/>
      <c r="C23" s="108"/>
      <c r="D23" s="109"/>
      <c r="E23" s="119"/>
      <c r="F23" s="111"/>
      <c r="G23" s="108"/>
      <c r="H23" s="111"/>
      <c r="I23" s="111"/>
      <c r="J23" s="109"/>
    </row>
    <row r="24" spans="1:10" x14ac:dyDescent="0.3">
      <c r="A24" s="9"/>
      <c r="C24" s="112"/>
      <c r="D24" s="109"/>
      <c r="E24" s="125"/>
      <c r="F24" s="111"/>
      <c r="G24" s="112"/>
      <c r="H24" s="111"/>
      <c r="I24" s="111"/>
      <c r="J24" s="109"/>
    </row>
    <row r="25" spans="1:10" x14ac:dyDescent="0.3">
      <c r="A25" s="21"/>
      <c r="B25" s="20"/>
      <c r="C25" s="108"/>
      <c r="D25" s="109"/>
      <c r="E25" s="119"/>
      <c r="F25" s="111"/>
      <c r="G25" s="108"/>
      <c r="H25" s="111"/>
      <c r="I25" s="111"/>
      <c r="J25" s="109"/>
    </row>
    <row r="26" spans="1:10" x14ac:dyDescent="0.3">
      <c r="A26" s="9"/>
      <c r="C26" s="112"/>
      <c r="D26" s="109"/>
      <c r="E26" s="125"/>
      <c r="F26" s="111"/>
      <c r="G26" s="112"/>
      <c r="H26" s="111"/>
      <c r="I26" s="111"/>
      <c r="J26" s="109"/>
    </row>
    <row r="27" spans="1:10" x14ac:dyDescent="0.3">
      <c r="A27" s="21"/>
      <c r="B27" s="20"/>
      <c r="C27" s="108"/>
      <c r="D27" s="109"/>
      <c r="E27" s="119"/>
      <c r="F27" s="111"/>
      <c r="G27" s="108"/>
      <c r="H27" s="111"/>
      <c r="I27" s="111"/>
      <c r="J27" s="109"/>
    </row>
    <row r="28" spans="1:10" x14ac:dyDescent="0.3">
      <c r="A28" s="9"/>
      <c r="C28" s="112"/>
      <c r="D28" s="109"/>
      <c r="E28" s="125"/>
      <c r="F28" s="111"/>
      <c r="G28" s="112"/>
      <c r="H28" s="111"/>
      <c r="I28" s="111"/>
      <c r="J28" s="109"/>
    </row>
    <row r="29" spans="1:10" x14ac:dyDescent="0.3">
      <c r="A29" s="21"/>
      <c r="B29" s="20"/>
      <c r="C29" s="108"/>
      <c r="D29" s="109"/>
      <c r="E29" s="119"/>
      <c r="F29" s="111"/>
      <c r="G29" s="108"/>
      <c r="H29" s="111"/>
      <c r="I29" s="111"/>
      <c r="J29" s="109"/>
    </row>
    <row r="30" spans="1:10" x14ac:dyDescent="0.3">
      <c r="A30" s="9"/>
      <c r="C30" s="112"/>
      <c r="D30" s="109"/>
      <c r="E30" s="125"/>
      <c r="F30" s="111"/>
      <c r="G30" s="112"/>
      <c r="H30" s="111"/>
      <c r="I30" s="111"/>
      <c r="J30" s="109"/>
    </row>
    <row r="31" spans="1:10" x14ac:dyDescent="0.3">
      <c r="A31" s="21"/>
      <c r="B31" s="20"/>
      <c r="C31" s="108"/>
      <c r="D31" s="109"/>
      <c r="E31" s="119"/>
      <c r="F31" s="111"/>
      <c r="G31" s="108"/>
      <c r="H31" s="111"/>
      <c r="I31" s="111"/>
      <c r="J31" s="109"/>
    </row>
    <row r="32" spans="1:10" x14ac:dyDescent="0.3">
      <c r="A32" s="9"/>
      <c r="C32" s="112"/>
      <c r="D32" s="109"/>
      <c r="E32" s="125"/>
      <c r="F32" s="111"/>
      <c r="G32" s="112"/>
      <c r="H32" s="111"/>
      <c r="I32" s="111"/>
      <c r="J32" s="109"/>
    </row>
    <row r="34" spans="1:10" x14ac:dyDescent="0.3">
      <c r="J34">
        <f>COUNTA(G8:J32)</f>
        <v>0</v>
      </c>
    </row>
    <row r="35" spans="1:10" x14ac:dyDescent="0.3">
      <c r="A35" t="s">
        <v>153</v>
      </c>
    </row>
    <row r="36" spans="1:10" x14ac:dyDescent="0.3">
      <c r="A36" s="123"/>
      <c r="B36" s="111"/>
      <c r="C36" s="111"/>
      <c r="D36" s="111"/>
      <c r="E36" s="111"/>
      <c r="F36" s="111"/>
      <c r="G36" s="111"/>
      <c r="H36" s="111"/>
      <c r="I36" s="111"/>
      <c r="J36" s="111"/>
    </row>
    <row r="37" spans="1:10" x14ac:dyDescent="0.3">
      <c r="A37" s="126"/>
      <c r="B37" s="111"/>
      <c r="C37" s="111"/>
      <c r="D37" s="111"/>
      <c r="E37" s="111"/>
      <c r="F37" s="111"/>
      <c r="G37" s="111"/>
      <c r="H37" s="111"/>
      <c r="I37" s="111"/>
      <c r="J37" s="111"/>
    </row>
    <row r="38" spans="1:10" x14ac:dyDescent="0.3">
      <c r="A38" s="126"/>
      <c r="B38" s="111"/>
      <c r="C38" s="111"/>
      <c r="D38" s="111"/>
      <c r="E38" s="111"/>
      <c r="F38" s="111"/>
      <c r="G38" s="111"/>
      <c r="H38" s="111"/>
      <c r="I38" s="111"/>
      <c r="J38" s="111"/>
    </row>
    <row r="39" spans="1:10" x14ac:dyDescent="0.3">
      <c r="A39" s="126"/>
      <c r="B39" s="111"/>
      <c r="C39" s="111"/>
      <c r="D39" s="111"/>
      <c r="E39" s="111"/>
      <c r="F39" s="111"/>
      <c r="G39" s="111"/>
      <c r="H39" s="111"/>
      <c r="I39" s="111"/>
      <c r="J39" s="111"/>
    </row>
    <row r="40" spans="1:10" x14ac:dyDescent="0.3">
      <c r="A40" s="126"/>
      <c r="B40" s="111"/>
      <c r="C40" s="111"/>
      <c r="D40" s="111"/>
      <c r="E40" s="111"/>
      <c r="F40" s="111"/>
      <c r="G40" s="111"/>
      <c r="H40" s="111"/>
      <c r="I40" s="111"/>
      <c r="J40" s="111"/>
    </row>
    <row r="41" spans="1:10" x14ac:dyDescent="0.3">
      <c r="A41" s="126"/>
      <c r="B41" s="111"/>
      <c r="C41" s="111"/>
      <c r="D41" s="111"/>
      <c r="E41" s="111"/>
      <c r="F41" s="111"/>
      <c r="G41" s="111"/>
      <c r="H41" s="111"/>
      <c r="I41" s="111"/>
      <c r="J41" s="111"/>
    </row>
    <row r="42" spans="1:10" x14ac:dyDescent="0.3">
      <c r="A42" s="126"/>
      <c r="B42" s="111"/>
      <c r="C42" s="111"/>
      <c r="D42" s="111"/>
      <c r="E42" s="111"/>
      <c r="F42" s="111"/>
      <c r="G42" s="111"/>
      <c r="H42" s="111"/>
      <c r="I42" s="111"/>
      <c r="J42" s="111"/>
    </row>
  </sheetData>
  <mergeCells count="86">
    <mergeCell ref="D5:G5"/>
    <mergeCell ref="E17:F17"/>
    <mergeCell ref="C26:D26"/>
    <mergeCell ref="C10:D10"/>
    <mergeCell ref="C16:D16"/>
    <mergeCell ref="E10:F10"/>
    <mergeCell ref="C25:D25"/>
    <mergeCell ref="E19:F19"/>
    <mergeCell ref="C9:D9"/>
    <mergeCell ref="E9:F9"/>
    <mergeCell ref="G17:J17"/>
    <mergeCell ref="C11:D11"/>
    <mergeCell ref="E11:F11"/>
    <mergeCell ref="G19:J19"/>
    <mergeCell ref="C13:D13"/>
    <mergeCell ref="E21:F21"/>
    <mergeCell ref="G13:J13"/>
    <mergeCell ref="C32:D32"/>
    <mergeCell ref="C7:D7"/>
    <mergeCell ref="E32:F32"/>
    <mergeCell ref="E7:F7"/>
    <mergeCell ref="G15:J15"/>
    <mergeCell ref="C24:D24"/>
    <mergeCell ref="E24:F24"/>
    <mergeCell ref="E28:F28"/>
    <mergeCell ref="G27:J27"/>
    <mergeCell ref="E30:F30"/>
    <mergeCell ref="G28:J28"/>
    <mergeCell ref="G30:J30"/>
    <mergeCell ref="G14:J14"/>
    <mergeCell ref="A42:J42"/>
    <mergeCell ref="G26:J26"/>
    <mergeCell ref="G16:J16"/>
    <mergeCell ref="G25:J25"/>
    <mergeCell ref="C20:D20"/>
    <mergeCell ref="E20:F20"/>
    <mergeCell ref="C29:D29"/>
    <mergeCell ref="E29:F29"/>
    <mergeCell ref="C22:D22"/>
    <mergeCell ref="C31:D31"/>
    <mergeCell ref="E31:F31"/>
    <mergeCell ref="C21:D21"/>
    <mergeCell ref="C23:D23"/>
    <mergeCell ref="A41:J41"/>
    <mergeCell ref="A39:J39"/>
    <mergeCell ref="A37:J37"/>
    <mergeCell ref="A40:J40"/>
    <mergeCell ref="G12:J12"/>
    <mergeCell ref="G21:J21"/>
    <mergeCell ref="G23:J23"/>
    <mergeCell ref="G7:J7"/>
    <mergeCell ref="E26:F26"/>
    <mergeCell ref="C8:D8"/>
    <mergeCell ref="E16:F16"/>
    <mergeCell ref="E25:F25"/>
    <mergeCell ref="G24:J24"/>
    <mergeCell ref="C18:D18"/>
    <mergeCell ref="E18:F18"/>
    <mergeCell ref="G9:J9"/>
    <mergeCell ref="E13:F13"/>
    <mergeCell ref="G11:J11"/>
    <mergeCell ref="C12:D12"/>
    <mergeCell ref="G20:J20"/>
    <mergeCell ref="C14:D14"/>
    <mergeCell ref="G29:J29"/>
    <mergeCell ref="E14:F14"/>
    <mergeCell ref="A38:J38"/>
    <mergeCell ref="G22:J22"/>
    <mergeCell ref="G31:J31"/>
    <mergeCell ref="E15:F15"/>
    <mergeCell ref="C15:D15"/>
    <mergeCell ref="E23:F23"/>
    <mergeCell ref="E8:F8"/>
    <mergeCell ref="G32:J32"/>
    <mergeCell ref="A36:J36"/>
    <mergeCell ref="G8:J8"/>
    <mergeCell ref="C27:D27"/>
    <mergeCell ref="E27:F27"/>
    <mergeCell ref="C17:D17"/>
    <mergeCell ref="G10:J10"/>
    <mergeCell ref="G18:J18"/>
    <mergeCell ref="C19:D19"/>
    <mergeCell ref="C28:D28"/>
    <mergeCell ref="E22:F22"/>
    <mergeCell ref="E12:F12"/>
    <mergeCell ref="C30:D30"/>
  </mergeCells>
  <dataValidations count="1">
    <dataValidation type="list" allowBlank="1" sqref="E8:E17" xr:uid="{00000000-0002-0000-0D00-000000000000}">
      <formula1>"Good,Functioning,Fair,Damaged,Cracked,Dirty,Leaking,Loose,Missing,Mould,Not working,Paint flaking,Poor,Rust,Safety Issue,Needs adjusting,Not operational"</formula1>
    </dataValidation>
  </dataValidations>
  <pageMargins left="0.7" right="0.7" top="0.75" bottom="0.75" header="0.3" footer="0.3"/>
  <pageSetup orientation="portrait" horizont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3:J42"/>
  <sheetViews>
    <sheetView workbookViewId="0">
      <selection activeCell="E14" sqref="E14:F14"/>
    </sheetView>
  </sheetViews>
  <sheetFormatPr defaultRowHeight="14.4" x14ac:dyDescent="0.3"/>
  <sheetData>
    <row r="3" spans="1:10" ht="18.45" customHeight="1" x14ac:dyDescent="0.35">
      <c r="A3" s="20"/>
      <c r="B3" s="22" t="s">
        <v>26</v>
      </c>
      <c r="C3" s="20"/>
      <c r="D3" s="20"/>
      <c r="E3" s="20"/>
    </row>
    <row r="4" spans="1:10" ht="15" customHeight="1" thickBot="1" x14ac:dyDescent="0.35"/>
    <row r="5" spans="1:10" ht="15" customHeight="1" thickBot="1" x14ac:dyDescent="0.35">
      <c r="A5" t="s">
        <v>125</v>
      </c>
      <c r="D5" s="120" t="s">
        <v>126</v>
      </c>
      <c r="E5" s="121"/>
      <c r="F5" s="121"/>
      <c r="G5" s="122"/>
    </row>
    <row r="7" spans="1:10" x14ac:dyDescent="0.3">
      <c r="C7" s="115" t="s">
        <v>127</v>
      </c>
      <c r="D7" s="116"/>
      <c r="E7" s="117" t="s">
        <v>34</v>
      </c>
      <c r="F7" s="83"/>
      <c r="G7" s="115" t="s">
        <v>128</v>
      </c>
      <c r="H7" s="116"/>
      <c r="I7" s="116"/>
      <c r="J7" s="116"/>
    </row>
    <row r="8" spans="1:10" x14ac:dyDescent="0.3">
      <c r="A8" s="9" t="s">
        <v>186</v>
      </c>
      <c r="C8" s="112"/>
      <c r="D8" s="109"/>
      <c r="E8" s="110"/>
      <c r="F8" s="111"/>
      <c r="G8" s="112"/>
      <c r="H8" s="111"/>
      <c r="I8" s="111"/>
      <c r="J8" s="109"/>
    </row>
    <row r="9" spans="1:10" x14ac:dyDescent="0.3">
      <c r="A9" s="20" t="s">
        <v>187</v>
      </c>
      <c r="B9" s="20"/>
      <c r="C9" s="108"/>
      <c r="D9" s="109"/>
      <c r="E9" s="110"/>
      <c r="F9" s="111"/>
      <c r="G9" s="108"/>
      <c r="H9" s="111"/>
      <c r="I9" s="111"/>
      <c r="J9" s="109"/>
    </row>
    <row r="10" spans="1:10" x14ac:dyDescent="0.3">
      <c r="A10" s="9" t="s">
        <v>188</v>
      </c>
      <c r="C10" s="112"/>
      <c r="D10" s="109"/>
      <c r="E10" s="110"/>
      <c r="F10" s="111"/>
      <c r="G10" s="112"/>
      <c r="H10" s="111"/>
      <c r="I10" s="111"/>
      <c r="J10" s="109"/>
    </row>
    <row r="11" spans="1:10" x14ac:dyDescent="0.3">
      <c r="A11" s="20" t="s">
        <v>173</v>
      </c>
      <c r="B11" s="20"/>
      <c r="C11" s="108"/>
      <c r="D11" s="109"/>
      <c r="E11" s="110"/>
      <c r="F11" s="111"/>
      <c r="G11" s="108"/>
      <c r="H11" s="111"/>
      <c r="I11" s="111"/>
      <c r="J11" s="109"/>
    </row>
    <row r="12" spans="1:10" x14ac:dyDescent="0.3">
      <c r="A12" s="9" t="s">
        <v>174</v>
      </c>
      <c r="C12" s="112"/>
      <c r="D12" s="109"/>
      <c r="E12" s="110"/>
      <c r="F12" s="111"/>
      <c r="G12" s="112"/>
      <c r="H12" s="111"/>
      <c r="I12" s="111"/>
      <c r="J12" s="109"/>
    </row>
    <row r="13" spans="1:10" x14ac:dyDescent="0.3">
      <c r="A13" s="20" t="s">
        <v>178</v>
      </c>
      <c r="B13" s="20"/>
      <c r="C13" s="108"/>
      <c r="D13" s="109"/>
      <c r="E13" s="114"/>
      <c r="F13" s="109"/>
      <c r="G13" s="108"/>
      <c r="H13" s="111"/>
      <c r="I13" s="111"/>
      <c r="J13" s="109"/>
    </row>
    <row r="14" spans="1:10" x14ac:dyDescent="0.3">
      <c r="A14" s="9" t="s">
        <v>190</v>
      </c>
      <c r="C14" s="112"/>
      <c r="D14" s="109"/>
      <c r="E14" s="114"/>
      <c r="F14" s="109"/>
      <c r="G14" s="112"/>
      <c r="H14" s="111"/>
      <c r="I14" s="111"/>
      <c r="J14" s="109"/>
    </row>
    <row r="15" spans="1:10" x14ac:dyDescent="0.3">
      <c r="A15" s="21" t="s">
        <v>179</v>
      </c>
      <c r="B15" s="20"/>
      <c r="C15" s="108"/>
      <c r="D15" s="109"/>
      <c r="E15" s="114"/>
      <c r="F15" s="109"/>
      <c r="G15" s="108"/>
      <c r="H15" s="111"/>
      <c r="I15" s="111"/>
      <c r="J15" s="109"/>
    </row>
    <row r="16" spans="1:10" x14ac:dyDescent="0.3">
      <c r="A16" s="9" t="s">
        <v>198</v>
      </c>
      <c r="C16" s="112"/>
      <c r="D16" s="109"/>
      <c r="E16" s="114"/>
      <c r="F16" s="109"/>
      <c r="G16" s="112"/>
      <c r="H16" s="111"/>
      <c r="I16" s="111"/>
      <c r="J16" s="109"/>
    </row>
    <row r="17" spans="1:10" x14ac:dyDescent="0.3">
      <c r="A17" s="21" t="s">
        <v>199</v>
      </c>
      <c r="B17" s="20"/>
      <c r="C17" s="108"/>
      <c r="D17" s="109"/>
      <c r="E17" s="110"/>
      <c r="F17" s="111"/>
      <c r="G17" s="108"/>
      <c r="H17" s="111"/>
      <c r="I17" s="111"/>
      <c r="J17" s="109"/>
    </row>
    <row r="18" spans="1:10" x14ac:dyDescent="0.3">
      <c r="A18" s="9"/>
      <c r="C18" s="112"/>
      <c r="D18" s="109"/>
      <c r="E18" s="125"/>
      <c r="F18" s="111"/>
      <c r="G18" s="112"/>
      <c r="H18" s="111"/>
      <c r="I18" s="111"/>
      <c r="J18" s="109"/>
    </row>
    <row r="19" spans="1:10" x14ac:dyDescent="0.3">
      <c r="A19" s="21"/>
      <c r="B19" s="20"/>
      <c r="C19" s="108"/>
      <c r="D19" s="109"/>
      <c r="E19" s="119"/>
      <c r="F19" s="111"/>
      <c r="G19" s="108"/>
      <c r="H19" s="111"/>
      <c r="I19" s="111"/>
      <c r="J19" s="109"/>
    </row>
    <row r="20" spans="1:10" x14ac:dyDescent="0.3">
      <c r="A20" s="9"/>
      <c r="C20" s="112"/>
      <c r="D20" s="109"/>
      <c r="E20" s="125"/>
      <c r="F20" s="111"/>
      <c r="G20" s="112"/>
      <c r="H20" s="111"/>
      <c r="I20" s="111"/>
      <c r="J20" s="109"/>
    </row>
    <row r="21" spans="1:10" x14ac:dyDescent="0.3">
      <c r="A21" s="21"/>
      <c r="B21" s="20"/>
      <c r="C21" s="108"/>
      <c r="D21" s="109"/>
      <c r="E21" s="119"/>
      <c r="F21" s="111"/>
      <c r="G21" s="108"/>
      <c r="H21" s="111"/>
      <c r="I21" s="111"/>
      <c r="J21" s="109"/>
    </row>
    <row r="22" spans="1:10" x14ac:dyDescent="0.3">
      <c r="A22" s="9"/>
      <c r="C22" s="112"/>
      <c r="D22" s="109"/>
      <c r="E22" s="125"/>
      <c r="F22" s="111"/>
      <c r="G22" s="112"/>
      <c r="H22" s="111"/>
      <c r="I22" s="111"/>
      <c r="J22" s="109"/>
    </row>
    <row r="23" spans="1:10" x14ac:dyDescent="0.3">
      <c r="A23" s="21"/>
      <c r="B23" s="20"/>
      <c r="C23" s="108"/>
      <c r="D23" s="109"/>
      <c r="E23" s="119"/>
      <c r="F23" s="111"/>
      <c r="G23" s="108"/>
      <c r="H23" s="111"/>
      <c r="I23" s="111"/>
      <c r="J23" s="109"/>
    </row>
    <row r="24" spans="1:10" x14ac:dyDescent="0.3">
      <c r="A24" s="9"/>
      <c r="C24" s="112"/>
      <c r="D24" s="109"/>
      <c r="E24" s="125"/>
      <c r="F24" s="111"/>
      <c r="G24" s="112"/>
      <c r="H24" s="111"/>
      <c r="I24" s="111"/>
      <c r="J24" s="109"/>
    </row>
    <row r="25" spans="1:10" x14ac:dyDescent="0.3">
      <c r="A25" s="21"/>
      <c r="B25" s="20"/>
      <c r="C25" s="108"/>
      <c r="D25" s="109"/>
      <c r="E25" s="119"/>
      <c r="F25" s="111"/>
      <c r="G25" s="108"/>
      <c r="H25" s="111"/>
      <c r="I25" s="111"/>
      <c r="J25" s="109"/>
    </row>
    <row r="26" spans="1:10" x14ac:dyDescent="0.3">
      <c r="A26" s="9"/>
      <c r="C26" s="112"/>
      <c r="D26" s="109"/>
      <c r="E26" s="125"/>
      <c r="F26" s="111"/>
      <c r="G26" s="112"/>
      <c r="H26" s="111"/>
      <c r="I26" s="111"/>
      <c r="J26" s="109"/>
    </row>
    <row r="27" spans="1:10" x14ac:dyDescent="0.3">
      <c r="A27" s="21"/>
      <c r="B27" s="20"/>
      <c r="C27" s="108"/>
      <c r="D27" s="109"/>
      <c r="E27" s="119"/>
      <c r="F27" s="111"/>
      <c r="G27" s="108"/>
      <c r="H27" s="111"/>
      <c r="I27" s="111"/>
      <c r="J27" s="109"/>
    </row>
    <row r="28" spans="1:10" x14ac:dyDescent="0.3">
      <c r="A28" s="9"/>
      <c r="C28" s="112"/>
      <c r="D28" s="109"/>
      <c r="E28" s="125"/>
      <c r="F28" s="111"/>
      <c r="G28" s="112"/>
      <c r="H28" s="111"/>
      <c r="I28" s="111"/>
      <c r="J28" s="109"/>
    </row>
    <row r="29" spans="1:10" x14ac:dyDescent="0.3">
      <c r="A29" s="21"/>
      <c r="B29" s="20"/>
      <c r="C29" s="108"/>
      <c r="D29" s="109"/>
      <c r="E29" s="119"/>
      <c r="F29" s="111"/>
      <c r="G29" s="108"/>
      <c r="H29" s="111"/>
      <c r="I29" s="111"/>
      <c r="J29" s="109"/>
    </row>
    <row r="30" spans="1:10" x14ac:dyDescent="0.3">
      <c r="A30" s="9"/>
      <c r="C30" s="112"/>
      <c r="D30" s="109"/>
      <c r="E30" s="125"/>
      <c r="F30" s="111"/>
      <c r="G30" s="112"/>
      <c r="H30" s="111"/>
      <c r="I30" s="111"/>
      <c r="J30" s="109"/>
    </row>
    <row r="31" spans="1:10" x14ac:dyDescent="0.3">
      <c r="A31" s="21"/>
      <c r="B31" s="20"/>
      <c r="C31" s="108"/>
      <c r="D31" s="109"/>
      <c r="E31" s="119"/>
      <c r="F31" s="111"/>
      <c r="G31" s="108"/>
      <c r="H31" s="111"/>
      <c r="I31" s="111"/>
      <c r="J31" s="109"/>
    </row>
    <row r="32" spans="1:10" x14ac:dyDescent="0.3">
      <c r="A32" s="9"/>
      <c r="C32" s="112"/>
      <c r="D32" s="109"/>
      <c r="E32" s="125"/>
      <c r="F32" s="111"/>
      <c r="G32" s="112"/>
      <c r="H32" s="111"/>
      <c r="I32" s="111"/>
      <c r="J32" s="109"/>
    </row>
    <row r="34" spans="1:10" x14ac:dyDescent="0.3">
      <c r="J34">
        <f>COUNTA(G8:J32)</f>
        <v>0</v>
      </c>
    </row>
    <row r="35" spans="1:10" x14ac:dyDescent="0.3">
      <c r="A35" t="s">
        <v>153</v>
      </c>
    </row>
    <row r="36" spans="1:10" x14ac:dyDescent="0.3">
      <c r="A36" s="126"/>
      <c r="B36" s="111"/>
      <c r="C36" s="111"/>
      <c r="D36" s="111"/>
      <c r="E36" s="111"/>
      <c r="F36" s="111"/>
      <c r="G36" s="111"/>
      <c r="H36" s="111"/>
      <c r="I36" s="111"/>
      <c r="J36" s="111"/>
    </row>
    <row r="37" spans="1:10" x14ac:dyDescent="0.3">
      <c r="A37" s="126"/>
      <c r="B37" s="111"/>
      <c r="C37" s="111"/>
      <c r="D37" s="111"/>
      <c r="E37" s="111"/>
      <c r="F37" s="111"/>
      <c r="G37" s="111"/>
      <c r="H37" s="111"/>
      <c r="I37" s="111"/>
      <c r="J37" s="111"/>
    </row>
    <row r="38" spans="1:10" x14ac:dyDescent="0.3">
      <c r="A38" s="126"/>
      <c r="B38" s="111"/>
      <c r="C38" s="111"/>
      <c r="D38" s="111"/>
      <c r="E38" s="111"/>
      <c r="F38" s="111"/>
      <c r="G38" s="111"/>
      <c r="H38" s="111"/>
      <c r="I38" s="111"/>
      <c r="J38" s="111"/>
    </row>
    <row r="39" spans="1:10" x14ac:dyDescent="0.3">
      <c r="A39" s="126"/>
      <c r="B39" s="111"/>
      <c r="C39" s="111"/>
      <c r="D39" s="111"/>
      <c r="E39" s="111"/>
      <c r="F39" s="111"/>
      <c r="G39" s="111"/>
      <c r="H39" s="111"/>
      <c r="I39" s="111"/>
      <c r="J39" s="111"/>
    </row>
    <row r="40" spans="1:10" x14ac:dyDescent="0.3">
      <c r="A40" s="126"/>
      <c r="B40" s="111"/>
      <c r="C40" s="111"/>
      <c r="D40" s="111"/>
      <c r="E40" s="111"/>
      <c r="F40" s="111"/>
      <c r="G40" s="111"/>
      <c r="H40" s="111"/>
      <c r="I40" s="111"/>
      <c r="J40" s="111"/>
    </row>
    <row r="41" spans="1:10" x14ac:dyDescent="0.3">
      <c r="A41" s="126"/>
      <c r="B41" s="111"/>
      <c r="C41" s="111"/>
      <c r="D41" s="111"/>
      <c r="E41" s="111"/>
      <c r="F41" s="111"/>
      <c r="G41" s="111"/>
      <c r="H41" s="111"/>
      <c r="I41" s="111"/>
      <c r="J41" s="111"/>
    </row>
    <row r="42" spans="1:10" x14ac:dyDescent="0.3">
      <c r="A42" s="126"/>
      <c r="B42" s="111"/>
      <c r="C42" s="111"/>
      <c r="D42" s="111"/>
      <c r="E42" s="111"/>
      <c r="F42" s="111"/>
      <c r="G42" s="111"/>
      <c r="H42" s="111"/>
      <c r="I42" s="111"/>
      <c r="J42" s="111"/>
    </row>
  </sheetData>
  <mergeCells count="86">
    <mergeCell ref="D5:G5"/>
    <mergeCell ref="E17:F17"/>
    <mergeCell ref="C26:D26"/>
    <mergeCell ref="C10:D10"/>
    <mergeCell ref="C16:D16"/>
    <mergeCell ref="E10:F10"/>
    <mergeCell ref="C25:D25"/>
    <mergeCell ref="E19:F19"/>
    <mergeCell ref="C9:D9"/>
    <mergeCell ref="E9:F9"/>
    <mergeCell ref="G17:J17"/>
    <mergeCell ref="C11:D11"/>
    <mergeCell ref="E11:F11"/>
    <mergeCell ref="G19:J19"/>
    <mergeCell ref="C13:D13"/>
    <mergeCell ref="E21:F21"/>
    <mergeCell ref="G13:J13"/>
    <mergeCell ref="C32:D32"/>
    <mergeCell ref="C7:D7"/>
    <mergeCell ref="E32:F32"/>
    <mergeCell ref="E7:F7"/>
    <mergeCell ref="G15:J15"/>
    <mergeCell ref="C24:D24"/>
    <mergeCell ref="E24:F24"/>
    <mergeCell ref="E28:F28"/>
    <mergeCell ref="G27:J27"/>
    <mergeCell ref="E30:F30"/>
    <mergeCell ref="G28:J28"/>
    <mergeCell ref="G30:J30"/>
    <mergeCell ref="G14:J14"/>
    <mergeCell ref="A42:J42"/>
    <mergeCell ref="G26:J26"/>
    <mergeCell ref="G16:J16"/>
    <mergeCell ref="G25:J25"/>
    <mergeCell ref="C20:D20"/>
    <mergeCell ref="E20:F20"/>
    <mergeCell ref="C29:D29"/>
    <mergeCell ref="E29:F29"/>
    <mergeCell ref="C22:D22"/>
    <mergeCell ref="C31:D31"/>
    <mergeCell ref="E31:F31"/>
    <mergeCell ref="C21:D21"/>
    <mergeCell ref="C23:D23"/>
    <mergeCell ref="A41:J41"/>
    <mergeCell ref="A39:J39"/>
    <mergeCell ref="A37:J37"/>
    <mergeCell ref="A40:J40"/>
    <mergeCell ref="G12:J12"/>
    <mergeCell ref="G21:J21"/>
    <mergeCell ref="G23:J23"/>
    <mergeCell ref="G7:J7"/>
    <mergeCell ref="E26:F26"/>
    <mergeCell ref="C8:D8"/>
    <mergeCell ref="E16:F16"/>
    <mergeCell ref="E25:F25"/>
    <mergeCell ref="G24:J24"/>
    <mergeCell ref="C18:D18"/>
    <mergeCell ref="E18:F18"/>
    <mergeCell ref="G9:J9"/>
    <mergeCell ref="E13:F13"/>
    <mergeCell ref="G11:J11"/>
    <mergeCell ref="C12:D12"/>
    <mergeCell ref="G20:J20"/>
    <mergeCell ref="C14:D14"/>
    <mergeCell ref="G29:J29"/>
    <mergeCell ref="E14:F14"/>
    <mergeCell ref="A38:J38"/>
    <mergeCell ref="G22:J22"/>
    <mergeCell ref="G31:J31"/>
    <mergeCell ref="E15:F15"/>
    <mergeCell ref="C15:D15"/>
    <mergeCell ref="E23:F23"/>
    <mergeCell ref="E8:F8"/>
    <mergeCell ref="G32:J32"/>
    <mergeCell ref="A36:J36"/>
    <mergeCell ref="G8:J8"/>
    <mergeCell ref="C27:D27"/>
    <mergeCell ref="E27:F27"/>
    <mergeCell ref="C17:D17"/>
    <mergeCell ref="G10:J10"/>
    <mergeCell ref="G18:J18"/>
    <mergeCell ref="C19:D19"/>
    <mergeCell ref="C28:D28"/>
    <mergeCell ref="E22:F22"/>
    <mergeCell ref="E12:F12"/>
    <mergeCell ref="C30:D30"/>
  </mergeCells>
  <dataValidations count="1">
    <dataValidation type="list" allowBlank="1" sqref="E8:E17" xr:uid="{00000000-0002-0000-0E00-000000000000}">
      <formula1>"Good,Functioning,Fair,Damaged,Cracked,Dirty,Leaking,Loose,Missing,Mould,Not working,Paint flaking,Poor,Rust,Safety Issue,Needs adjusting,Not operational"</formula1>
    </dataValidation>
  </dataValidations>
  <pageMargins left="0.7" right="0.7" top="0.75" bottom="0.75" header="0.3" footer="0.3"/>
  <pageSetup orientation="portrait" horizont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3:J42"/>
  <sheetViews>
    <sheetView zoomScale="97" zoomScaleNormal="97" workbookViewId="0">
      <selection activeCell="C8" sqref="C8:J20"/>
    </sheetView>
  </sheetViews>
  <sheetFormatPr defaultRowHeight="14.4" x14ac:dyDescent="0.3"/>
  <sheetData>
    <row r="3" spans="1:10" ht="18.45" customHeight="1" x14ac:dyDescent="0.35">
      <c r="A3" s="20"/>
      <c r="B3" s="22" t="s">
        <v>27</v>
      </c>
      <c r="C3" s="20"/>
      <c r="D3" s="20"/>
      <c r="E3" s="20"/>
    </row>
    <row r="4" spans="1:10" ht="15" customHeight="1" thickBot="1" x14ac:dyDescent="0.35"/>
    <row r="5" spans="1:10" ht="15" customHeight="1" thickBot="1" x14ac:dyDescent="0.35">
      <c r="A5" t="s">
        <v>125</v>
      </c>
      <c r="D5" s="120" t="s">
        <v>126</v>
      </c>
      <c r="E5" s="121"/>
      <c r="F5" s="121"/>
      <c r="G5" s="122"/>
    </row>
    <row r="7" spans="1:10" x14ac:dyDescent="0.3">
      <c r="C7" s="115" t="s">
        <v>127</v>
      </c>
      <c r="D7" s="116"/>
      <c r="E7" s="117" t="s">
        <v>34</v>
      </c>
      <c r="F7" s="83"/>
      <c r="G7" s="115" t="s">
        <v>128</v>
      </c>
      <c r="H7" s="116"/>
      <c r="I7" s="116"/>
      <c r="J7" s="116"/>
    </row>
    <row r="8" spans="1:10" x14ac:dyDescent="0.3">
      <c r="A8" s="9" t="s">
        <v>186</v>
      </c>
      <c r="C8" s="112"/>
      <c r="D8" s="109"/>
      <c r="E8" s="110"/>
      <c r="F8" s="111"/>
      <c r="G8" s="112"/>
      <c r="H8" s="111"/>
      <c r="I8" s="111"/>
      <c r="J8" s="109"/>
    </row>
    <row r="9" spans="1:10" x14ac:dyDescent="0.3">
      <c r="A9" s="20" t="s">
        <v>187</v>
      </c>
      <c r="B9" s="20"/>
      <c r="C9" s="108"/>
      <c r="D9" s="109"/>
      <c r="E9" s="110"/>
      <c r="F9" s="111"/>
      <c r="G9" s="108"/>
      <c r="H9" s="111"/>
      <c r="I9" s="111"/>
      <c r="J9" s="109"/>
    </row>
    <row r="10" spans="1:10" x14ac:dyDescent="0.3">
      <c r="A10" s="9" t="s">
        <v>188</v>
      </c>
      <c r="C10" s="112"/>
      <c r="D10" s="109"/>
      <c r="E10" s="110"/>
      <c r="F10" s="111"/>
      <c r="G10" s="112"/>
      <c r="H10" s="111"/>
      <c r="I10" s="111"/>
      <c r="J10" s="109"/>
    </row>
    <row r="11" spans="1:10" x14ac:dyDescent="0.3">
      <c r="A11" s="20" t="s">
        <v>173</v>
      </c>
      <c r="B11" s="20"/>
      <c r="C11" s="108"/>
      <c r="D11" s="109"/>
      <c r="E11" s="110"/>
      <c r="F11" s="111"/>
      <c r="G11" s="108"/>
      <c r="H11" s="111"/>
      <c r="I11" s="111"/>
      <c r="J11" s="109"/>
    </row>
    <row r="12" spans="1:10" x14ac:dyDescent="0.3">
      <c r="A12" s="9" t="s">
        <v>174</v>
      </c>
      <c r="C12" s="112"/>
      <c r="D12" s="109"/>
      <c r="E12" s="110"/>
      <c r="F12" s="111"/>
      <c r="G12" s="112"/>
      <c r="H12" s="111"/>
      <c r="I12" s="111"/>
      <c r="J12" s="109"/>
    </row>
    <row r="13" spans="1:10" x14ac:dyDescent="0.3">
      <c r="A13" s="20" t="s">
        <v>178</v>
      </c>
      <c r="B13" s="20"/>
      <c r="C13" s="108"/>
      <c r="D13" s="109"/>
      <c r="E13" s="114"/>
      <c r="F13" s="109"/>
      <c r="G13" s="108"/>
      <c r="H13" s="111"/>
      <c r="I13" s="111"/>
      <c r="J13" s="109"/>
    </row>
    <row r="14" spans="1:10" x14ac:dyDescent="0.3">
      <c r="A14" s="9" t="s">
        <v>190</v>
      </c>
      <c r="C14" s="112"/>
      <c r="D14" s="109"/>
      <c r="E14" s="114"/>
      <c r="F14" s="109"/>
      <c r="G14" s="112"/>
      <c r="H14" s="111"/>
      <c r="I14" s="111"/>
      <c r="J14" s="109"/>
    </row>
    <row r="15" spans="1:10" x14ac:dyDescent="0.3">
      <c r="A15" s="21" t="s">
        <v>179</v>
      </c>
      <c r="B15" s="20"/>
      <c r="C15" s="108"/>
      <c r="D15" s="109"/>
      <c r="E15" s="114"/>
      <c r="F15" s="109"/>
      <c r="G15" s="108"/>
      <c r="H15" s="111"/>
      <c r="I15" s="111"/>
      <c r="J15" s="109"/>
    </row>
    <row r="16" spans="1:10" x14ac:dyDescent="0.3">
      <c r="A16" s="9" t="s">
        <v>198</v>
      </c>
      <c r="C16" s="112"/>
      <c r="D16" s="109"/>
      <c r="E16" s="114"/>
      <c r="F16" s="109"/>
      <c r="G16" s="112"/>
      <c r="H16" s="111"/>
      <c r="I16" s="111"/>
      <c r="J16" s="109"/>
    </row>
    <row r="17" spans="1:10" x14ac:dyDescent="0.3">
      <c r="A17" s="21" t="s">
        <v>199</v>
      </c>
      <c r="B17" s="20"/>
      <c r="C17" s="108"/>
      <c r="D17" s="109"/>
      <c r="E17" s="110"/>
      <c r="F17" s="111"/>
      <c r="G17" s="108"/>
      <c r="H17" s="111"/>
      <c r="I17" s="111"/>
      <c r="J17" s="109"/>
    </row>
    <row r="18" spans="1:10" x14ac:dyDescent="0.3">
      <c r="A18" s="9"/>
      <c r="C18" s="112"/>
      <c r="D18" s="109"/>
      <c r="E18" s="125"/>
      <c r="F18" s="111"/>
      <c r="G18" s="112"/>
      <c r="H18" s="111"/>
      <c r="I18" s="111"/>
      <c r="J18" s="109"/>
    </row>
    <row r="19" spans="1:10" x14ac:dyDescent="0.3">
      <c r="A19" s="21"/>
      <c r="B19" s="20"/>
      <c r="C19" s="108"/>
      <c r="D19" s="109"/>
      <c r="E19" s="119"/>
      <c r="F19" s="111"/>
      <c r="G19" s="108"/>
      <c r="H19" s="111"/>
      <c r="I19" s="111"/>
      <c r="J19" s="109"/>
    </row>
    <row r="20" spans="1:10" x14ac:dyDescent="0.3">
      <c r="A20" s="9"/>
      <c r="C20" s="112"/>
      <c r="D20" s="109"/>
      <c r="E20" s="125"/>
      <c r="F20" s="111"/>
      <c r="G20" s="112"/>
      <c r="H20" s="111"/>
      <c r="I20" s="111"/>
      <c r="J20" s="109"/>
    </row>
    <row r="21" spans="1:10" x14ac:dyDescent="0.3">
      <c r="A21" s="21"/>
      <c r="B21" s="20"/>
      <c r="C21" s="108"/>
      <c r="D21" s="109"/>
      <c r="E21" s="119"/>
      <c r="F21" s="111"/>
      <c r="G21" s="108"/>
      <c r="H21" s="111"/>
      <c r="I21" s="111"/>
      <c r="J21" s="109"/>
    </row>
    <row r="22" spans="1:10" x14ac:dyDescent="0.3">
      <c r="A22" s="9"/>
      <c r="C22" s="112"/>
      <c r="D22" s="109"/>
      <c r="E22" s="125"/>
      <c r="F22" s="111"/>
      <c r="G22" s="112"/>
      <c r="H22" s="111"/>
      <c r="I22" s="111"/>
      <c r="J22" s="109"/>
    </row>
    <row r="23" spans="1:10" x14ac:dyDescent="0.3">
      <c r="A23" s="21"/>
      <c r="B23" s="20"/>
      <c r="C23" s="108"/>
      <c r="D23" s="109"/>
      <c r="E23" s="119"/>
      <c r="F23" s="111"/>
      <c r="G23" s="108"/>
      <c r="H23" s="111"/>
      <c r="I23" s="111"/>
      <c r="J23" s="109"/>
    </row>
    <row r="24" spans="1:10" x14ac:dyDescent="0.3">
      <c r="A24" s="9"/>
      <c r="C24" s="112"/>
      <c r="D24" s="109"/>
      <c r="E24" s="125"/>
      <c r="F24" s="111"/>
      <c r="G24" s="112"/>
      <c r="H24" s="111"/>
      <c r="I24" s="111"/>
      <c r="J24" s="109"/>
    </row>
    <row r="25" spans="1:10" x14ac:dyDescent="0.3">
      <c r="A25" s="21"/>
      <c r="B25" s="20"/>
      <c r="C25" s="108"/>
      <c r="D25" s="109"/>
      <c r="E25" s="119"/>
      <c r="F25" s="111"/>
      <c r="G25" s="108"/>
      <c r="H25" s="111"/>
      <c r="I25" s="111"/>
      <c r="J25" s="109"/>
    </row>
    <row r="26" spans="1:10" x14ac:dyDescent="0.3">
      <c r="A26" s="9"/>
      <c r="C26" s="112"/>
      <c r="D26" s="109"/>
      <c r="E26" s="125"/>
      <c r="F26" s="111"/>
      <c r="G26" s="112"/>
      <c r="H26" s="111"/>
      <c r="I26" s="111"/>
      <c r="J26" s="109"/>
    </row>
    <row r="27" spans="1:10" x14ac:dyDescent="0.3">
      <c r="A27" s="21"/>
      <c r="B27" s="20"/>
      <c r="C27" s="108"/>
      <c r="D27" s="109"/>
      <c r="E27" s="119"/>
      <c r="F27" s="111"/>
      <c r="G27" s="108"/>
      <c r="H27" s="111"/>
      <c r="I27" s="111"/>
      <c r="J27" s="109"/>
    </row>
    <row r="28" spans="1:10" x14ac:dyDescent="0.3">
      <c r="A28" s="9"/>
      <c r="C28" s="112"/>
      <c r="D28" s="109"/>
      <c r="E28" s="125"/>
      <c r="F28" s="111"/>
      <c r="G28" s="112"/>
      <c r="H28" s="111"/>
      <c r="I28" s="111"/>
      <c r="J28" s="109"/>
    </row>
    <row r="29" spans="1:10" x14ac:dyDescent="0.3">
      <c r="A29" s="21"/>
      <c r="B29" s="20"/>
      <c r="C29" s="108"/>
      <c r="D29" s="109"/>
      <c r="E29" s="119"/>
      <c r="F29" s="111"/>
      <c r="G29" s="108"/>
      <c r="H29" s="111"/>
      <c r="I29" s="111"/>
      <c r="J29" s="109"/>
    </row>
    <row r="30" spans="1:10" x14ac:dyDescent="0.3">
      <c r="A30" s="9"/>
      <c r="C30" s="112"/>
      <c r="D30" s="109"/>
      <c r="E30" s="125"/>
      <c r="F30" s="111"/>
      <c r="G30" s="112"/>
      <c r="H30" s="111"/>
      <c r="I30" s="111"/>
      <c r="J30" s="109"/>
    </row>
    <row r="31" spans="1:10" x14ac:dyDescent="0.3">
      <c r="A31" s="21"/>
      <c r="B31" s="20"/>
      <c r="C31" s="108"/>
      <c r="D31" s="109"/>
      <c r="E31" s="119"/>
      <c r="F31" s="111"/>
      <c r="G31" s="108"/>
      <c r="H31" s="111"/>
      <c r="I31" s="111"/>
      <c r="J31" s="109"/>
    </row>
    <row r="32" spans="1:10" x14ac:dyDescent="0.3">
      <c r="A32" s="9"/>
      <c r="C32" s="112"/>
      <c r="D32" s="109"/>
      <c r="E32" s="125"/>
      <c r="F32" s="111"/>
      <c r="G32" s="112"/>
      <c r="H32" s="111"/>
      <c r="I32" s="111"/>
      <c r="J32" s="109"/>
    </row>
    <row r="34" spans="1:10" x14ac:dyDescent="0.3">
      <c r="J34">
        <f>COUNTA(G8:J32)</f>
        <v>0</v>
      </c>
    </row>
    <row r="35" spans="1:10" x14ac:dyDescent="0.3">
      <c r="A35" t="s">
        <v>153</v>
      </c>
    </row>
    <row r="36" spans="1:10" x14ac:dyDescent="0.3">
      <c r="A36" s="126"/>
      <c r="B36" s="111"/>
      <c r="C36" s="111"/>
      <c r="D36" s="111"/>
      <c r="E36" s="111"/>
      <c r="F36" s="111"/>
      <c r="G36" s="111"/>
      <c r="H36" s="111"/>
      <c r="I36" s="111"/>
      <c r="J36" s="111"/>
    </row>
    <row r="37" spans="1:10" x14ac:dyDescent="0.3">
      <c r="A37" s="126"/>
      <c r="B37" s="111"/>
      <c r="C37" s="111"/>
      <c r="D37" s="111"/>
      <c r="E37" s="111"/>
      <c r="F37" s="111"/>
      <c r="G37" s="111"/>
      <c r="H37" s="111"/>
      <c r="I37" s="111"/>
      <c r="J37" s="111"/>
    </row>
    <row r="38" spans="1:10" x14ac:dyDescent="0.3">
      <c r="A38" s="126"/>
      <c r="B38" s="111"/>
      <c r="C38" s="111"/>
      <c r="D38" s="111"/>
      <c r="E38" s="111"/>
      <c r="F38" s="111"/>
      <c r="G38" s="111"/>
      <c r="H38" s="111"/>
      <c r="I38" s="111"/>
      <c r="J38" s="111"/>
    </row>
    <row r="39" spans="1:10" x14ac:dyDescent="0.3">
      <c r="A39" s="126"/>
      <c r="B39" s="111"/>
      <c r="C39" s="111"/>
      <c r="D39" s="111"/>
      <c r="E39" s="111"/>
      <c r="F39" s="111"/>
      <c r="G39" s="111"/>
      <c r="H39" s="111"/>
      <c r="I39" s="111"/>
      <c r="J39" s="111"/>
    </row>
    <row r="40" spans="1:10" x14ac:dyDescent="0.3">
      <c r="A40" s="126"/>
      <c r="B40" s="111"/>
      <c r="C40" s="111"/>
      <c r="D40" s="111"/>
      <c r="E40" s="111"/>
      <c r="F40" s="111"/>
      <c r="G40" s="111"/>
      <c r="H40" s="111"/>
      <c r="I40" s="111"/>
      <c r="J40" s="111"/>
    </row>
    <row r="41" spans="1:10" x14ac:dyDescent="0.3">
      <c r="A41" s="126"/>
      <c r="B41" s="111"/>
      <c r="C41" s="111"/>
      <c r="D41" s="111"/>
      <c r="E41" s="111"/>
      <c r="F41" s="111"/>
      <c r="G41" s="111"/>
      <c r="H41" s="111"/>
      <c r="I41" s="111"/>
      <c r="J41" s="111"/>
    </row>
    <row r="42" spans="1:10" x14ac:dyDescent="0.3">
      <c r="A42" s="126"/>
      <c r="B42" s="111"/>
      <c r="C42" s="111"/>
      <c r="D42" s="111"/>
      <c r="E42" s="111"/>
      <c r="F42" s="111"/>
      <c r="G42" s="111"/>
      <c r="H42" s="111"/>
      <c r="I42" s="111"/>
      <c r="J42" s="111"/>
    </row>
  </sheetData>
  <mergeCells count="86">
    <mergeCell ref="D5:G5"/>
    <mergeCell ref="E17:F17"/>
    <mergeCell ref="C26:D26"/>
    <mergeCell ref="C10:D10"/>
    <mergeCell ref="C16:D16"/>
    <mergeCell ref="E10:F10"/>
    <mergeCell ref="C25:D25"/>
    <mergeCell ref="E19:F19"/>
    <mergeCell ref="C9:D9"/>
    <mergeCell ref="E9:F9"/>
    <mergeCell ref="G17:J17"/>
    <mergeCell ref="C11:D11"/>
    <mergeCell ref="E11:F11"/>
    <mergeCell ref="G19:J19"/>
    <mergeCell ref="C13:D13"/>
    <mergeCell ref="E21:F21"/>
    <mergeCell ref="G13:J13"/>
    <mergeCell ref="C32:D32"/>
    <mergeCell ref="C7:D7"/>
    <mergeCell ref="E32:F32"/>
    <mergeCell ref="E7:F7"/>
    <mergeCell ref="G15:J15"/>
    <mergeCell ref="C24:D24"/>
    <mergeCell ref="E24:F24"/>
    <mergeCell ref="E28:F28"/>
    <mergeCell ref="G27:J27"/>
    <mergeCell ref="E30:F30"/>
    <mergeCell ref="G28:J28"/>
    <mergeCell ref="G30:J30"/>
    <mergeCell ref="G14:J14"/>
    <mergeCell ref="A42:J42"/>
    <mergeCell ref="G26:J26"/>
    <mergeCell ref="G16:J16"/>
    <mergeCell ref="G25:J25"/>
    <mergeCell ref="C20:D20"/>
    <mergeCell ref="E20:F20"/>
    <mergeCell ref="C29:D29"/>
    <mergeCell ref="E29:F29"/>
    <mergeCell ref="C22:D22"/>
    <mergeCell ref="C31:D31"/>
    <mergeCell ref="E31:F31"/>
    <mergeCell ref="C21:D21"/>
    <mergeCell ref="C23:D23"/>
    <mergeCell ref="A41:J41"/>
    <mergeCell ref="A39:J39"/>
    <mergeCell ref="A37:J37"/>
    <mergeCell ref="A40:J40"/>
    <mergeCell ref="G12:J12"/>
    <mergeCell ref="G21:J21"/>
    <mergeCell ref="G23:J23"/>
    <mergeCell ref="G7:J7"/>
    <mergeCell ref="E26:F26"/>
    <mergeCell ref="C8:D8"/>
    <mergeCell ref="E16:F16"/>
    <mergeCell ref="E25:F25"/>
    <mergeCell ref="G24:J24"/>
    <mergeCell ref="C18:D18"/>
    <mergeCell ref="E18:F18"/>
    <mergeCell ref="G9:J9"/>
    <mergeCell ref="E13:F13"/>
    <mergeCell ref="G11:J11"/>
    <mergeCell ref="C12:D12"/>
    <mergeCell ref="G20:J20"/>
    <mergeCell ref="C14:D14"/>
    <mergeCell ref="G29:J29"/>
    <mergeCell ref="E14:F14"/>
    <mergeCell ref="A38:J38"/>
    <mergeCell ref="G22:J22"/>
    <mergeCell ref="G31:J31"/>
    <mergeCell ref="E15:F15"/>
    <mergeCell ref="C15:D15"/>
    <mergeCell ref="E23:F23"/>
    <mergeCell ref="E8:F8"/>
    <mergeCell ref="G32:J32"/>
    <mergeCell ref="A36:J36"/>
    <mergeCell ref="G8:J8"/>
    <mergeCell ref="C27:D27"/>
    <mergeCell ref="E27:F27"/>
    <mergeCell ref="C17:D17"/>
    <mergeCell ref="G10:J10"/>
    <mergeCell ref="G18:J18"/>
    <mergeCell ref="C19:D19"/>
    <mergeCell ref="C28:D28"/>
    <mergeCell ref="E22:F22"/>
    <mergeCell ref="E12:F12"/>
    <mergeCell ref="C30:D30"/>
  </mergeCells>
  <dataValidations count="1">
    <dataValidation type="list" allowBlank="1" sqref="E8:E17" xr:uid="{00000000-0002-0000-0F00-000000000000}">
      <formula1>"Good,Functioning,Fair,Damaged,Cracked,Dirty,Leaking,Loose,Missing,Mould,Not working,Paint flaking,Poor,Rust,Safety Issue,Needs adjusting,Not operational"</formula1>
    </dataValidation>
  </dataValidations>
  <pageMargins left="0.7" right="0.7" top="0.75" bottom="0.75" header="0.3" footer="0.3"/>
  <pageSetup orientation="portrait" horizont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3:J42"/>
  <sheetViews>
    <sheetView topLeftCell="A3" zoomScale="99" zoomScaleNormal="99" workbookViewId="0">
      <selection activeCell="A36" sqref="A36:J36"/>
    </sheetView>
  </sheetViews>
  <sheetFormatPr defaultRowHeight="14.4" x14ac:dyDescent="0.3"/>
  <sheetData>
    <row r="3" spans="1:10" ht="18.45" customHeight="1" x14ac:dyDescent="0.35">
      <c r="A3" s="20"/>
      <c r="B3" s="22" t="s">
        <v>28</v>
      </c>
      <c r="C3" s="20"/>
      <c r="D3" s="20"/>
      <c r="E3" s="20"/>
    </row>
    <row r="4" spans="1:10" ht="15" customHeight="1" thickBot="1" x14ac:dyDescent="0.35"/>
    <row r="5" spans="1:10" ht="15" customHeight="1" thickBot="1" x14ac:dyDescent="0.35">
      <c r="A5" t="s">
        <v>125</v>
      </c>
      <c r="D5" s="120" t="s">
        <v>126</v>
      </c>
      <c r="E5" s="121"/>
      <c r="F5" s="121"/>
      <c r="G5" s="122"/>
    </row>
    <row r="7" spans="1:10" x14ac:dyDescent="0.3">
      <c r="C7" s="115" t="s">
        <v>127</v>
      </c>
      <c r="D7" s="116"/>
      <c r="E7" s="117" t="s">
        <v>34</v>
      </c>
      <c r="F7" s="83"/>
      <c r="G7" s="115" t="s">
        <v>128</v>
      </c>
      <c r="H7" s="116"/>
      <c r="I7" s="116"/>
      <c r="J7" s="116"/>
    </row>
    <row r="8" spans="1:10" x14ac:dyDescent="0.3">
      <c r="A8" s="9" t="s">
        <v>186</v>
      </c>
      <c r="C8" s="112"/>
      <c r="D8" s="109"/>
      <c r="E8" s="110"/>
      <c r="F8" s="111"/>
      <c r="G8" s="112"/>
      <c r="H8" s="111"/>
      <c r="I8" s="111"/>
      <c r="J8" s="109"/>
    </row>
    <row r="9" spans="1:10" x14ac:dyDescent="0.3">
      <c r="A9" s="20" t="s">
        <v>187</v>
      </c>
      <c r="B9" s="20"/>
      <c r="C9" s="108"/>
      <c r="D9" s="109"/>
      <c r="E9" s="110"/>
      <c r="F9" s="111"/>
      <c r="G9" s="108"/>
      <c r="H9" s="111"/>
      <c r="I9" s="111"/>
      <c r="J9" s="109"/>
    </row>
    <row r="10" spans="1:10" x14ac:dyDescent="0.3">
      <c r="A10" s="9" t="s">
        <v>188</v>
      </c>
      <c r="C10" s="112"/>
      <c r="D10" s="109"/>
      <c r="E10" s="110"/>
      <c r="F10" s="111"/>
      <c r="G10" s="112"/>
      <c r="H10" s="111"/>
      <c r="I10" s="111"/>
      <c r="J10" s="109"/>
    </row>
    <row r="11" spans="1:10" x14ac:dyDescent="0.3">
      <c r="A11" s="20" t="s">
        <v>173</v>
      </c>
      <c r="B11" s="20"/>
      <c r="C11" s="108"/>
      <c r="D11" s="109"/>
      <c r="E11" s="110"/>
      <c r="F11" s="111"/>
      <c r="G11" s="108"/>
      <c r="H11" s="111"/>
      <c r="I11" s="111"/>
      <c r="J11" s="109"/>
    </row>
    <row r="12" spans="1:10" x14ac:dyDescent="0.3">
      <c r="A12" s="9" t="s">
        <v>174</v>
      </c>
      <c r="C12" s="112"/>
      <c r="D12" s="109"/>
      <c r="E12" s="110"/>
      <c r="F12" s="111"/>
      <c r="G12" s="112"/>
      <c r="H12" s="111"/>
      <c r="I12" s="111"/>
      <c r="J12" s="109"/>
    </row>
    <row r="13" spans="1:10" x14ac:dyDescent="0.3">
      <c r="A13" s="20" t="s">
        <v>178</v>
      </c>
      <c r="B13" s="20"/>
      <c r="C13" s="108"/>
      <c r="D13" s="109"/>
      <c r="E13" s="114"/>
      <c r="F13" s="109"/>
      <c r="G13" s="108"/>
      <c r="H13" s="111"/>
      <c r="I13" s="111"/>
      <c r="J13" s="109"/>
    </row>
    <row r="14" spans="1:10" x14ac:dyDescent="0.3">
      <c r="A14" s="9" t="s">
        <v>190</v>
      </c>
      <c r="C14" s="112"/>
      <c r="D14" s="109"/>
      <c r="E14" s="114"/>
      <c r="F14" s="109"/>
      <c r="G14" s="112"/>
      <c r="H14" s="111"/>
      <c r="I14" s="111"/>
      <c r="J14" s="109"/>
    </row>
    <row r="15" spans="1:10" x14ac:dyDescent="0.3">
      <c r="A15" s="21" t="s">
        <v>179</v>
      </c>
      <c r="B15" s="20"/>
      <c r="C15" s="108"/>
      <c r="D15" s="109"/>
      <c r="E15" s="114"/>
      <c r="F15" s="109"/>
      <c r="G15" s="108"/>
      <c r="H15" s="111"/>
      <c r="I15" s="111"/>
      <c r="J15" s="109"/>
    </row>
    <row r="16" spans="1:10" x14ac:dyDescent="0.3">
      <c r="A16" s="9" t="s">
        <v>198</v>
      </c>
      <c r="C16" s="112"/>
      <c r="D16" s="109"/>
      <c r="E16" s="114"/>
      <c r="F16" s="109"/>
      <c r="G16" s="112"/>
      <c r="H16" s="111"/>
      <c r="I16" s="111"/>
      <c r="J16" s="109"/>
    </row>
    <row r="17" spans="1:10" x14ac:dyDescent="0.3">
      <c r="A17" s="21" t="s">
        <v>199</v>
      </c>
      <c r="B17" s="20"/>
      <c r="C17" s="108"/>
      <c r="D17" s="109"/>
      <c r="E17" s="110"/>
      <c r="F17" s="111"/>
      <c r="G17" s="108"/>
      <c r="H17" s="111"/>
      <c r="I17" s="111"/>
      <c r="J17" s="109"/>
    </row>
    <row r="18" spans="1:10" x14ac:dyDescent="0.3">
      <c r="A18" s="9"/>
      <c r="C18" s="112"/>
      <c r="D18" s="109"/>
      <c r="E18" s="125"/>
      <c r="F18" s="111"/>
      <c r="G18" s="112"/>
      <c r="H18" s="111"/>
      <c r="I18" s="111"/>
      <c r="J18" s="109"/>
    </row>
    <row r="19" spans="1:10" x14ac:dyDescent="0.3">
      <c r="A19" s="21"/>
      <c r="B19" s="20"/>
      <c r="C19" s="108"/>
      <c r="D19" s="109"/>
      <c r="E19" s="119"/>
      <c r="F19" s="111"/>
      <c r="G19" s="108"/>
      <c r="H19" s="111"/>
      <c r="I19" s="111"/>
      <c r="J19" s="109"/>
    </row>
    <row r="20" spans="1:10" x14ac:dyDescent="0.3">
      <c r="A20" s="9"/>
      <c r="C20" s="112"/>
      <c r="D20" s="109"/>
      <c r="E20" s="125"/>
      <c r="F20" s="111"/>
      <c r="G20" s="112"/>
      <c r="H20" s="111"/>
      <c r="I20" s="111"/>
      <c r="J20" s="109"/>
    </row>
    <row r="21" spans="1:10" x14ac:dyDescent="0.3">
      <c r="A21" s="21"/>
      <c r="B21" s="20"/>
      <c r="C21" s="108"/>
      <c r="D21" s="109"/>
      <c r="E21" s="119"/>
      <c r="F21" s="111"/>
      <c r="G21" s="108"/>
      <c r="H21" s="111"/>
      <c r="I21" s="111"/>
      <c r="J21" s="109"/>
    </row>
    <row r="22" spans="1:10" x14ac:dyDescent="0.3">
      <c r="A22" s="9"/>
      <c r="C22" s="112"/>
      <c r="D22" s="109"/>
      <c r="E22" s="125"/>
      <c r="F22" s="111"/>
      <c r="G22" s="112"/>
      <c r="H22" s="111"/>
      <c r="I22" s="111"/>
      <c r="J22" s="109"/>
    </row>
    <row r="23" spans="1:10" x14ac:dyDescent="0.3">
      <c r="A23" s="21"/>
      <c r="B23" s="20"/>
      <c r="C23" s="108"/>
      <c r="D23" s="109"/>
      <c r="E23" s="119"/>
      <c r="F23" s="111"/>
      <c r="G23" s="108"/>
      <c r="H23" s="111"/>
      <c r="I23" s="111"/>
      <c r="J23" s="109"/>
    </row>
    <row r="24" spans="1:10" x14ac:dyDescent="0.3">
      <c r="A24" s="9"/>
      <c r="C24" s="112"/>
      <c r="D24" s="109"/>
      <c r="E24" s="125"/>
      <c r="F24" s="111"/>
      <c r="G24" s="112"/>
      <c r="H24" s="111"/>
      <c r="I24" s="111"/>
      <c r="J24" s="109"/>
    </row>
    <row r="25" spans="1:10" x14ac:dyDescent="0.3">
      <c r="A25" s="21"/>
      <c r="B25" s="20"/>
      <c r="C25" s="108"/>
      <c r="D25" s="109"/>
      <c r="E25" s="119"/>
      <c r="F25" s="111"/>
      <c r="G25" s="108"/>
      <c r="H25" s="111"/>
      <c r="I25" s="111"/>
      <c r="J25" s="109"/>
    </row>
    <row r="26" spans="1:10" x14ac:dyDescent="0.3">
      <c r="A26" s="9"/>
      <c r="C26" s="112"/>
      <c r="D26" s="109"/>
      <c r="E26" s="125"/>
      <c r="F26" s="111"/>
      <c r="G26" s="112"/>
      <c r="H26" s="111"/>
      <c r="I26" s="111"/>
      <c r="J26" s="109"/>
    </row>
    <row r="27" spans="1:10" x14ac:dyDescent="0.3">
      <c r="A27" s="21"/>
      <c r="B27" s="20"/>
      <c r="C27" s="108"/>
      <c r="D27" s="109"/>
      <c r="E27" s="119"/>
      <c r="F27" s="111"/>
      <c r="G27" s="108"/>
      <c r="H27" s="111"/>
      <c r="I27" s="111"/>
      <c r="J27" s="109"/>
    </row>
    <row r="28" spans="1:10" x14ac:dyDescent="0.3">
      <c r="A28" s="9"/>
      <c r="C28" s="112"/>
      <c r="D28" s="109"/>
      <c r="E28" s="125"/>
      <c r="F28" s="111"/>
      <c r="G28" s="112"/>
      <c r="H28" s="111"/>
      <c r="I28" s="111"/>
      <c r="J28" s="109"/>
    </row>
    <row r="29" spans="1:10" x14ac:dyDescent="0.3">
      <c r="A29" s="21"/>
      <c r="B29" s="20"/>
      <c r="C29" s="108"/>
      <c r="D29" s="109"/>
      <c r="E29" s="119"/>
      <c r="F29" s="111"/>
      <c r="G29" s="108"/>
      <c r="H29" s="111"/>
      <c r="I29" s="111"/>
      <c r="J29" s="109"/>
    </row>
    <row r="30" spans="1:10" x14ac:dyDescent="0.3">
      <c r="A30" s="9"/>
      <c r="C30" s="112"/>
      <c r="D30" s="109"/>
      <c r="E30" s="125"/>
      <c r="F30" s="111"/>
      <c r="G30" s="112"/>
      <c r="H30" s="111"/>
      <c r="I30" s="111"/>
      <c r="J30" s="109"/>
    </row>
    <row r="31" spans="1:10" x14ac:dyDescent="0.3">
      <c r="A31" s="21"/>
      <c r="B31" s="20"/>
      <c r="C31" s="108"/>
      <c r="D31" s="109"/>
      <c r="E31" s="119"/>
      <c r="F31" s="111"/>
      <c r="G31" s="108"/>
      <c r="H31" s="111"/>
      <c r="I31" s="111"/>
      <c r="J31" s="109"/>
    </row>
    <row r="32" spans="1:10" x14ac:dyDescent="0.3">
      <c r="A32" s="9"/>
      <c r="C32" s="112"/>
      <c r="D32" s="109"/>
      <c r="E32" s="125"/>
      <c r="F32" s="111"/>
      <c r="G32" s="112"/>
      <c r="H32" s="111"/>
      <c r="I32" s="111"/>
      <c r="J32" s="109"/>
    </row>
    <row r="34" spans="1:10" x14ac:dyDescent="0.3">
      <c r="J34">
        <f>COUNTA(G8:J32)</f>
        <v>0</v>
      </c>
    </row>
    <row r="35" spans="1:10" x14ac:dyDescent="0.3">
      <c r="A35" t="s">
        <v>153</v>
      </c>
    </row>
    <row r="36" spans="1:10" x14ac:dyDescent="0.3">
      <c r="A36" s="123"/>
      <c r="B36" s="111"/>
      <c r="C36" s="111"/>
      <c r="D36" s="111"/>
      <c r="E36" s="111"/>
      <c r="F36" s="111"/>
      <c r="G36" s="111"/>
      <c r="H36" s="111"/>
      <c r="I36" s="111"/>
      <c r="J36" s="111"/>
    </row>
    <row r="37" spans="1:10" x14ac:dyDescent="0.3">
      <c r="A37" s="126"/>
      <c r="B37" s="111"/>
      <c r="C37" s="111"/>
      <c r="D37" s="111"/>
      <c r="E37" s="111"/>
      <c r="F37" s="111"/>
      <c r="G37" s="111"/>
      <c r="H37" s="111"/>
      <c r="I37" s="111"/>
      <c r="J37" s="111"/>
    </row>
    <row r="38" spans="1:10" x14ac:dyDescent="0.3">
      <c r="A38" s="126"/>
      <c r="B38" s="111"/>
      <c r="C38" s="111"/>
      <c r="D38" s="111"/>
      <c r="E38" s="111"/>
      <c r="F38" s="111"/>
      <c r="G38" s="111"/>
      <c r="H38" s="111"/>
      <c r="I38" s="111"/>
      <c r="J38" s="111"/>
    </row>
    <row r="39" spans="1:10" x14ac:dyDescent="0.3">
      <c r="A39" s="126"/>
      <c r="B39" s="111"/>
      <c r="C39" s="111"/>
      <c r="D39" s="111"/>
      <c r="E39" s="111"/>
      <c r="F39" s="111"/>
      <c r="G39" s="111"/>
      <c r="H39" s="111"/>
      <c r="I39" s="111"/>
      <c r="J39" s="111"/>
    </row>
    <row r="40" spans="1:10" x14ac:dyDescent="0.3">
      <c r="A40" s="126"/>
      <c r="B40" s="111"/>
      <c r="C40" s="111"/>
      <c r="D40" s="111"/>
      <c r="E40" s="111"/>
      <c r="F40" s="111"/>
      <c r="G40" s="111"/>
      <c r="H40" s="111"/>
      <c r="I40" s="111"/>
      <c r="J40" s="111"/>
    </row>
    <row r="41" spans="1:10" x14ac:dyDescent="0.3">
      <c r="A41" s="126"/>
      <c r="B41" s="111"/>
      <c r="C41" s="111"/>
      <c r="D41" s="111"/>
      <c r="E41" s="111"/>
      <c r="F41" s="111"/>
      <c r="G41" s="111"/>
      <c r="H41" s="111"/>
      <c r="I41" s="111"/>
      <c r="J41" s="111"/>
    </row>
    <row r="42" spans="1:10" x14ac:dyDescent="0.3">
      <c r="A42" s="126"/>
      <c r="B42" s="111"/>
      <c r="C42" s="111"/>
      <c r="D42" s="111"/>
      <c r="E42" s="111"/>
      <c r="F42" s="111"/>
      <c r="G42" s="111"/>
      <c r="H42" s="111"/>
      <c r="I42" s="111"/>
      <c r="J42" s="111"/>
    </row>
  </sheetData>
  <mergeCells count="86">
    <mergeCell ref="D5:G5"/>
    <mergeCell ref="C10:D10"/>
    <mergeCell ref="C16:D16"/>
    <mergeCell ref="E10:F10"/>
    <mergeCell ref="C25:D25"/>
    <mergeCell ref="E19:F19"/>
    <mergeCell ref="C9:D9"/>
    <mergeCell ref="E9:F9"/>
    <mergeCell ref="G17:J17"/>
    <mergeCell ref="C11:D11"/>
    <mergeCell ref="E11:F11"/>
    <mergeCell ref="G19:J19"/>
    <mergeCell ref="C13:D13"/>
    <mergeCell ref="E21:F21"/>
    <mergeCell ref="G14:J14"/>
    <mergeCell ref="G13:J13"/>
    <mergeCell ref="C32:D32"/>
    <mergeCell ref="C7:D7"/>
    <mergeCell ref="E32:F32"/>
    <mergeCell ref="E7:F7"/>
    <mergeCell ref="G15:J15"/>
    <mergeCell ref="C24:D24"/>
    <mergeCell ref="E24:F24"/>
    <mergeCell ref="E17:F17"/>
    <mergeCell ref="C26:D26"/>
    <mergeCell ref="E28:F28"/>
    <mergeCell ref="G27:J27"/>
    <mergeCell ref="E30:F30"/>
    <mergeCell ref="G28:J28"/>
    <mergeCell ref="G30:J30"/>
    <mergeCell ref="A42:J42"/>
    <mergeCell ref="G26:J26"/>
    <mergeCell ref="G16:J16"/>
    <mergeCell ref="G25:J25"/>
    <mergeCell ref="C20:D20"/>
    <mergeCell ref="E20:F20"/>
    <mergeCell ref="C29:D29"/>
    <mergeCell ref="E29:F29"/>
    <mergeCell ref="C22:D22"/>
    <mergeCell ref="C31:D31"/>
    <mergeCell ref="E31:F31"/>
    <mergeCell ref="C21:D21"/>
    <mergeCell ref="C23:D23"/>
    <mergeCell ref="A41:J41"/>
    <mergeCell ref="A39:J39"/>
    <mergeCell ref="A37:J37"/>
    <mergeCell ref="A40:J40"/>
    <mergeCell ref="G12:J12"/>
    <mergeCell ref="G21:J21"/>
    <mergeCell ref="G23:J23"/>
    <mergeCell ref="G7:J7"/>
    <mergeCell ref="E26:F26"/>
    <mergeCell ref="C8:D8"/>
    <mergeCell ref="E16:F16"/>
    <mergeCell ref="E25:F25"/>
    <mergeCell ref="G24:J24"/>
    <mergeCell ref="C18:D18"/>
    <mergeCell ref="E18:F18"/>
    <mergeCell ref="G9:J9"/>
    <mergeCell ref="E13:F13"/>
    <mergeCell ref="G11:J11"/>
    <mergeCell ref="C12:D12"/>
    <mergeCell ref="G20:J20"/>
    <mergeCell ref="G29:J29"/>
    <mergeCell ref="C14:D14"/>
    <mergeCell ref="E14:F14"/>
    <mergeCell ref="A38:J38"/>
    <mergeCell ref="G22:J22"/>
    <mergeCell ref="G31:J31"/>
    <mergeCell ref="E15:F15"/>
    <mergeCell ref="C15:D15"/>
    <mergeCell ref="E23:F23"/>
    <mergeCell ref="E8:F8"/>
    <mergeCell ref="G32:J32"/>
    <mergeCell ref="A36:J36"/>
    <mergeCell ref="G8:J8"/>
    <mergeCell ref="C27:D27"/>
    <mergeCell ref="E27:F27"/>
    <mergeCell ref="C17:D17"/>
    <mergeCell ref="G10:J10"/>
    <mergeCell ref="G18:J18"/>
    <mergeCell ref="C19:D19"/>
    <mergeCell ref="C28:D28"/>
    <mergeCell ref="E22:F22"/>
    <mergeCell ref="E12:F12"/>
    <mergeCell ref="C30:D30"/>
  </mergeCells>
  <dataValidations count="1">
    <dataValidation type="list" allowBlank="1" sqref="E8:E17" xr:uid="{00000000-0002-0000-1000-000000000000}">
      <formula1>"Good,Functioning,Fair,Damaged,Cracked,Dirty,Leaking,Loose,Missing,Mould,Not working,Paint flaking,Poor,Rust,Safety Issue,Needs adjusting,Not operational"</formula1>
    </dataValidation>
  </dataValidations>
  <pageMargins left="0.7" right="0.7" top="0.75" bottom="0.75" header="0.3" footer="0.3"/>
  <pageSetup orientation="portrait" horizont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C3:D38"/>
  <sheetViews>
    <sheetView workbookViewId="0">
      <selection activeCell="C39" sqref="C39"/>
    </sheetView>
  </sheetViews>
  <sheetFormatPr defaultRowHeight="14.4" x14ac:dyDescent="0.3"/>
  <cols>
    <col min="3" max="3" width="14" customWidth="1"/>
    <col min="4" max="4" width="40.21875" customWidth="1"/>
  </cols>
  <sheetData>
    <row r="3" spans="3:4" x14ac:dyDescent="0.3">
      <c r="C3" s="3" t="s">
        <v>200</v>
      </c>
      <c r="D3" s="1" t="s">
        <v>201</v>
      </c>
    </row>
    <row r="4" spans="3:4" x14ac:dyDescent="0.3">
      <c r="C4" s="3" t="s">
        <v>68</v>
      </c>
      <c r="D4" s="1" t="s">
        <v>201</v>
      </c>
    </row>
    <row r="5" spans="3:4" x14ac:dyDescent="0.3">
      <c r="C5" s="3" t="s">
        <v>202</v>
      </c>
      <c r="D5" s="1" t="s">
        <v>203</v>
      </c>
    </row>
    <row r="6" spans="3:4" x14ac:dyDescent="0.3">
      <c r="C6" s="3" t="s">
        <v>204</v>
      </c>
      <c r="D6" s="1" t="s">
        <v>205</v>
      </c>
    </row>
    <row r="7" spans="3:4" x14ac:dyDescent="0.3">
      <c r="C7" s="3" t="s">
        <v>206</v>
      </c>
      <c r="D7" s="1" t="s">
        <v>203</v>
      </c>
    </row>
    <row r="8" spans="3:4" x14ac:dyDescent="0.3">
      <c r="C8" s="3" t="s">
        <v>207</v>
      </c>
      <c r="D8" s="1" t="s">
        <v>208</v>
      </c>
    </row>
    <row r="9" spans="3:4" x14ac:dyDescent="0.3">
      <c r="C9" s="3" t="s">
        <v>209</v>
      </c>
      <c r="D9" s="1" t="s">
        <v>205</v>
      </c>
    </row>
    <row r="10" spans="3:4" x14ac:dyDescent="0.3">
      <c r="C10" s="3" t="s">
        <v>210</v>
      </c>
      <c r="D10" s="1" t="s">
        <v>211</v>
      </c>
    </row>
    <row r="11" spans="3:4" x14ac:dyDescent="0.3">
      <c r="C11" s="3" t="s">
        <v>212</v>
      </c>
      <c r="D11" s="1" t="s">
        <v>213</v>
      </c>
    </row>
    <row r="12" spans="3:4" x14ac:dyDescent="0.3">
      <c r="C12" s="3" t="s">
        <v>214</v>
      </c>
      <c r="D12" s="1" t="s">
        <v>215</v>
      </c>
    </row>
    <row r="13" spans="3:4" x14ac:dyDescent="0.3">
      <c r="C13" s="3" t="s">
        <v>216</v>
      </c>
      <c r="D13" s="1" t="s">
        <v>217</v>
      </c>
    </row>
    <row r="14" spans="3:4" x14ac:dyDescent="0.3">
      <c r="C14" s="3" t="s">
        <v>218</v>
      </c>
      <c r="D14" s="1" t="s">
        <v>217</v>
      </c>
    </row>
    <row r="15" spans="3:4" x14ac:dyDescent="0.3">
      <c r="C15" s="3" t="s">
        <v>219</v>
      </c>
      <c r="D15" s="1" t="s">
        <v>215</v>
      </c>
    </row>
    <row r="16" spans="3:4" x14ac:dyDescent="0.3">
      <c r="C16" s="3" t="s">
        <v>220</v>
      </c>
      <c r="D16" s="1" t="s">
        <v>221</v>
      </c>
    </row>
    <row r="17" spans="3:4" x14ac:dyDescent="0.3">
      <c r="C17" s="3" t="s">
        <v>222</v>
      </c>
      <c r="D17" s="1" t="s">
        <v>217</v>
      </c>
    </row>
    <row r="18" spans="3:4" x14ac:dyDescent="0.3">
      <c r="C18" s="3" t="s">
        <v>223</v>
      </c>
      <c r="D18" s="1" t="s">
        <v>217</v>
      </c>
    </row>
    <row r="19" spans="3:4" x14ac:dyDescent="0.3">
      <c r="C19" s="3" t="s">
        <v>224</v>
      </c>
      <c r="D19" s="1" t="s">
        <v>225</v>
      </c>
    </row>
    <row r="20" spans="3:4" x14ac:dyDescent="0.3">
      <c r="C20" s="3" t="s">
        <v>226</v>
      </c>
      <c r="D20" s="1" t="s">
        <v>227</v>
      </c>
    </row>
    <row r="21" spans="3:4" x14ac:dyDescent="0.3">
      <c r="C21" s="3" t="s">
        <v>228</v>
      </c>
      <c r="D21" s="1" t="s">
        <v>229</v>
      </c>
    </row>
    <row r="22" spans="3:4" x14ac:dyDescent="0.3">
      <c r="C22" s="3" t="s">
        <v>230</v>
      </c>
      <c r="D22" s="1" t="s">
        <v>231</v>
      </c>
    </row>
    <row r="23" spans="3:4" x14ac:dyDescent="0.3">
      <c r="C23" s="3" t="s">
        <v>232</v>
      </c>
      <c r="D23" s="1" t="s">
        <v>233</v>
      </c>
    </row>
    <row r="24" spans="3:4" x14ac:dyDescent="0.3">
      <c r="C24" s="3" t="s">
        <v>234</v>
      </c>
      <c r="D24" s="1" t="s">
        <v>235</v>
      </c>
    </row>
    <row r="25" spans="3:4" x14ac:dyDescent="0.3">
      <c r="C25" s="3" t="s">
        <v>236</v>
      </c>
      <c r="D25" s="1" t="s">
        <v>237</v>
      </c>
    </row>
    <row r="26" spans="3:4" x14ac:dyDescent="0.3">
      <c r="C26" s="3" t="s">
        <v>238</v>
      </c>
      <c r="D26" s="1" t="s">
        <v>231</v>
      </c>
    </row>
    <row r="27" spans="3:4" x14ac:dyDescent="0.3">
      <c r="C27" s="3" t="s">
        <v>239</v>
      </c>
      <c r="D27" s="1" t="s">
        <v>240</v>
      </c>
    </row>
    <row r="28" spans="3:4" x14ac:dyDescent="0.3">
      <c r="C28" s="3" t="s">
        <v>241</v>
      </c>
      <c r="D28" s="1" t="s">
        <v>242</v>
      </c>
    </row>
    <row r="29" spans="3:4" x14ac:dyDescent="0.3">
      <c r="C29" s="3" t="s">
        <v>243</v>
      </c>
      <c r="D29" s="1" t="s">
        <v>242</v>
      </c>
    </row>
    <row r="30" spans="3:4" x14ac:dyDescent="0.3">
      <c r="C30" s="3" t="s">
        <v>244</v>
      </c>
      <c r="D30" s="1" t="s">
        <v>245</v>
      </c>
    </row>
    <row r="31" spans="3:4" x14ac:dyDescent="0.3">
      <c r="C31" s="3" t="s">
        <v>246</v>
      </c>
      <c r="D31" s="1" t="s">
        <v>247</v>
      </c>
    </row>
    <row r="32" spans="3:4" x14ac:dyDescent="0.3">
      <c r="C32" s="3" t="s">
        <v>248</v>
      </c>
      <c r="D32" s="1" t="s">
        <v>249</v>
      </c>
    </row>
    <row r="33" spans="3:4" x14ac:dyDescent="0.3">
      <c r="C33" s="3" t="s">
        <v>250</v>
      </c>
      <c r="D33" s="2" t="s">
        <v>251</v>
      </c>
    </row>
    <row r="34" spans="3:4" x14ac:dyDescent="0.3">
      <c r="C34" s="3" t="s">
        <v>252</v>
      </c>
      <c r="D34" s="2" t="s">
        <v>253</v>
      </c>
    </row>
    <row r="35" spans="3:4" x14ac:dyDescent="0.3">
      <c r="C35" s="3" t="s">
        <v>254</v>
      </c>
      <c r="D35" s="2" t="s">
        <v>255</v>
      </c>
    </row>
    <row r="36" spans="3:4" x14ac:dyDescent="0.3">
      <c r="C36" s="3" t="s">
        <v>256</v>
      </c>
      <c r="D36" s="2" t="s">
        <v>247</v>
      </c>
    </row>
    <row r="37" spans="3:4" x14ac:dyDescent="0.3">
      <c r="C37" s="3" t="s">
        <v>257</v>
      </c>
      <c r="D37" s="2" t="s">
        <v>258</v>
      </c>
    </row>
    <row r="38" spans="3:4" x14ac:dyDescent="0.3">
      <c r="C38" s="3" t="s">
        <v>259</v>
      </c>
      <c r="D38" s="2" t="s">
        <v>258</v>
      </c>
    </row>
  </sheetData>
  <pageMargins left="0.7" right="0.7" top="0.75" bottom="0.75" header="0.3" footer="0.3"/>
  <pageSetup orientation="portrait" horizont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P13"/>
  <sheetViews>
    <sheetView workbookViewId="0">
      <selection activeCell="C5" sqref="C5"/>
    </sheetView>
  </sheetViews>
  <sheetFormatPr defaultRowHeight="14.4" x14ac:dyDescent="0.3"/>
  <cols>
    <col min="3" max="3" width="12.109375" bestFit="1" customWidth="1"/>
    <col min="5" max="5" width="20.5546875" bestFit="1" customWidth="1"/>
    <col min="10" max="10" width="12" customWidth="1"/>
    <col min="12" max="12" width="18.5546875" customWidth="1"/>
  </cols>
  <sheetData>
    <row r="2" spans="2:16" x14ac:dyDescent="0.3">
      <c r="B2" s="19" t="s">
        <v>260</v>
      </c>
      <c r="C2" s="19" t="s">
        <v>261</v>
      </c>
      <c r="E2" t="s">
        <v>262</v>
      </c>
      <c r="G2" t="s">
        <v>263</v>
      </c>
      <c r="H2" s="19" t="s">
        <v>264</v>
      </c>
      <c r="J2" s="19" t="s">
        <v>265</v>
      </c>
      <c r="L2" s="19" t="s">
        <v>266</v>
      </c>
      <c r="O2" t="s">
        <v>166</v>
      </c>
    </row>
    <row r="3" spans="2:16" x14ac:dyDescent="0.3">
      <c r="B3" s="61">
        <v>1</v>
      </c>
      <c r="C3" s="3" t="s">
        <v>267</v>
      </c>
      <c r="D3" s="3"/>
      <c r="E3" s="3" t="s">
        <v>58</v>
      </c>
      <c r="F3" s="3"/>
      <c r="G3" s="3" t="s">
        <v>58</v>
      </c>
      <c r="H3" s="3">
        <v>13</v>
      </c>
      <c r="I3" s="3"/>
      <c r="J3" s="3" t="s">
        <v>268</v>
      </c>
      <c r="K3" s="3"/>
      <c r="L3" s="3" t="s">
        <v>269</v>
      </c>
      <c r="M3" s="3"/>
      <c r="N3" s="3"/>
      <c r="O3" s="3" t="s">
        <v>270</v>
      </c>
      <c r="P3" s="3"/>
    </row>
    <row r="4" spans="2:16" x14ac:dyDescent="0.3">
      <c r="B4" s="61">
        <v>2</v>
      </c>
      <c r="C4" s="3" t="s">
        <v>271</v>
      </c>
      <c r="D4" s="3"/>
      <c r="E4" s="3" t="s">
        <v>59</v>
      </c>
      <c r="F4" s="3"/>
      <c r="G4" s="3" t="s">
        <v>59</v>
      </c>
      <c r="H4" s="3" t="s">
        <v>107</v>
      </c>
      <c r="I4" s="3"/>
      <c r="J4" s="3" t="s">
        <v>272</v>
      </c>
      <c r="K4" s="3"/>
      <c r="L4" s="3" t="s">
        <v>273</v>
      </c>
      <c r="M4" s="3"/>
      <c r="N4" s="3"/>
      <c r="O4" s="3" t="s">
        <v>274</v>
      </c>
      <c r="P4" s="3"/>
    </row>
    <row r="5" spans="2:16" x14ac:dyDescent="0.3">
      <c r="B5" s="61">
        <v>3</v>
      </c>
      <c r="C5" s="3" t="s">
        <v>275</v>
      </c>
      <c r="D5" s="3"/>
      <c r="E5" s="3" t="s">
        <v>276</v>
      </c>
      <c r="F5" s="3"/>
      <c r="G5" s="3" t="s">
        <v>67</v>
      </c>
      <c r="H5" s="3" t="s">
        <v>277</v>
      </c>
      <c r="I5" s="3"/>
      <c r="J5" s="3" t="s">
        <v>278</v>
      </c>
      <c r="K5" s="3"/>
      <c r="L5" s="3" t="s">
        <v>103</v>
      </c>
      <c r="M5" s="3"/>
      <c r="N5" s="3"/>
      <c r="O5" s="3" t="s">
        <v>279</v>
      </c>
      <c r="P5" s="3"/>
    </row>
    <row r="6" spans="2:16" x14ac:dyDescent="0.3">
      <c r="B6" s="61">
        <v>4</v>
      </c>
      <c r="C6" s="3"/>
      <c r="D6" s="3"/>
      <c r="E6" s="3" t="s">
        <v>280</v>
      </c>
      <c r="F6" s="3"/>
      <c r="G6" s="3">
        <v>1</v>
      </c>
      <c r="H6" s="3"/>
      <c r="I6" s="3"/>
      <c r="J6" s="3" t="s">
        <v>281</v>
      </c>
      <c r="K6" s="3"/>
      <c r="L6" s="3" t="s">
        <v>282</v>
      </c>
      <c r="M6" s="3"/>
      <c r="N6" s="3"/>
      <c r="O6" s="3"/>
      <c r="P6" s="3"/>
    </row>
    <row r="7" spans="2:16" x14ac:dyDescent="0.3">
      <c r="B7" s="61">
        <v>5</v>
      </c>
      <c r="C7" s="3"/>
      <c r="D7" s="3"/>
      <c r="E7" s="3" t="s">
        <v>283</v>
      </c>
      <c r="F7" s="3"/>
      <c r="G7" s="3">
        <v>2</v>
      </c>
      <c r="H7" s="3"/>
      <c r="I7" s="3"/>
      <c r="J7" s="3" t="s">
        <v>126</v>
      </c>
      <c r="K7" s="3"/>
      <c r="L7" s="3" t="s">
        <v>284</v>
      </c>
      <c r="M7" s="3"/>
      <c r="N7" s="3"/>
      <c r="O7" s="3"/>
      <c r="P7" s="3"/>
    </row>
    <row r="8" spans="2:16" x14ac:dyDescent="0.3">
      <c r="B8" s="61">
        <v>6</v>
      </c>
      <c r="C8" s="3"/>
      <c r="D8" s="3"/>
      <c r="E8" s="3"/>
      <c r="F8" s="3"/>
      <c r="G8" s="3"/>
      <c r="H8" s="3"/>
      <c r="I8" s="3"/>
      <c r="J8" s="3" t="s">
        <v>285</v>
      </c>
      <c r="K8" s="3"/>
      <c r="L8" s="3" t="s">
        <v>286</v>
      </c>
      <c r="M8" s="3"/>
      <c r="N8" s="3"/>
      <c r="O8" s="3"/>
      <c r="P8" s="3"/>
    </row>
    <row r="9" spans="2:16" x14ac:dyDescent="0.3">
      <c r="B9" s="61">
        <v>7</v>
      </c>
      <c r="C9" s="3"/>
      <c r="D9" s="3"/>
      <c r="E9" s="3"/>
      <c r="F9" s="3"/>
      <c r="G9" s="3"/>
      <c r="H9" s="3"/>
      <c r="I9" s="3"/>
      <c r="J9" s="3"/>
      <c r="K9" s="3"/>
      <c r="L9" s="3" t="s">
        <v>287</v>
      </c>
      <c r="M9" s="3"/>
      <c r="N9" s="3"/>
      <c r="O9" s="3"/>
      <c r="P9" s="3"/>
    </row>
    <row r="10" spans="2:16" x14ac:dyDescent="0.3">
      <c r="B10" s="61">
        <v>0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2:16" x14ac:dyDescent="0.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2:16" x14ac:dyDescent="0.3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2:16" x14ac:dyDescent="0.3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</sheetData>
  <pageMargins left="0.7" right="0.7" top="0.75" bottom="0.75" header="0.3" footer="0.3"/>
  <pageSetup orientation="portrait" horizont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C7A7B"/>
  </sheetPr>
  <dimension ref="A1:G176"/>
  <sheetViews>
    <sheetView workbookViewId="0">
      <pane ySplit="4" topLeftCell="A5" activePane="bottomLeft" state="frozen"/>
      <selection pane="bottomLeft" sqref="A1:G2"/>
    </sheetView>
  </sheetViews>
  <sheetFormatPr defaultRowHeight="14.4" x14ac:dyDescent="0.3"/>
  <cols>
    <col min="1" max="1" width="18" customWidth="1"/>
    <col min="2" max="2" width="22" customWidth="1"/>
    <col min="3" max="3" width="18" customWidth="1"/>
    <col min="4" max="4" width="16" customWidth="1"/>
    <col min="5" max="5" width="32" customWidth="1"/>
    <col min="6" max="6" width="12" customWidth="1"/>
    <col min="7" max="7" width="20" customWidth="1"/>
  </cols>
  <sheetData>
    <row r="1" spans="1:7" ht="25.95" customHeight="1" x14ac:dyDescent="0.3">
      <c r="A1" s="92" t="s">
        <v>30</v>
      </c>
      <c r="B1" s="83"/>
      <c r="C1" s="83"/>
      <c r="D1" s="83"/>
      <c r="E1" s="83"/>
      <c r="F1" s="83"/>
      <c r="G1" s="83"/>
    </row>
    <row r="2" spans="1:7" ht="6" customHeight="1" x14ac:dyDescent="0.3">
      <c r="A2" s="83"/>
      <c r="B2" s="83"/>
      <c r="C2" s="83"/>
      <c r="D2" s="83"/>
      <c r="E2" s="83"/>
      <c r="F2" s="83"/>
      <c r="G2" s="83"/>
    </row>
    <row r="3" spans="1:7" ht="22.05" customHeight="1" x14ac:dyDescent="0.3">
      <c r="A3" s="90" t="s">
        <v>495</v>
      </c>
      <c r="B3" s="83"/>
      <c r="C3" s="83"/>
      <c r="D3" s="83"/>
      <c r="E3" s="83"/>
      <c r="F3" s="83"/>
      <c r="G3" s="83"/>
    </row>
    <row r="4" spans="1:7" ht="22.05" customHeight="1" x14ac:dyDescent="0.3">
      <c r="A4" s="76" t="s">
        <v>31</v>
      </c>
      <c r="B4" s="76" t="s">
        <v>32</v>
      </c>
      <c r="C4" s="76" t="s">
        <v>33</v>
      </c>
      <c r="D4" s="76" t="s">
        <v>34</v>
      </c>
      <c r="E4" s="76" t="s">
        <v>35</v>
      </c>
      <c r="F4" s="76" t="s">
        <v>36</v>
      </c>
      <c r="G4" s="76" t="s">
        <v>37</v>
      </c>
    </row>
    <row r="5" spans="1:7" ht="16.05" customHeight="1" x14ac:dyDescent="0.3">
      <c r="A5" s="65" t="str">
        <f>IF(Exterior!A8="","","Exterior")</f>
        <v>Exterior</v>
      </c>
      <c r="B5" s="79" t="str">
        <f>IF(Exterior!A8="","",Exterior!A8)</f>
        <v>Roofing material</v>
      </c>
      <c r="C5" s="79">
        <f>IF(Exterior!A8="","",IFERROR(Exterior!C8,""))</f>
        <v>0</v>
      </c>
      <c r="D5" s="71">
        <f>IF(Exterior!A8="","",IFERROR(Exterior!E8,""))</f>
        <v>0</v>
      </c>
      <c r="E5" s="79">
        <f>IF(Exterior!A8="","",IFERROR(Exterior!G8,""))</f>
        <v>0</v>
      </c>
      <c r="F5" s="66" t="str">
        <f>IF(Exterior!A8="","",IF(OR(IFERROR(Exterior!E8,"")="",IFERROR(Exterior!E8,"")="Good",IFERROR(Exterior!E8,"")="Functioning"),"","⚠ Issue"))</f>
        <v/>
      </c>
      <c r="G5" s="71"/>
    </row>
    <row r="6" spans="1:7" ht="16.05" customHeight="1" x14ac:dyDescent="0.3">
      <c r="A6" s="72" t="str">
        <f>IF(Exterior!A9="","","Exterior")</f>
        <v>Exterior</v>
      </c>
      <c r="B6" s="80" t="str">
        <f>IF(Exterior!A9="","",Exterior!A9)</f>
        <v>Valleys</v>
      </c>
      <c r="C6" s="80">
        <f>IF(Exterior!A9="","",IFERROR(Exterior!C9,""))</f>
        <v>0</v>
      </c>
      <c r="D6" s="75">
        <f>IF(Exterior!A9="","",IFERROR(Exterior!E9,""))</f>
        <v>0</v>
      </c>
      <c r="E6" s="80">
        <f>IF(Exterior!A9="","",IFERROR(Exterior!G9,""))</f>
        <v>0</v>
      </c>
      <c r="F6" s="73" t="str">
        <f>IF(Exterior!A9="","",IF(OR(IFERROR(Exterior!E9,"")="",IFERROR(Exterior!E9,"")="Good",IFERROR(Exterior!E9,"")="Functioning"),"","⚠ Issue"))</f>
        <v/>
      </c>
      <c r="G6" s="75"/>
    </row>
    <row r="7" spans="1:7" ht="16.05" customHeight="1" x14ac:dyDescent="0.3">
      <c r="A7" s="65" t="str">
        <f>IF(Exterior!A10="","","Exterior")</f>
        <v>Exterior</v>
      </c>
      <c r="B7" s="79" t="str">
        <f>IF(Exterior!A10="","",Exterior!A10)</f>
        <v>Chimney</v>
      </c>
      <c r="C7" s="79">
        <f>IF(Exterior!A10="","",IFERROR(Exterior!C10,""))</f>
        <v>0</v>
      </c>
      <c r="D7" s="71">
        <f>IF(Exterior!A10="","",IFERROR(Exterior!E10,""))</f>
        <v>0</v>
      </c>
      <c r="E7" s="79">
        <f>IF(Exterior!A10="","",IFERROR(Exterior!G10,""))</f>
        <v>0</v>
      </c>
      <c r="F7" s="66" t="str">
        <f>IF(Exterior!A10="","",IF(OR(IFERROR(Exterior!E10,"")="",IFERROR(Exterior!E10,"")="Good",IFERROR(Exterior!E10,"")="Functioning"),"","⚠ Issue"))</f>
        <v/>
      </c>
      <c r="G7" s="71"/>
    </row>
    <row r="8" spans="1:7" ht="16.05" customHeight="1" x14ac:dyDescent="0.3">
      <c r="A8" s="72" t="str">
        <f>IF(Exterior!A11="","","Exterior")</f>
        <v>Exterior</v>
      </c>
      <c r="B8" s="80" t="str">
        <f>IF(Exterior!A11="","",Exterior!A11)</f>
        <v>Roof vents</v>
      </c>
      <c r="C8" s="80">
        <f>IF(Exterior!A11="","",IFERROR(Exterior!C11,""))</f>
        <v>0</v>
      </c>
      <c r="D8" s="75">
        <f>IF(Exterior!A11="","",IFERROR(Exterior!E11,""))</f>
        <v>0</v>
      </c>
      <c r="E8" s="80">
        <f>IF(Exterior!A11="","",IFERROR(Exterior!G11,""))</f>
        <v>0</v>
      </c>
      <c r="F8" s="73" t="str">
        <f>IF(Exterior!A11="","",IF(OR(IFERROR(Exterior!E11,"")="",IFERROR(Exterior!E11,"")="Good",IFERROR(Exterior!E11,"")="Functioning"),"","⚠ Issue"))</f>
        <v/>
      </c>
      <c r="G8" s="75"/>
    </row>
    <row r="9" spans="1:7" ht="16.05" customHeight="1" x14ac:dyDescent="0.3">
      <c r="A9" s="65" t="str">
        <f>IF(Exterior!A12="","","Exterior")</f>
        <v>Exterior</v>
      </c>
      <c r="B9" s="79" t="str">
        <f>IF(Exterior!A12="","",Exterior!A12)</f>
        <v>Trees &amp; Shrubs</v>
      </c>
      <c r="C9" s="79">
        <f>IF(Exterior!A12="","",IFERROR(Exterior!C12,""))</f>
        <v>0</v>
      </c>
      <c r="D9" s="71">
        <f>IF(Exterior!A12="","",IFERROR(Exterior!E12,""))</f>
        <v>0</v>
      </c>
      <c r="E9" s="79">
        <f>IF(Exterior!A12="","",IFERROR(Exterior!G12,""))</f>
        <v>0</v>
      </c>
      <c r="F9" s="66" t="str">
        <f>IF(Exterior!A12="","",IF(OR(IFERROR(Exterior!E12,"")="",IFERROR(Exterior!E12,"")="Good",IFERROR(Exterior!E12,"")="Functioning"),"","⚠ Issue"))</f>
        <v/>
      </c>
      <c r="G9" s="71"/>
    </row>
    <row r="10" spans="1:7" ht="16.05" customHeight="1" x14ac:dyDescent="0.3">
      <c r="A10" s="72" t="str">
        <f>IF(Exterior!A13="","","Exterior")</f>
        <v>Exterior</v>
      </c>
      <c r="B10" s="80" t="str">
        <f>IF(Exterior!A13="","",Exterior!A13)</f>
        <v>Gates</v>
      </c>
      <c r="C10" s="80">
        <f>IF(Exterior!A13="","",IFERROR(Exterior!C13,""))</f>
        <v>0</v>
      </c>
      <c r="D10" s="75">
        <f>IF(Exterior!A13="","",IFERROR(Exterior!E13,""))</f>
        <v>0</v>
      </c>
      <c r="E10" s="80">
        <f>IF(Exterior!A13="","",IFERROR(Exterior!G13,""))</f>
        <v>0</v>
      </c>
      <c r="F10" s="73" t="str">
        <f>IF(Exterior!A13="","",IF(OR(IFERROR(Exterior!E13,"")="",IFERROR(Exterior!E13,"")="Good",IFERROR(Exterior!E13,"")="Functioning"),"","⚠ Issue"))</f>
        <v/>
      </c>
      <c r="G10" s="75"/>
    </row>
    <row r="11" spans="1:7" ht="16.05" customHeight="1" x14ac:dyDescent="0.3">
      <c r="A11" s="65" t="str">
        <f>IF(Exterior!A14="","","Exterior")</f>
        <v>Exterior</v>
      </c>
      <c r="B11" s="79" t="str">
        <f>IF(Exterior!A14="","",Exterior!A14)</f>
        <v>Fences</v>
      </c>
      <c r="C11" s="79">
        <f>IF(Exterior!A14="","",IFERROR(Exterior!C14,""))</f>
        <v>0</v>
      </c>
      <c r="D11" s="71">
        <f>IF(Exterior!A14="","",IFERROR(Exterior!E14,""))</f>
        <v>0</v>
      </c>
      <c r="E11" s="79">
        <f>IF(Exterior!A14="","",IFERROR(Exterior!G14,""))</f>
        <v>0</v>
      </c>
      <c r="F11" s="66" t="str">
        <f>IF(Exterior!A14="","",IF(OR(IFERROR(Exterior!E14,"")="",IFERROR(Exterior!E14,"")="Good",IFERROR(Exterior!E14,"")="Functioning"),"","⚠ Issue"))</f>
        <v/>
      </c>
      <c r="G11" s="71"/>
    </row>
    <row r="12" spans="1:7" ht="16.05" customHeight="1" x14ac:dyDescent="0.3">
      <c r="A12" s="72" t="str">
        <f>IF(Exterior!A15="","","Exterior")</f>
        <v>Exterior</v>
      </c>
      <c r="B12" s="80" t="str">
        <f>IF(Exterior!A15="","",Exterior!A15)</f>
        <v>Veneer</v>
      </c>
      <c r="C12" s="80">
        <f>IF(Exterior!A15="","",IFERROR(Exterior!C15,""))</f>
        <v>0</v>
      </c>
      <c r="D12" s="75">
        <f>IF(Exterior!A15="","",IFERROR(Exterior!E15,""))</f>
        <v>0</v>
      </c>
      <c r="E12" s="80">
        <f>IF(Exterior!A15="","",IFERROR(Exterior!G15,""))</f>
        <v>0</v>
      </c>
      <c r="F12" s="73" t="str">
        <f>IF(Exterior!A15="","",IF(OR(IFERROR(Exterior!E15,"")="",IFERROR(Exterior!E15,"")="Good",IFERROR(Exterior!E15,"")="Functioning"),"","⚠ Issue"))</f>
        <v/>
      </c>
      <c r="G12" s="75"/>
    </row>
    <row r="13" spans="1:7" ht="16.05" customHeight="1" x14ac:dyDescent="0.3">
      <c r="A13" s="65" t="str">
        <f>IF(Exterior!A16="","","Exterior")</f>
        <v>Exterior</v>
      </c>
      <c r="B13" s="79" t="str">
        <f>IF(Exterior!A16="","",Exterior!A16)</f>
        <v>Foundation</v>
      </c>
      <c r="C13" s="79">
        <f>IF(Exterior!A16="","",IFERROR(Exterior!C16,""))</f>
        <v>0</v>
      </c>
      <c r="D13" s="71">
        <f>IF(Exterior!A16="","",IFERROR(Exterior!E16,""))</f>
        <v>0</v>
      </c>
      <c r="E13" s="79">
        <f>IF(Exterior!A16="","",IFERROR(Exterior!G16,""))</f>
        <v>0</v>
      </c>
      <c r="F13" s="66" t="str">
        <f>IF(Exterior!A16="","",IF(OR(IFERROR(Exterior!E16,"")="",IFERROR(Exterior!E16,"")="Good",IFERROR(Exterior!E16,"")="Functioning"),"","⚠ Issue"))</f>
        <v/>
      </c>
      <c r="G13" s="71"/>
    </row>
    <row r="14" spans="1:7" ht="16.05" customHeight="1" x14ac:dyDescent="0.3">
      <c r="A14" s="72" t="str">
        <f>IF(Exterior!A17="","","Exterior")</f>
        <v>Exterior</v>
      </c>
      <c r="B14" s="80" t="str">
        <f>IF(Exterior!A17="","",Exterior!A17)</f>
        <v>Windows</v>
      </c>
      <c r="C14" s="80">
        <f>IF(Exterior!A17="","",IFERROR(Exterior!C17,""))</f>
        <v>0</v>
      </c>
      <c r="D14" s="75">
        <f>IF(Exterior!A17="","",IFERROR(Exterior!E17,""))</f>
        <v>0</v>
      </c>
      <c r="E14" s="80">
        <f>IF(Exterior!A17="","",IFERROR(Exterior!G17,""))</f>
        <v>0</v>
      </c>
      <c r="F14" s="73" t="str">
        <f>IF(Exterior!A17="","",IF(OR(IFERROR(Exterior!E17,"")="",IFERROR(Exterior!E17,"")="Good",IFERROR(Exterior!E17,"")="Functioning"),"","⚠ Issue"))</f>
        <v/>
      </c>
      <c r="G14" s="75"/>
    </row>
    <row r="15" spans="1:7" ht="16.05" customHeight="1" x14ac:dyDescent="0.3">
      <c r="A15" s="65" t="str">
        <f>IF(Exterior!A18="","","Exterior")</f>
        <v>Exterior</v>
      </c>
      <c r="B15" s="79" t="str">
        <f>IF(Exterior!A18="","",Exterior!A18)</f>
        <v>Window wells</v>
      </c>
      <c r="C15" s="79">
        <f>IF(Exterior!A18="","",IFERROR(Exterior!C18,""))</f>
        <v>0</v>
      </c>
      <c r="D15" s="71">
        <f>IF(Exterior!A18="","",IFERROR(Exterior!E18,""))</f>
        <v>0</v>
      </c>
      <c r="E15" s="79">
        <f>IF(Exterior!A18="","",IFERROR(Exterior!G18,""))</f>
        <v>0</v>
      </c>
      <c r="F15" s="66" t="str">
        <f>IF(Exterior!A18="","",IF(OR(IFERROR(Exterior!E18,"")="",IFERROR(Exterior!E18,"")="Good",IFERROR(Exterior!E18,"")="Functioning"),"","⚠ Issue"))</f>
        <v/>
      </c>
      <c r="G15" s="71"/>
    </row>
    <row r="16" spans="1:7" ht="16.05" customHeight="1" x14ac:dyDescent="0.3">
      <c r="A16" s="72" t="str">
        <f>IF(Exterior!A19="","","Exterior")</f>
        <v>Exterior</v>
      </c>
      <c r="B16" s="80" t="str">
        <f>IF(Exterior!A19="","",Exterior!A19)</f>
        <v>Downspouts</v>
      </c>
      <c r="C16" s="80">
        <f>IF(Exterior!A19="","",IFERROR(Exterior!C19,""))</f>
        <v>0</v>
      </c>
      <c r="D16" s="75">
        <f>IF(Exterior!A19="","",IFERROR(Exterior!E19,""))</f>
        <v>0</v>
      </c>
      <c r="E16" s="80">
        <f>IF(Exterior!A19="","",IFERROR(Exterior!G19,""))</f>
        <v>0</v>
      </c>
      <c r="F16" s="73" t="str">
        <f>IF(Exterior!A19="","",IF(OR(IFERROR(Exterior!E19,"")="",IFERROR(Exterior!E19,"")="Good",IFERROR(Exterior!E19,"")="Functioning"),"","⚠ Issue"))</f>
        <v/>
      </c>
      <c r="G16" s="75"/>
    </row>
    <row r="17" spans="1:7" ht="16.05" customHeight="1" x14ac:dyDescent="0.3">
      <c r="A17" s="65" t="str">
        <f>IF(Exterior!A20="","","Exterior")</f>
        <v>Exterior</v>
      </c>
      <c r="B17" s="79" t="str">
        <f>IF(Exterior!A20="","",Exterior!A20)</f>
        <v>Eavestroughs</v>
      </c>
      <c r="C17" s="79">
        <f>IF(Exterior!A20="","",IFERROR(Exterior!C20,""))</f>
        <v>0</v>
      </c>
      <c r="D17" s="71">
        <f>IF(Exterior!A20="","",IFERROR(Exterior!E20,""))</f>
        <v>0</v>
      </c>
      <c r="E17" s="79">
        <f>IF(Exterior!A20="","",IFERROR(Exterior!G20,""))</f>
        <v>0</v>
      </c>
      <c r="F17" s="66" t="str">
        <f>IF(Exterior!A20="","",IF(OR(IFERROR(Exterior!E20,"")="",IFERROR(Exterior!E20,"")="Good",IFERROR(Exterior!E20,"")="Functioning"),"","⚠ Issue"))</f>
        <v/>
      </c>
      <c r="G17" s="71"/>
    </row>
    <row r="18" spans="1:7" ht="16.05" customHeight="1" x14ac:dyDescent="0.3">
      <c r="A18" s="72" t="str">
        <f>IF(Exterior!A21="","","Exterior")</f>
        <v>Exterior</v>
      </c>
      <c r="B18" s="80" t="str">
        <f>IF(Exterior!A21="","",Exterior!A21)</f>
        <v>Walkways</v>
      </c>
      <c r="C18" s="80">
        <f>IF(Exterior!A21="","",IFERROR(Exterior!C21,""))</f>
        <v>0</v>
      </c>
      <c r="D18" s="75">
        <f>IF(Exterior!A21="","",IFERROR(Exterior!E21,""))</f>
        <v>0</v>
      </c>
      <c r="E18" s="80">
        <f>IF(Exterior!A21="","",IFERROR(Exterior!G21,""))</f>
        <v>0</v>
      </c>
      <c r="F18" s="73" t="str">
        <f>IF(Exterior!A21="","",IF(OR(IFERROR(Exterior!E21,"")="",IFERROR(Exterior!E21,"")="Good",IFERROR(Exterior!E21,"")="Functioning"),"","⚠ Issue"))</f>
        <v/>
      </c>
      <c r="G18" s="75"/>
    </row>
    <row r="19" spans="1:7" ht="16.05" customHeight="1" x14ac:dyDescent="0.3">
      <c r="A19" s="65" t="str">
        <f>IF(Exterior!A22="","","Exterior")</f>
        <v>Exterior</v>
      </c>
      <c r="B19" s="79" t="str">
        <f>IF(Exterior!A22="","",Exterior!A22)</f>
        <v>Driveway</v>
      </c>
      <c r="C19" s="79">
        <f>IF(Exterior!A22="","",IFERROR(Exterior!C22,""))</f>
        <v>0</v>
      </c>
      <c r="D19" s="71">
        <f>IF(Exterior!A22="","",IFERROR(Exterior!E22,""))</f>
        <v>0</v>
      </c>
      <c r="E19" s="79">
        <f>IF(Exterior!A22="","",IFERROR(Exterior!G22,""))</f>
        <v>0</v>
      </c>
      <c r="F19" s="66" t="str">
        <f>IF(Exterior!A22="","",IF(OR(IFERROR(Exterior!E22,"")="",IFERROR(Exterior!E22,"")="Good",IFERROR(Exterior!E22,"")="Functioning"),"","⚠ Issue"))</f>
        <v/>
      </c>
      <c r="G19" s="71"/>
    </row>
    <row r="20" spans="1:7" ht="16.05" customHeight="1" x14ac:dyDescent="0.3">
      <c r="A20" s="72" t="str">
        <f>IF(Exterior!A23="","","Exterior")</f>
        <v>Exterior</v>
      </c>
      <c r="B20" s="80" t="str">
        <f>IF(Exterior!A23="","",Exterior!A23)</f>
        <v>Rear Ramp</v>
      </c>
      <c r="C20" s="80">
        <f>IF(Exterior!A23="","",IFERROR(Exterior!C23,""))</f>
        <v>0</v>
      </c>
      <c r="D20" s="75">
        <f>IF(Exterior!A23="","",IFERROR(Exterior!E23,""))</f>
        <v>0</v>
      </c>
      <c r="E20" s="80">
        <f>IF(Exterior!A23="","",IFERROR(Exterior!G23,""))</f>
        <v>0</v>
      </c>
      <c r="F20" s="73" t="str">
        <f>IF(Exterior!A23="","",IF(OR(IFERROR(Exterior!E23,"")="",IFERROR(Exterior!E23,"")="Good",IFERROR(Exterior!E23,"")="Functioning"),"","⚠ Issue"))</f>
        <v/>
      </c>
      <c r="G20" s="75"/>
    </row>
    <row r="21" spans="1:7" ht="16.05" customHeight="1" x14ac:dyDescent="0.3">
      <c r="A21" s="65" t="str">
        <f>IF(Exterior!A24="","","Exterior")</f>
        <v>Exterior</v>
      </c>
      <c r="B21" s="79" t="str">
        <f>IF(Exterior!A24="","",Exterior!A24)</f>
        <v>Front Ramp (2)</v>
      </c>
      <c r="C21" s="79">
        <f>IF(Exterior!A24="","",IFERROR(Exterior!C24,""))</f>
        <v>0</v>
      </c>
      <c r="D21" s="71">
        <f>IF(Exterior!A24="","",IFERROR(Exterior!E24,""))</f>
        <v>0</v>
      </c>
      <c r="E21" s="79">
        <f>IF(Exterior!A24="","",IFERROR(Exterior!G24,""))</f>
        <v>0</v>
      </c>
      <c r="F21" s="66" t="str">
        <f>IF(Exterior!A24="","",IF(OR(IFERROR(Exterior!E24,"")="",IFERROR(Exterior!E24,"")="Good",IFERROR(Exterior!E24,"")="Functioning"),"","⚠ Issue"))</f>
        <v/>
      </c>
      <c r="G21" s="71"/>
    </row>
    <row r="22" spans="1:7" ht="16.05" customHeight="1" x14ac:dyDescent="0.3">
      <c r="A22" s="72" t="str">
        <f>IF(Exterior!A25="","","Exterior")</f>
        <v>Exterior</v>
      </c>
      <c r="B22" s="80" t="str">
        <f>IF(Exterior!A25="","",Exterior!A25)</f>
        <v>AC Compressor</v>
      </c>
      <c r="C22" s="80">
        <f>IF(Exterior!A25="","",IFERROR(Exterior!C25,""))</f>
        <v>0</v>
      </c>
      <c r="D22" s="75">
        <f>IF(Exterior!A25="","",IFERROR(Exterior!E25,""))</f>
        <v>0</v>
      </c>
      <c r="E22" s="80">
        <f>IF(Exterior!A25="","",IFERROR(Exterior!G25,""))</f>
        <v>0</v>
      </c>
      <c r="F22" s="73" t="str">
        <f>IF(Exterior!A25="","",IF(OR(IFERROR(Exterior!E25,"")="",IFERROR(Exterior!E25,"")="Good",IFERROR(Exterior!E25,"")="Functioning"),"","⚠ Issue"))</f>
        <v/>
      </c>
      <c r="G22" s="75"/>
    </row>
    <row r="23" spans="1:7" ht="16.05" customHeight="1" x14ac:dyDescent="0.3">
      <c r="A23" s="65" t="str">
        <f>IF(Exterior!A26="","","Exterior")</f>
        <v>Exterior</v>
      </c>
      <c r="B23" s="79" t="str">
        <f>IF(Exterior!A26="","",Exterior!A26)</f>
        <v>Generator</v>
      </c>
      <c r="C23" s="79">
        <f>IF(Exterior!A26="","",IFERROR(Exterior!C26,""))</f>
        <v>0</v>
      </c>
      <c r="D23" s="71">
        <f>IF(Exterior!A26="","",IFERROR(Exterior!E26,""))</f>
        <v>0</v>
      </c>
      <c r="E23" s="79">
        <f>IF(Exterior!A26="","",IFERROR(Exterior!G26,""))</f>
        <v>0</v>
      </c>
      <c r="F23" s="66" t="str">
        <f>IF(Exterior!A26="","",IF(OR(IFERROR(Exterior!E26,"")="",IFERROR(Exterior!E26,"")="Good",IFERROR(Exterior!E26,"")="Functioning"),"","⚠ Issue"))</f>
        <v/>
      </c>
      <c r="G23" s="71"/>
    </row>
    <row r="24" spans="1:7" ht="16.05" customHeight="1" x14ac:dyDescent="0.3">
      <c r="A24" s="72" t="str">
        <f>IF(Exterior!A27="","","Exterior")</f>
        <v>Exterior</v>
      </c>
      <c r="B24" s="80" t="str">
        <f>IF(Exterior!A27="","",Exterior!A27)</f>
        <v>Crawl space grill</v>
      </c>
      <c r="C24" s="80">
        <f>IF(Exterior!A27="","",IFERROR(Exterior!C27,""))</f>
        <v>0</v>
      </c>
      <c r="D24" s="75">
        <f>IF(Exterior!A27="","",IFERROR(Exterior!E27,""))</f>
        <v>0</v>
      </c>
      <c r="E24" s="80">
        <f>IF(Exterior!A27="","",IFERROR(Exterior!G27,""))</f>
        <v>0</v>
      </c>
      <c r="F24" s="73" t="str">
        <f>IF(Exterior!A27="","",IF(OR(IFERROR(Exterior!E27,"")="",IFERROR(Exterior!E27,"")="Good",IFERROR(Exterior!E27,"")="Functioning"),"","⚠ Issue"))</f>
        <v/>
      </c>
      <c r="G24" s="75"/>
    </row>
    <row r="25" spans="1:7" ht="16.05" customHeight="1" x14ac:dyDescent="0.3">
      <c r="A25" s="65" t="str">
        <f>IF(Exterior!A28="","","Exterior")</f>
        <v>Exterior</v>
      </c>
      <c r="B25" s="79" t="str">
        <f>IF(Exterior!A28="","",Exterior!A28)</f>
        <v>Exterior GFI</v>
      </c>
      <c r="C25" s="79">
        <f>IF(Exterior!A28="","",IFERROR(Exterior!C28,""))</f>
        <v>0</v>
      </c>
      <c r="D25" s="71">
        <f>IF(Exterior!A28="","",IFERROR(Exterior!E28,""))</f>
        <v>0</v>
      </c>
      <c r="E25" s="79">
        <f>IF(Exterior!A28="","",IFERROR(Exterior!G28,""))</f>
        <v>0</v>
      </c>
      <c r="F25" s="66" t="str">
        <f>IF(Exterior!A28="","",IF(OR(IFERROR(Exterior!E28,"")="",IFERROR(Exterior!E28,"")="Good",IFERROR(Exterior!E28,"")="Functioning"),"","⚠ Issue"))</f>
        <v/>
      </c>
      <c r="G25" s="71"/>
    </row>
    <row r="26" spans="1:7" ht="16.05" customHeight="1" x14ac:dyDescent="0.3">
      <c r="A26" s="72" t="str">
        <f>IF(Exterior!A29="","","Exterior")</f>
        <v>Exterior</v>
      </c>
      <c r="B26" s="80" t="str">
        <f>IF(Exterior!A29="","",Exterior!A29)</f>
        <v>Exterior hose bib</v>
      </c>
      <c r="C26" s="80">
        <f>IF(Exterior!A29="","",IFERROR(Exterior!C29,""))</f>
        <v>0</v>
      </c>
      <c r="D26" s="75">
        <f>IF(Exterior!A29="","",IFERROR(Exterior!E29,""))</f>
        <v>0</v>
      </c>
      <c r="E26" s="80">
        <f>IF(Exterior!A29="","",IFERROR(Exterior!G29,""))</f>
        <v>0</v>
      </c>
      <c r="F26" s="73" t="str">
        <f>IF(Exterior!A29="","",IF(OR(IFERROR(Exterior!E29,"")="",IFERROR(Exterior!E29,"")="Good",IFERROR(Exterior!E29,"")="Functioning"),"","⚠ Issue"))</f>
        <v/>
      </c>
      <c r="G26" s="75"/>
    </row>
    <row r="27" spans="1:7" ht="16.05" customHeight="1" x14ac:dyDescent="0.3">
      <c r="A27" s="65" t="str">
        <f>IF(Exterior!A30="","","Exterior")</f>
        <v>Exterior</v>
      </c>
      <c r="B27" s="79" t="str">
        <f>IF(Exterior!A30="","",Exterior!A30)</f>
        <v>Deck Rear</v>
      </c>
      <c r="C27" s="79">
        <f>IF(Exterior!A30="","",IFERROR(Exterior!C30,""))</f>
        <v>0</v>
      </c>
      <c r="D27" s="71">
        <f>IF(Exterior!A30="","",IFERROR(Exterior!E30,""))</f>
        <v>0</v>
      </c>
      <c r="E27" s="79">
        <f>IF(Exterior!A30="","",IFERROR(Exterior!G30,""))</f>
        <v>0</v>
      </c>
      <c r="F27" s="66" t="str">
        <f>IF(Exterior!A30="","",IF(OR(IFERROR(Exterior!E30,"")="",IFERROR(Exterior!E30,"")="Good",IFERROR(Exterior!E30,"")="Functioning"),"","⚠ Issue"))</f>
        <v/>
      </c>
      <c r="G27" s="71"/>
    </row>
    <row r="28" spans="1:7" ht="16.05" customHeight="1" x14ac:dyDescent="0.3">
      <c r="A28" s="72" t="str">
        <f>IF(Exterior!A31="","","Exterior")</f>
        <v>Exterior</v>
      </c>
      <c r="B28" s="80" t="str">
        <f>IF(Exterior!A31="","",Exterior!A31)</f>
        <v>Railings/Guards</v>
      </c>
      <c r="C28" s="80">
        <f>IF(Exterior!A31="","",IFERROR(Exterior!C31,""))</f>
        <v>0</v>
      </c>
      <c r="D28" s="75">
        <f>IF(Exterior!A31="","",IFERROR(Exterior!E31,""))</f>
        <v>0</v>
      </c>
      <c r="E28" s="80">
        <f>IF(Exterior!A31="","",IFERROR(Exterior!G31,""))</f>
        <v>0</v>
      </c>
      <c r="F28" s="73" t="str">
        <f>IF(Exterior!A31="","",IF(OR(IFERROR(Exterior!E31,"")="",IFERROR(Exterior!E31,"")="Good",IFERROR(Exterior!E31,"")="Functioning"),"","⚠ Issue"))</f>
        <v/>
      </c>
      <c r="G28" s="75"/>
    </row>
    <row r="29" spans="1:7" ht="16.05" customHeight="1" x14ac:dyDescent="0.3">
      <c r="A29" s="65" t="str">
        <f>IF(Exterior!A32="","","Exterior")</f>
        <v>Exterior</v>
      </c>
      <c r="B29" s="79" t="str">
        <f>IF(Exterior!A32="","",Exterior!A32)</f>
        <v>Dryer vent</v>
      </c>
      <c r="C29" s="79">
        <f>IF(Exterior!A32="","",IFERROR(Exterior!C32,""))</f>
        <v>0</v>
      </c>
      <c r="D29" s="71">
        <f>IF(Exterior!A32="","",IFERROR(Exterior!E32,""))</f>
        <v>0</v>
      </c>
      <c r="E29" s="79">
        <f>IF(Exterior!A32="","",IFERROR(Exterior!G32,""))</f>
        <v>0</v>
      </c>
      <c r="F29" s="66" t="str">
        <f>IF(Exterior!A32="","",IF(OR(IFERROR(Exterior!E32,"")="",IFERROR(Exterior!E32,"")="Good",IFERROR(Exterior!E32,"")="Functioning"),"","⚠ Issue"))</f>
        <v/>
      </c>
      <c r="G29" s="71"/>
    </row>
    <row r="30" spans="1:7" ht="4.05" customHeight="1" x14ac:dyDescent="0.3">
      <c r="A30" s="81"/>
      <c r="B30" s="81"/>
      <c r="C30" s="81"/>
      <c r="D30" s="81"/>
      <c r="E30" s="81"/>
      <c r="F30" s="81"/>
      <c r="G30" s="81"/>
    </row>
    <row r="31" spans="1:7" ht="16.05" customHeight="1" x14ac:dyDescent="0.3">
      <c r="A31" s="72" t="str">
        <f>IF(Mechanical!A8="","","Mechanical")</f>
        <v>Mechanical</v>
      </c>
      <c r="B31" s="80" t="str">
        <f>IF(Mechanical!A8="","",Mechanical!A8)</f>
        <v>Furnace</v>
      </c>
      <c r="C31" s="80">
        <f>IF(Mechanical!A8="","",IFERROR(Mechanical!C8,""))</f>
        <v>0</v>
      </c>
      <c r="D31" s="75">
        <f>IF(Mechanical!A8="","",IFERROR(Mechanical!E8,""))</f>
        <v>0</v>
      </c>
      <c r="E31" s="80">
        <f>IF(Mechanical!A8="","",IFERROR(Mechanical!G8,""))</f>
        <v>0</v>
      </c>
      <c r="F31" s="73" t="str">
        <f>IF(Mechanical!A8="","",IF(OR(IFERROR(Mechanical!E8,"")="",IFERROR(Mechanical!E8,"")="Good",IFERROR(Mechanical!E8,"")="Functioning"),"","⚠ Issue"))</f>
        <v/>
      </c>
      <c r="G31" s="75"/>
    </row>
    <row r="32" spans="1:7" ht="16.05" customHeight="1" x14ac:dyDescent="0.3">
      <c r="A32" s="65" t="str">
        <f>IF(Mechanical!A9="","","Mechanical")</f>
        <v>Mechanical</v>
      </c>
      <c r="B32" s="79" t="str">
        <f>IF(Mechanical!A9="","",Mechanical!A9)</f>
        <v>HRV/ERV</v>
      </c>
      <c r="C32" s="79">
        <f>IF(Mechanical!A9="","",IFERROR(Mechanical!C9,""))</f>
        <v>0</v>
      </c>
      <c r="D32" s="71">
        <f>IF(Mechanical!A9="","",IFERROR(Mechanical!E9,""))</f>
        <v>0</v>
      </c>
      <c r="E32" s="79">
        <f>IF(Mechanical!A9="","",IFERROR(Mechanical!G9,""))</f>
        <v>0</v>
      </c>
      <c r="F32" s="66" t="str">
        <f>IF(Mechanical!A9="","",IF(OR(IFERROR(Mechanical!E9,"")="",IFERROR(Mechanical!E9,"")="Good",IFERROR(Mechanical!E9,"")="Functioning"),"","⚠ Issue"))</f>
        <v/>
      </c>
      <c r="G32" s="71"/>
    </row>
    <row r="33" spans="1:7" ht="16.05" customHeight="1" x14ac:dyDescent="0.3">
      <c r="A33" s="72" t="str">
        <f>IF(Mechanical!A10="","","Mechanical")</f>
        <v>Mechanical</v>
      </c>
      <c r="B33" s="80" t="str">
        <f>IF(Mechanical!A10="","",Mechanical!A10)</f>
        <v>Hot Water Heater</v>
      </c>
      <c r="C33" s="80">
        <f>IF(Mechanical!A10="","",IFERROR(Mechanical!C10,""))</f>
        <v>0</v>
      </c>
      <c r="D33" s="75">
        <f>IF(Mechanical!A10="","",IFERROR(Mechanical!E10,""))</f>
        <v>0</v>
      </c>
      <c r="E33" s="80">
        <f>IF(Mechanical!A10="","",IFERROR(Mechanical!G10,""))</f>
        <v>0</v>
      </c>
      <c r="F33" s="73" t="str">
        <f>IF(Mechanical!A10="","",IF(OR(IFERROR(Mechanical!E10,"")="",IFERROR(Mechanical!E10,"")="Good",IFERROR(Mechanical!E10,"")="Functioning"),"","⚠ Issue"))</f>
        <v/>
      </c>
      <c r="G33" s="75"/>
    </row>
    <row r="34" spans="1:7" ht="16.05" customHeight="1" x14ac:dyDescent="0.3">
      <c r="A34" s="65" t="str">
        <f>IF(Mechanical!A11="","","Mechanical")</f>
        <v>Mechanical</v>
      </c>
      <c r="B34" s="79" t="str">
        <f>IF(Mechanical!A11="","",Mechanical!A11)</f>
        <v>Water Softener</v>
      </c>
      <c r="C34" s="79">
        <f>IF(Mechanical!A11="","",IFERROR(Mechanical!C11,""))</f>
        <v>0</v>
      </c>
      <c r="D34" s="71">
        <f>IF(Mechanical!A11="","",IFERROR(Mechanical!E11,""))</f>
        <v>0</v>
      </c>
      <c r="E34" s="79">
        <f>IF(Mechanical!A11="","",IFERROR(Mechanical!G11,""))</f>
        <v>0</v>
      </c>
      <c r="F34" s="66" t="str">
        <f>IF(Mechanical!A11="","",IF(OR(IFERROR(Mechanical!E11,"")="",IFERROR(Mechanical!E11,"")="Good",IFERROR(Mechanical!E11,"")="Functioning"),"","⚠ Issue"))</f>
        <v/>
      </c>
      <c r="G34" s="71"/>
    </row>
    <row r="35" spans="1:7" ht="16.05" customHeight="1" x14ac:dyDescent="0.3">
      <c r="A35" s="72" t="str">
        <f>IF(Mechanical!A12="","","Mechanical")</f>
        <v>Mechanical</v>
      </c>
      <c r="B35" s="80" t="str">
        <f>IF(Mechanical!A12="","",Mechanical!A12)</f>
        <v>Combustion Air</v>
      </c>
      <c r="C35" s="80">
        <f>IF(Mechanical!A12="","",IFERROR(Mechanical!C12,""))</f>
        <v>0</v>
      </c>
      <c r="D35" s="75">
        <f>IF(Mechanical!A12="","",IFERROR(Mechanical!E12,""))</f>
        <v>0</v>
      </c>
      <c r="E35" s="80">
        <f>IF(Mechanical!A12="","",IFERROR(Mechanical!G12,""))</f>
        <v>0</v>
      </c>
      <c r="F35" s="73" t="str">
        <f>IF(Mechanical!A12="","",IF(OR(IFERROR(Mechanical!E12,"")="",IFERROR(Mechanical!E12,"")="Good",IFERROR(Mechanical!E12,"")="Functioning"),"","⚠ Issue"))</f>
        <v/>
      </c>
      <c r="G35" s="75"/>
    </row>
    <row r="36" spans="1:7" ht="16.05" customHeight="1" x14ac:dyDescent="0.3">
      <c r="A36" s="65" t="str">
        <f>IF(Mechanical!A13="","","Mechanical")</f>
        <v>Mechanical</v>
      </c>
      <c r="B36" s="79" t="str">
        <f>IF(Mechanical!A13="","",Mechanical!A13)</f>
        <v>Back-up Generator</v>
      </c>
      <c r="C36" s="79">
        <f>IF(Mechanical!A13="","",IFERROR(Mechanical!C13,""))</f>
        <v>0</v>
      </c>
      <c r="D36" s="71">
        <f>IF(Mechanical!A13="","",IFERROR(Mechanical!E13,""))</f>
        <v>0</v>
      </c>
      <c r="E36" s="79">
        <f>IF(Mechanical!A13="","",IFERROR(Mechanical!G13,""))</f>
        <v>0</v>
      </c>
      <c r="F36" s="66" t="str">
        <f>IF(Mechanical!A13="","",IF(OR(IFERROR(Mechanical!E13,"")="",IFERROR(Mechanical!E13,"")="Good",IFERROR(Mechanical!E13,"")="Functioning"),"","⚠ Issue"))</f>
        <v/>
      </c>
      <c r="G36" s="71"/>
    </row>
    <row r="37" spans="1:7" ht="16.05" customHeight="1" x14ac:dyDescent="0.3">
      <c r="A37" s="72" t="str">
        <f>IF(Mechanical!A14="","","Mechanical")</f>
        <v>Mechanical</v>
      </c>
      <c r="B37" s="80" t="str">
        <f>IF(Mechanical!A14="","",Mechanical!A14)</f>
        <v>Floor drain</v>
      </c>
      <c r="C37" s="80">
        <f>IF(Mechanical!A14="","",IFERROR(Mechanical!C14,""))</f>
        <v>0</v>
      </c>
      <c r="D37" s="75">
        <f>IF(Mechanical!A14="","",IFERROR(Mechanical!E14,""))</f>
        <v>0</v>
      </c>
      <c r="E37" s="80">
        <f>IF(Mechanical!A14="","",IFERROR(Mechanical!G14,""))</f>
        <v>0</v>
      </c>
      <c r="F37" s="73" t="str">
        <f>IF(Mechanical!A14="","",IF(OR(IFERROR(Mechanical!E14,"")="",IFERROR(Mechanical!E14,"")="Good",IFERROR(Mechanical!E14,"")="Functioning"),"","⚠ Issue"))</f>
        <v/>
      </c>
      <c r="G37" s="75"/>
    </row>
    <row r="38" spans="1:7" ht="16.05" customHeight="1" x14ac:dyDescent="0.3">
      <c r="A38" s="65" t="str">
        <f>IF(Mechanical!A15="","","Mechanical")</f>
        <v>Mechanical</v>
      </c>
      <c r="B38" s="79" t="str">
        <f>IF(Mechanical!A15="","",Mechanical!A15)</f>
        <v>Sump Pump</v>
      </c>
      <c r="C38" s="79">
        <f>IF(Mechanical!A15="","",IFERROR(Mechanical!C15,""))</f>
        <v>0</v>
      </c>
      <c r="D38" s="71">
        <f>IF(Mechanical!A15="","",IFERROR(Mechanical!E15,""))</f>
        <v>0</v>
      </c>
      <c r="E38" s="79">
        <f>IF(Mechanical!A15="","",IFERROR(Mechanical!G15,""))</f>
        <v>0</v>
      </c>
      <c r="F38" s="66" t="str">
        <f>IF(Mechanical!A15="","",IF(OR(IFERROR(Mechanical!E15,"")="",IFERROR(Mechanical!E15,"")="Good",IFERROR(Mechanical!E15,"")="Functioning"),"","⚠ Issue"))</f>
        <v/>
      </c>
      <c r="G38" s="71"/>
    </row>
    <row r="39" spans="1:7" ht="16.05" customHeight="1" x14ac:dyDescent="0.3">
      <c r="A39" s="72" t="str">
        <f>IF(Mechanical!A16="","","Mechanical")</f>
        <v>Mechanical</v>
      </c>
      <c r="B39" s="80" t="str">
        <f>IF(Mechanical!A16="","",Mechanical!A16)</f>
        <v>Sewage ejector</v>
      </c>
      <c r="C39" s="80">
        <f>IF(Mechanical!A16="","",IFERROR(Mechanical!C16,""))</f>
        <v>0</v>
      </c>
      <c r="D39" s="75">
        <f>IF(Mechanical!A16="","",IFERROR(Mechanical!E16,""))</f>
        <v>0</v>
      </c>
      <c r="E39" s="80">
        <f>IF(Mechanical!A16="","",IFERROR(Mechanical!G16,""))</f>
        <v>0</v>
      </c>
      <c r="F39" s="73" t="str">
        <f>IF(Mechanical!A16="","",IF(OR(IFERROR(Mechanical!E16,"")="",IFERROR(Mechanical!E16,"")="Good",IFERROR(Mechanical!E16,"")="Functioning"),"","⚠ Issue"))</f>
        <v/>
      </c>
      <c r="G39" s="75"/>
    </row>
    <row r="40" spans="1:7" ht="16.05" customHeight="1" x14ac:dyDescent="0.3">
      <c r="A40" s="65" t="str">
        <f>IF(Mechanical!A17="","","Mechanical")</f>
        <v>Mechanical</v>
      </c>
      <c r="B40" s="79" t="str">
        <f>IF(Mechanical!A17="","",Mechanical!A17)</f>
        <v>Back water valve</v>
      </c>
      <c r="C40" s="79">
        <f>IF(Mechanical!A17="","",IFERROR(Mechanical!C17,""))</f>
        <v>0</v>
      </c>
      <c r="D40" s="71">
        <f>IF(Mechanical!A17="","",IFERROR(Mechanical!E17,""))</f>
        <v>0</v>
      </c>
      <c r="E40" s="79">
        <f>IF(Mechanical!A17="","",IFERROR(Mechanical!G17,""))</f>
        <v>0</v>
      </c>
      <c r="F40" s="66" t="str">
        <f>IF(Mechanical!A17="","",IF(OR(IFERROR(Mechanical!E17,"")="",IFERROR(Mechanical!E17,"")="Good",IFERROR(Mechanical!E17,"")="Functioning"),"","⚠ Issue"))</f>
        <v/>
      </c>
      <c r="G40" s="71"/>
    </row>
    <row r="41" spans="1:7" ht="16.05" customHeight="1" x14ac:dyDescent="0.3">
      <c r="A41" s="72" t="str">
        <f>IF(Mechanical!A18="","","Mechanical")</f>
        <v>Mechanical</v>
      </c>
      <c r="B41" s="80" t="str">
        <f>IF(Mechanical!A18="","",Mechanical!A18)</f>
        <v>Return Air</v>
      </c>
      <c r="C41" s="80">
        <f>IF(Mechanical!A18="","",IFERROR(Mechanical!C18,""))</f>
        <v>0</v>
      </c>
      <c r="D41" s="75">
        <f>IF(Mechanical!A18="","",IFERROR(Mechanical!E18,""))</f>
        <v>0</v>
      </c>
      <c r="E41" s="80">
        <f>IF(Mechanical!A18="","",IFERROR(Mechanical!G18,""))</f>
        <v>0</v>
      </c>
      <c r="F41" s="73" t="str">
        <f>IF(Mechanical!A18="","",IF(OR(IFERROR(Mechanical!E18,"")="",IFERROR(Mechanical!E18,"")="Good",IFERROR(Mechanical!E18,"")="Functioning"),"","⚠ Issue"))</f>
        <v/>
      </c>
      <c r="G41" s="75"/>
    </row>
    <row r="42" spans="1:7" ht="16.05" customHeight="1" x14ac:dyDescent="0.3">
      <c r="A42" s="65" t="str">
        <f>IF(Mechanical!A19="","","Mechanical")</f>
        <v>Mechanical</v>
      </c>
      <c r="B42" s="79" t="str">
        <f>IF(Mechanical!A19="","",Mechanical!A19)</f>
        <v>HEPA</v>
      </c>
      <c r="C42" s="79">
        <f>IF(Mechanical!A19="","",IFERROR(Mechanical!C19,""))</f>
        <v>0</v>
      </c>
      <c r="D42" s="71">
        <f>IF(Mechanical!A19="","",IFERROR(Mechanical!E19,""))</f>
        <v>0</v>
      </c>
      <c r="E42" s="79">
        <f>IF(Mechanical!A19="","",IFERROR(Mechanical!G19,""))</f>
        <v>0</v>
      </c>
      <c r="F42" s="66" t="str">
        <f>IF(Mechanical!A19="","",IF(OR(IFERROR(Mechanical!E19,"")="",IFERROR(Mechanical!E19,"")="Good",IFERROR(Mechanical!E19,"")="Functioning"),"","⚠ Issue"))</f>
        <v/>
      </c>
      <c r="G42" s="71"/>
    </row>
    <row r="43" spans="1:7" ht="16.05" customHeight="1" x14ac:dyDescent="0.3">
      <c r="A43" s="72" t="str">
        <f>IF(Mechanical!A20="","","Mechanical")</f>
        <v>Mechanical</v>
      </c>
      <c r="B43" s="80" t="str">
        <f>IF(Mechanical!A20="","",Mechanical!A20)</f>
        <v>Furnace filter</v>
      </c>
      <c r="C43" s="80">
        <f>IF(Mechanical!A20="","",IFERROR(Mechanical!C20,""))</f>
        <v>0</v>
      </c>
      <c r="D43" s="75">
        <f>IF(Mechanical!A20="","",IFERROR(Mechanical!E20,""))</f>
        <v>0</v>
      </c>
      <c r="E43" s="80">
        <f>IF(Mechanical!A20="","",IFERROR(Mechanical!G20,""))</f>
        <v>0</v>
      </c>
      <c r="F43" s="73" t="str">
        <f>IF(Mechanical!A20="","",IF(OR(IFERROR(Mechanical!E20,"")="",IFERROR(Mechanical!E20,"")="Good",IFERROR(Mechanical!E20,"")="Functioning"),"","⚠ Issue"))</f>
        <v/>
      </c>
      <c r="G43" s="75"/>
    </row>
    <row r="44" spans="1:7" ht="16.05" customHeight="1" x14ac:dyDescent="0.3">
      <c r="A44" s="65" t="str">
        <f>IF(Mechanical!A21="","","Mechanical")</f>
        <v>Mechanical</v>
      </c>
      <c r="B44" s="79" t="str">
        <f>IF(Mechanical!A21="","",Mechanical!A21)</f>
        <v xml:space="preserve">Duct </v>
      </c>
      <c r="C44" s="79">
        <f>IF(Mechanical!A21="","",IFERROR(Mechanical!C21,""))</f>
        <v>0</v>
      </c>
      <c r="D44" s="71">
        <f>IF(Mechanical!A21="","",IFERROR(Mechanical!E21,""))</f>
        <v>0</v>
      </c>
      <c r="E44" s="79">
        <f>IF(Mechanical!A21="","",IFERROR(Mechanical!G21,""))</f>
        <v>0</v>
      </c>
      <c r="F44" s="66" t="str">
        <f>IF(Mechanical!A21="","",IF(OR(IFERROR(Mechanical!E21,"")="",IFERROR(Mechanical!E21,"")="Good",IFERROR(Mechanical!E21,"")="Functioning"),"","⚠ Issue"))</f>
        <v/>
      </c>
      <c r="G44" s="71"/>
    </row>
    <row r="45" spans="1:7" ht="4.05" customHeight="1" x14ac:dyDescent="0.3">
      <c r="A45" s="81"/>
      <c r="B45" s="81"/>
      <c r="C45" s="81"/>
      <c r="D45" s="81"/>
      <c r="E45" s="81"/>
      <c r="F45" s="81"/>
      <c r="G45" s="81"/>
    </row>
    <row r="46" spans="1:7" ht="16.05" customHeight="1" x14ac:dyDescent="0.3">
      <c r="A46" s="72" t="str">
        <f>IF(Kitchen!A8="","","Kitchen")</f>
        <v>Kitchen</v>
      </c>
      <c r="B46" s="80" t="str">
        <f>IF(Kitchen!A8="","",Kitchen!A8)</f>
        <v>Counter Tops</v>
      </c>
      <c r="C46" s="80">
        <f>IF(Kitchen!A8="","",IFERROR(Kitchen!C8,""))</f>
        <v>0</v>
      </c>
      <c r="D46" s="75">
        <f>IF(Kitchen!A8="","",IFERROR(Kitchen!E8,""))</f>
        <v>0</v>
      </c>
      <c r="E46" s="80">
        <f>IF(Kitchen!A8="","",IFERROR(Kitchen!G8,""))</f>
        <v>0</v>
      </c>
      <c r="F46" s="73" t="str">
        <f>IF(Kitchen!A8="","",IF(OR(IFERROR(Kitchen!E8,"")="",IFERROR(Kitchen!E8,"")="Good",IFERROR(Kitchen!E8,"")="Functioning"),"","⚠ Issue"))</f>
        <v/>
      </c>
      <c r="G46" s="75"/>
    </row>
    <row r="47" spans="1:7" ht="16.05" customHeight="1" x14ac:dyDescent="0.3">
      <c r="A47" s="65" t="str">
        <f>IF(Kitchen!A9="","","Kitchen")</f>
        <v>Kitchen</v>
      </c>
      <c r="B47" s="79" t="str">
        <f>IF(Kitchen!A9="","",Kitchen!A9)</f>
        <v>Cabinets</v>
      </c>
      <c r="C47" s="79">
        <f>IF(Kitchen!A9="","",IFERROR(Kitchen!C9,""))</f>
        <v>0</v>
      </c>
      <c r="D47" s="71">
        <f>IF(Kitchen!A9="","",IFERROR(Kitchen!E9,""))</f>
        <v>0</v>
      </c>
      <c r="E47" s="79">
        <f>IF(Kitchen!A9="","",IFERROR(Kitchen!G9,""))</f>
        <v>0</v>
      </c>
      <c r="F47" s="66" t="str">
        <f>IF(Kitchen!A9="","",IF(OR(IFERROR(Kitchen!E9,"")="",IFERROR(Kitchen!E9,"")="Good",IFERROR(Kitchen!E9,"")="Functioning"),"","⚠ Issue"))</f>
        <v/>
      </c>
      <c r="G47" s="71"/>
    </row>
    <row r="48" spans="1:7" ht="16.05" customHeight="1" x14ac:dyDescent="0.3">
      <c r="A48" s="72" t="str">
        <f>IF(Kitchen!A10="","","Kitchen")</f>
        <v>Kitchen</v>
      </c>
      <c r="B48" s="80" t="str">
        <f>IF(Kitchen!A10="","",Kitchen!A10)</f>
        <v>Upper Cabinets</v>
      </c>
      <c r="C48" s="80">
        <f>IF(Kitchen!A10="","",IFERROR(Kitchen!C10,""))</f>
        <v>0</v>
      </c>
      <c r="D48" s="75">
        <f>IF(Kitchen!A10="","",IFERROR(Kitchen!E10,""))</f>
        <v>0</v>
      </c>
      <c r="E48" s="80">
        <f>IF(Kitchen!A10="","",IFERROR(Kitchen!G10,""))</f>
        <v>0</v>
      </c>
      <c r="F48" s="73" t="str">
        <f>IF(Kitchen!A10="","",IF(OR(IFERROR(Kitchen!E10,"")="",IFERROR(Kitchen!E10,"")="Good",IFERROR(Kitchen!E10,"")="Functioning"),"","⚠ Issue"))</f>
        <v/>
      </c>
      <c r="G48" s="75"/>
    </row>
    <row r="49" spans="1:7" ht="16.05" customHeight="1" x14ac:dyDescent="0.3">
      <c r="A49" s="65" t="str">
        <f>IF(Kitchen!A11="","","Kitchen")</f>
        <v>Kitchen</v>
      </c>
      <c r="B49" s="79" t="str">
        <f>IF(Kitchen!A11="","",Kitchen!A11)</f>
        <v>Faucet</v>
      </c>
      <c r="C49" s="79">
        <f>IF(Kitchen!A11="","",IFERROR(Kitchen!C11,""))</f>
        <v>0</v>
      </c>
      <c r="D49" s="71">
        <f>IF(Kitchen!A11="","",IFERROR(Kitchen!E11,""))</f>
        <v>0</v>
      </c>
      <c r="E49" s="79">
        <f>IF(Kitchen!A11="","",IFERROR(Kitchen!G11,""))</f>
        <v>0</v>
      </c>
      <c r="F49" s="66" t="str">
        <f>IF(Kitchen!A11="","",IF(OR(IFERROR(Kitchen!E11,"")="",IFERROR(Kitchen!E11,"")="Good",IFERROR(Kitchen!E11,"")="Functioning"),"","⚠ Issue"))</f>
        <v/>
      </c>
      <c r="G49" s="71"/>
    </row>
    <row r="50" spans="1:7" ht="16.05" customHeight="1" x14ac:dyDescent="0.3">
      <c r="A50" s="72" t="str">
        <f>IF(Kitchen!A12="","","Kitchen")</f>
        <v>Kitchen</v>
      </c>
      <c r="B50" s="80" t="str">
        <f>IF(Kitchen!A12="","",Kitchen!A12)</f>
        <v>Flooring</v>
      </c>
      <c r="C50" s="80">
        <f>IF(Kitchen!A12="","",IFERROR(Kitchen!C12,""))</f>
        <v>0</v>
      </c>
      <c r="D50" s="75">
        <f>IF(Kitchen!A12="","",IFERROR(Kitchen!E12,""))</f>
        <v>0</v>
      </c>
      <c r="E50" s="80">
        <f>IF(Kitchen!A12="","",IFERROR(Kitchen!G12,""))</f>
        <v>0</v>
      </c>
      <c r="F50" s="73" t="str">
        <f>IF(Kitchen!A12="","",IF(OR(IFERROR(Kitchen!E12,"")="",IFERROR(Kitchen!E12,"")="Good",IFERROR(Kitchen!E12,"")="Functioning"),"","⚠ Issue"))</f>
        <v/>
      </c>
      <c r="G50" s="75"/>
    </row>
    <row r="51" spans="1:7" ht="16.05" customHeight="1" x14ac:dyDescent="0.3">
      <c r="A51" s="65" t="str">
        <f>IF(Kitchen!A13="","","Kitchen")</f>
        <v>Kitchen</v>
      </c>
      <c r="B51" s="79" t="str">
        <f>IF(Kitchen!A13="","",Kitchen!A13)</f>
        <v>Lighting</v>
      </c>
      <c r="C51" s="79">
        <f>IF(Kitchen!A13="","",IFERROR(Kitchen!C13,""))</f>
        <v>0</v>
      </c>
      <c r="D51" s="71">
        <f>IF(Kitchen!A13="","",IFERROR(Kitchen!E13,""))</f>
        <v>0</v>
      </c>
      <c r="E51" s="79">
        <f>IF(Kitchen!A13="","",IFERROR(Kitchen!G13,""))</f>
        <v>0</v>
      </c>
      <c r="F51" s="66" t="str">
        <f>IF(Kitchen!A13="","",IF(OR(IFERROR(Kitchen!E13,"")="",IFERROR(Kitchen!E13,"")="Good",IFERROR(Kitchen!E13,"")="Functioning"),"","⚠ Issue"))</f>
        <v/>
      </c>
      <c r="G51" s="71"/>
    </row>
    <row r="52" spans="1:7" ht="16.05" customHeight="1" x14ac:dyDescent="0.3">
      <c r="A52" s="72" t="str">
        <f>IF(Kitchen!A14="","","Kitchen")</f>
        <v>Kitchen</v>
      </c>
      <c r="B52" s="80" t="str">
        <f>IF(Kitchen!A14="","",Kitchen!A14)</f>
        <v>Fridge</v>
      </c>
      <c r="C52" s="80">
        <f>IF(Kitchen!A14="","",IFERROR(Kitchen!C14,""))</f>
        <v>0</v>
      </c>
      <c r="D52" s="75">
        <f>IF(Kitchen!A14="","",IFERROR(Kitchen!E14,""))</f>
        <v>0</v>
      </c>
      <c r="E52" s="80">
        <f>IF(Kitchen!A14="","",IFERROR(Kitchen!G14,""))</f>
        <v>0</v>
      </c>
      <c r="F52" s="73" t="str">
        <f>IF(Kitchen!A14="","",IF(OR(IFERROR(Kitchen!E14,"")="",IFERROR(Kitchen!E14,"")="Good",IFERROR(Kitchen!E14,"")="Functioning"),"","⚠ Issue"))</f>
        <v/>
      </c>
      <c r="G52" s="75"/>
    </row>
    <row r="53" spans="1:7" ht="16.05" customHeight="1" x14ac:dyDescent="0.3">
      <c r="A53" s="65" t="str">
        <f>IF(Kitchen!A15="","","Kitchen")</f>
        <v>Kitchen</v>
      </c>
      <c r="B53" s="79" t="str">
        <f>IF(Kitchen!A15="","",Kitchen!A15)</f>
        <v>Stove</v>
      </c>
      <c r="C53" s="79">
        <f>IF(Kitchen!A15="","",IFERROR(Kitchen!C15,""))</f>
        <v>0</v>
      </c>
      <c r="D53" s="71">
        <f>IF(Kitchen!A15="","",IFERROR(Kitchen!E15,""))</f>
        <v>0</v>
      </c>
      <c r="E53" s="79">
        <f>IF(Kitchen!A15="","",IFERROR(Kitchen!G15,""))</f>
        <v>0</v>
      </c>
      <c r="F53" s="66" t="str">
        <f>IF(Kitchen!A15="","",IF(OR(IFERROR(Kitchen!E15,"")="",IFERROR(Kitchen!E15,"")="Good",IFERROR(Kitchen!E15,"")="Functioning"),"","⚠ Issue"))</f>
        <v/>
      </c>
      <c r="G53" s="71"/>
    </row>
    <row r="54" spans="1:7" ht="16.05" customHeight="1" x14ac:dyDescent="0.3">
      <c r="A54" s="72" t="str">
        <f>IF(Kitchen!A16="","","Kitchen")</f>
        <v>Kitchen</v>
      </c>
      <c r="B54" s="80" t="str">
        <f>IF(Kitchen!A16="","",Kitchen!A16)</f>
        <v>Dishwasher</v>
      </c>
      <c r="C54" s="80">
        <f>IF(Kitchen!A16="","",IFERROR(Kitchen!C16,""))</f>
        <v>0</v>
      </c>
      <c r="D54" s="75">
        <f>IF(Kitchen!A16="","",IFERROR(Kitchen!E16,""))</f>
        <v>0</v>
      </c>
      <c r="E54" s="80">
        <f>IF(Kitchen!A16="","",IFERROR(Kitchen!G16,""))</f>
        <v>0</v>
      </c>
      <c r="F54" s="73" t="str">
        <f>IF(Kitchen!A16="","",IF(OR(IFERROR(Kitchen!E16,"")="",IFERROR(Kitchen!E16,"")="Good",IFERROR(Kitchen!E16,"")="Functioning"),"","⚠ Issue"))</f>
        <v/>
      </c>
      <c r="G54" s="75"/>
    </row>
    <row r="55" spans="1:7" ht="16.05" customHeight="1" x14ac:dyDescent="0.3">
      <c r="A55" s="65" t="str">
        <f>IF(Kitchen!A17="","","Kitchen")</f>
        <v>Kitchen</v>
      </c>
      <c r="B55" s="79" t="str">
        <f>IF(Kitchen!A17="","",Kitchen!A17)</f>
        <v>Outlets</v>
      </c>
      <c r="C55" s="79">
        <f>IF(Kitchen!A17="","",IFERROR(Kitchen!C17,""))</f>
        <v>0</v>
      </c>
      <c r="D55" s="71">
        <f>IF(Kitchen!A17="","",IFERROR(Kitchen!E17,""))</f>
        <v>0</v>
      </c>
      <c r="E55" s="79">
        <f>IF(Kitchen!A17="","",IFERROR(Kitchen!G17,""))</f>
        <v>0</v>
      </c>
      <c r="F55" s="66" t="str">
        <f>IF(Kitchen!A17="","",IF(OR(IFERROR(Kitchen!E17,"")="",IFERROR(Kitchen!E17,"")="Good",IFERROR(Kitchen!E17,"")="Functioning"),"","⚠ Issue"))</f>
        <v/>
      </c>
      <c r="G55" s="71"/>
    </row>
    <row r="56" spans="1:7" ht="16.05" customHeight="1" x14ac:dyDescent="0.3">
      <c r="A56" s="72" t="str">
        <f>IF(Kitchen!A18="","","Kitchen")</f>
        <v>Kitchen</v>
      </c>
      <c r="B56" s="80" t="str">
        <f>IF(Kitchen!A18="","",Kitchen!A18)</f>
        <v>Window</v>
      </c>
      <c r="C56" s="80">
        <f>IF(Kitchen!A18="","",IFERROR(Kitchen!C18,""))</f>
        <v>0</v>
      </c>
      <c r="D56" s="75">
        <f>IF(Kitchen!A18="","",IFERROR(Kitchen!E18,""))</f>
        <v>0</v>
      </c>
      <c r="E56" s="80">
        <f>IF(Kitchen!A18="","",IFERROR(Kitchen!G18,""))</f>
        <v>0</v>
      </c>
      <c r="F56" s="73" t="str">
        <f>IF(Kitchen!A18="","",IF(OR(IFERROR(Kitchen!E18,"")="",IFERROR(Kitchen!E18,"")="Good",IFERROR(Kitchen!E18,"")="Functioning"),"","⚠ Issue"))</f>
        <v/>
      </c>
      <c r="G56" s="75"/>
    </row>
    <row r="57" spans="1:7" ht="4.05" customHeight="1" x14ac:dyDescent="0.3">
      <c r="A57" s="81"/>
      <c r="B57" s="81"/>
      <c r="C57" s="81"/>
      <c r="D57" s="81"/>
      <c r="E57" s="81"/>
      <c r="F57" s="81"/>
      <c r="G57" s="81"/>
    </row>
    <row r="58" spans="1:7" ht="16.05" customHeight="1" x14ac:dyDescent="0.3">
      <c r="A58" s="65" t="str">
        <f>IF(Bathroom!A8="","","Bathroom 1")</f>
        <v>Bathroom 1</v>
      </c>
      <c r="B58" s="79" t="str">
        <f>IF(Bathroom!A8="","",Bathroom!A8)</f>
        <v>Tub</v>
      </c>
      <c r="C58" s="79">
        <f>IF(Bathroom!A8="","",IFERROR(Bathroom!C8,""))</f>
        <v>0</v>
      </c>
      <c r="D58" s="71">
        <f>IF(Bathroom!A8="","",IFERROR(Bathroom!E8,""))</f>
        <v>0</v>
      </c>
      <c r="E58" s="79">
        <f>IF(Bathroom!A8="","",IFERROR(Bathroom!G8,""))</f>
        <v>0</v>
      </c>
      <c r="F58" s="66" t="str">
        <f>IF(Bathroom!A8="","",IF(OR(IFERROR(Bathroom!E8,"")="",IFERROR(Bathroom!E8,"")="Good",IFERROR(Bathroom!E8,"")="Functioning"),"","⚠ Issue"))</f>
        <v/>
      </c>
      <c r="G58" s="71"/>
    </row>
    <row r="59" spans="1:7" ht="16.05" customHeight="1" x14ac:dyDescent="0.3">
      <c r="A59" s="72" t="str">
        <f>IF(Bathroom!A9="","","Bathroom 1")</f>
        <v>Bathroom 1</v>
      </c>
      <c r="B59" s="80" t="str">
        <f>IF(Bathroom!A9="","",Bathroom!A9)</f>
        <v>Shower</v>
      </c>
      <c r="C59" s="80">
        <f>IF(Bathroom!A9="","",IFERROR(Bathroom!C9,""))</f>
        <v>0</v>
      </c>
      <c r="D59" s="75">
        <f>IF(Bathroom!A9="","",IFERROR(Bathroom!E9,""))</f>
        <v>0</v>
      </c>
      <c r="E59" s="80">
        <f>IF(Bathroom!A9="","",IFERROR(Bathroom!G9,""))</f>
        <v>0</v>
      </c>
      <c r="F59" s="73" t="str">
        <f>IF(Bathroom!A9="","",IF(OR(IFERROR(Bathroom!E9,"")="",IFERROR(Bathroom!E9,"")="Good",IFERROR(Bathroom!E9,"")="Functioning"),"","⚠ Issue"))</f>
        <v/>
      </c>
      <c r="G59" s="75"/>
    </row>
    <row r="60" spans="1:7" ht="16.05" customHeight="1" x14ac:dyDescent="0.3">
      <c r="A60" s="65" t="str">
        <f>IF(Bathroom!A10="","","Bathroom 1")</f>
        <v>Bathroom 1</v>
      </c>
      <c r="B60" s="79" t="str">
        <f>IF(Bathroom!A10="","",Bathroom!A10)</f>
        <v>Toilet</v>
      </c>
      <c r="C60" s="79">
        <f>IF(Bathroom!A10="","",IFERROR(Bathroom!C10,""))</f>
        <v>0</v>
      </c>
      <c r="D60" s="71">
        <f>IF(Bathroom!A10="","",IFERROR(Bathroom!E10,""))</f>
        <v>0</v>
      </c>
      <c r="E60" s="79">
        <f>IF(Bathroom!A10="","",IFERROR(Bathroom!G10,""))</f>
        <v>0</v>
      </c>
      <c r="F60" s="66" t="str">
        <f>IF(Bathroom!A10="","",IF(OR(IFERROR(Bathroom!E10,"")="",IFERROR(Bathroom!E10,"")="Good",IFERROR(Bathroom!E10,"")="Functioning"),"","⚠ Issue"))</f>
        <v/>
      </c>
      <c r="G60" s="71"/>
    </row>
    <row r="61" spans="1:7" ht="16.05" customHeight="1" x14ac:dyDescent="0.3">
      <c r="A61" s="72" t="str">
        <f>IF(Bathroom!A11="","","Bathroom 1")</f>
        <v>Bathroom 1</v>
      </c>
      <c r="B61" s="80" t="str">
        <f>IF(Bathroom!A11="","",Bathroom!A11)</f>
        <v>Sink</v>
      </c>
      <c r="C61" s="80">
        <f>IF(Bathroom!A11="","",IFERROR(Bathroom!C11,""))</f>
        <v>0</v>
      </c>
      <c r="D61" s="75">
        <f>IF(Bathroom!A11="","",IFERROR(Bathroom!E11,""))</f>
        <v>0</v>
      </c>
      <c r="E61" s="80">
        <f>IF(Bathroom!A11="","",IFERROR(Bathroom!G11,""))</f>
        <v>0</v>
      </c>
      <c r="F61" s="73" t="str">
        <f>IF(Bathroom!A11="","",IF(OR(IFERROR(Bathroom!E11,"")="",IFERROR(Bathroom!E11,"")="Good",IFERROR(Bathroom!E11,"")="Functioning"),"","⚠ Issue"))</f>
        <v/>
      </c>
      <c r="G61" s="75"/>
    </row>
    <row r="62" spans="1:7" ht="16.05" customHeight="1" x14ac:dyDescent="0.3">
      <c r="A62" s="65" t="str">
        <f>IF(Bathroom!A12="","","Bathroom 1")</f>
        <v>Bathroom 1</v>
      </c>
      <c r="B62" s="79" t="str">
        <f>IF(Bathroom!A12="","",Bathroom!A12)</f>
        <v>Faucet</v>
      </c>
      <c r="C62" s="79">
        <f>IF(Bathroom!A12="","",IFERROR(Bathroom!C12,""))</f>
        <v>0</v>
      </c>
      <c r="D62" s="71">
        <f>IF(Bathroom!A12="","",IFERROR(Bathroom!E12,""))</f>
        <v>0</v>
      </c>
      <c r="E62" s="79">
        <f>IF(Bathroom!A12="","",IFERROR(Bathroom!G12,""))</f>
        <v>0</v>
      </c>
      <c r="F62" s="66" t="str">
        <f>IF(Bathroom!A12="","",IF(OR(IFERROR(Bathroom!E12,"")="",IFERROR(Bathroom!E12,"")="Good",IFERROR(Bathroom!E12,"")="Functioning"),"","⚠ Issue"))</f>
        <v/>
      </c>
      <c r="G62" s="71"/>
    </row>
    <row r="63" spans="1:7" ht="16.05" customHeight="1" x14ac:dyDescent="0.3">
      <c r="A63" s="72" t="str">
        <f>IF(Bathroom!A13="","","Bathroom 1")</f>
        <v>Bathroom 1</v>
      </c>
      <c r="B63" s="80" t="str">
        <f>IF(Bathroom!A13="","",Bathroom!A13)</f>
        <v>Waste</v>
      </c>
      <c r="C63" s="80">
        <f>IF(Bathroom!A13="","",IFERROR(Bathroom!C13,""))</f>
        <v>0</v>
      </c>
      <c r="D63" s="75">
        <f>IF(Bathroom!A13="","",IFERROR(Bathroom!E13,""))</f>
        <v>0</v>
      </c>
      <c r="E63" s="80">
        <f>IF(Bathroom!A13="","",IFERROR(Bathroom!G13,""))</f>
        <v>0</v>
      </c>
      <c r="F63" s="73" t="str">
        <f>IF(Bathroom!A13="","",IF(OR(IFERROR(Bathroom!E13,"")="",IFERROR(Bathroom!E13,"")="Good",IFERROR(Bathroom!E13,"")="Functioning"),"","⚠ Issue"))</f>
        <v/>
      </c>
      <c r="G63" s="75"/>
    </row>
    <row r="64" spans="1:7" ht="16.05" customHeight="1" x14ac:dyDescent="0.3">
      <c r="A64" s="65" t="str">
        <f>IF(Bathroom!A14="","","Bathroom 1")</f>
        <v>Bathroom 1</v>
      </c>
      <c r="B64" s="79" t="str">
        <f>IF(Bathroom!A14="","",Bathroom!A14)</f>
        <v>Floor drain</v>
      </c>
      <c r="C64" s="79">
        <f>IF(Bathroom!A14="","",IFERROR(Bathroom!C14,""))</f>
        <v>0</v>
      </c>
      <c r="D64" s="71">
        <f>IF(Bathroom!A14="","",IFERROR(Bathroom!E14,""))</f>
        <v>0</v>
      </c>
      <c r="E64" s="79">
        <f>IF(Bathroom!A14="","",IFERROR(Bathroom!G14,""))</f>
        <v>0</v>
      </c>
      <c r="F64" s="66" t="str">
        <f>IF(Bathroom!A14="","",IF(OR(IFERROR(Bathroom!E14,"")="",IFERROR(Bathroom!E14,"")="Good",IFERROR(Bathroom!E14,"")="Functioning"),"","⚠ Issue"))</f>
        <v/>
      </c>
      <c r="G64" s="71"/>
    </row>
    <row r="65" spans="1:7" ht="16.05" customHeight="1" x14ac:dyDescent="0.3">
      <c r="A65" s="72" t="str">
        <f>IF(Bathroom!A15="","","Bathroom 1")</f>
        <v>Bathroom 1</v>
      </c>
      <c r="B65" s="80" t="str">
        <f>IF(Bathroom!A15="","",Bathroom!A15)</f>
        <v>Flooring</v>
      </c>
      <c r="C65" s="80">
        <f>IF(Bathroom!A15="","",IFERROR(Bathroom!C15,""))</f>
        <v>0</v>
      </c>
      <c r="D65" s="75">
        <f>IF(Bathroom!A15="","",IFERROR(Bathroom!E15,""))</f>
        <v>0</v>
      </c>
      <c r="E65" s="80">
        <f>IF(Bathroom!A15="","",IFERROR(Bathroom!G15,""))</f>
        <v>0</v>
      </c>
      <c r="F65" s="73" t="str">
        <f>IF(Bathroom!A15="","",IF(OR(IFERROR(Bathroom!E15,"")="",IFERROR(Bathroom!E15,"")="Good",IFERROR(Bathroom!E15,"")="Functioning"),"","⚠ Issue"))</f>
        <v/>
      </c>
      <c r="G65" s="75"/>
    </row>
    <row r="66" spans="1:7" ht="16.05" customHeight="1" x14ac:dyDescent="0.3">
      <c r="A66" s="65" t="str">
        <f>IF(Bathroom!A16="","","Bathroom 1")</f>
        <v>Bathroom 1</v>
      </c>
      <c r="B66" s="79" t="str">
        <f>IF(Bathroom!A16="","",Bathroom!A16)</f>
        <v>Lighting</v>
      </c>
      <c r="C66" s="79">
        <f>IF(Bathroom!A16="","",IFERROR(Bathroom!C16,""))</f>
        <v>0</v>
      </c>
      <c r="D66" s="71">
        <f>IF(Bathroom!A16="","",IFERROR(Bathroom!E16,""))</f>
        <v>0</v>
      </c>
      <c r="E66" s="79">
        <f>IF(Bathroom!A16="","",IFERROR(Bathroom!G16,""))</f>
        <v>0</v>
      </c>
      <c r="F66" s="66" t="str">
        <f>IF(Bathroom!A16="","",IF(OR(IFERROR(Bathroom!E16,"")="",IFERROR(Bathroom!E16,"")="Good",IFERROR(Bathroom!E16,"")="Functioning"),"","⚠ Issue"))</f>
        <v/>
      </c>
      <c r="G66" s="71"/>
    </row>
    <row r="67" spans="1:7" ht="16.05" customHeight="1" x14ac:dyDescent="0.3">
      <c r="A67" s="72" t="str">
        <f>IF(Bathroom!A17="","","Bathroom 1")</f>
        <v>Bathroom 1</v>
      </c>
      <c r="B67" s="80" t="str">
        <f>IF(Bathroom!A17="","",Bathroom!A17)</f>
        <v>Exhaust fan</v>
      </c>
      <c r="C67" s="80">
        <f>IF(Bathroom!A17="","",IFERROR(Bathroom!C17,""))</f>
        <v>0</v>
      </c>
      <c r="D67" s="75">
        <f>IF(Bathroom!A17="","",IFERROR(Bathroom!E17,""))</f>
        <v>0</v>
      </c>
      <c r="E67" s="80">
        <f>IF(Bathroom!A17="","",IFERROR(Bathroom!G17,""))</f>
        <v>0</v>
      </c>
      <c r="F67" s="73" t="str">
        <f>IF(Bathroom!A17="","",IF(OR(IFERROR(Bathroom!E17,"")="",IFERROR(Bathroom!E17,"")="Good",IFERROR(Bathroom!E17,"")="Functioning"),"","⚠ Issue"))</f>
        <v/>
      </c>
      <c r="G67" s="75"/>
    </row>
    <row r="68" spans="1:7" ht="16.05" customHeight="1" x14ac:dyDescent="0.3">
      <c r="A68" s="65" t="str">
        <f>IF(Bathroom!A18="","","Bathroom 1")</f>
        <v>Bathroom 1</v>
      </c>
      <c r="B68" s="79" t="str">
        <f>IF(Bathroom!A18="","",Bathroom!A18)</f>
        <v>Outlets</v>
      </c>
      <c r="C68" s="79">
        <f>IF(Bathroom!A18="","",IFERROR(Bathroom!C18,""))</f>
        <v>0</v>
      </c>
      <c r="D68" s="71">
        <f>IF(Bathroom!A18="","",IFERROR(Bathroom!E18,""))</f>
        <v>0</v>
      </c>
      <c r="E68" s="79">
        <f>IF(Bathroom!A18="","",IFERROR(Bathroom!G18,""))</f>
        <v>0</v>
      </c>
      <c r="F68" s="66" t="str">
        <f>IF(Bathroom!A18="","",IF(OR(IFERROR(Bathroom!E18,"")="",IFERROR(Bathroom!E18,"")="Good",IFERROR(Bathroom!E18,"")="Functioning"),"","⚠ Issue"))</f>
        <v/>
      </c>
      <c r="G68" s="71"/>
    </row>
    <row r="69" spans="1:7" ht="16.05" customHeight="1" x14ac:dyDescent="0.3">
      <c r="A69" s="72" t="str">
        <f>IF(Bathroom!A19="","","Bathroom 1")</f>
        <v>Bathroom 1</v>
      </c>
      <c r="B69" s="80" t="str">
        <f>IF(Bathroom!A19="","",Bathroom!A19)</f>
        <v>Window</v>
      </c>
      <c r="C69" s="80">
        <f>IF(Bathroom!A19="","",IFERROR(Bathroom!C19,""))</f>
        <v>0</v>
      </c>
      <c r="D69" s="75">
        <f>IF(Bathroom!A19="","",IFERROR(Bathroom!E19,""))</f>
        <v>0</v>
      </c>
      <c r="E69" s="80">
        <f>IF(Bathroom!A19="","",IFERROR(Bathroom!G19,""))</f>
        <v>0</v>
      </c>
      <c r="F69" s="73" t="str">
        <f>IF(Bathroom!A19="","",IF(OR(IFERROR(Bathroom!E19,"")="",IFERROR(Bathroom!E19,"")="Good",IFERROR(Bathroom!E19,"")="Functioning"),"","⚠ Issue"))</f>
        <v/>
      </c>
      <c r="G69" s="75"/>
    </row>
    <row r="70" spans="1:7" ht="4.05" customHeight="1" x14ac:dyDescent="0.3">
      <c r="A70" s="81"/>
      <c r="B70" s="81"/>
      <c r="C70" s="81"/>
      <c r="D70" s="81"/>
      <c r="E70" s="81"/>
      <c r="F70" s="81"/>
      <c r="G70" s="81"/>
    </row>
    <row r="71" spans="1:7" ht="16.05" customHeight="1" x14ac:dyDescent="0.3">
      <c r="A71" s="65" t="str">
        <f>IF('Bathroom (2)'!A8="","","Bathroom 2")</f>
        <v>Bathroom 2</v>
      </c>
      <c r="B71" s="79" t="str">
        <f>IF('Bathroom (2)'!A8="","",'Bathroom (2)'!A8)</f>
        <v>Tub</v>
      </c>
      <c r="C71" s="79">
        <f>IF('Bathroom (2)'!A8="","",IFERROR('Bathroom (2)'!C8,""))</f>
        <v>0</v>
      </c>
      <c r="D71" s="71">
        <f>IF('Bathroom (2)'!A8="","",IFERROR('Bathroom (2)'!E8,""))</f>
        <v>0</v>
      </c>
      <c r="E71" s="79">
        <f>IF('Bathroom (2)'!A8="","",IFERROR('Bathroom (2)'!G8,""))</f>
        <v>0</v>
      </c>
      <c r="F71" s="66" t="str">
        <f>IF('Bathroom (2)'!A8="","",IF(OR(IFERROR('Bathroom (2)'!E8,"")="",IFERROR('Bathroom (2)'!E8,"")="Good",IFERROR('Bathroom (2)'!E8,"")="Functioning"),"","⚠ Issue"))</f>
        <v/>
      </c>
      <c r="G71" s="71"/>
    </row>
    <row r="72" spans="1:7" ht="16.05" customHeight="1" x14ac:dyDescent="0.3">
      <c r="A72" s="72" t="str">
        <f>IF('Bathroom (2)'!A9="","","Bathroom 2")</f>
        <v>Bathroom 2</v>
      </c>
      <c r="B72" s="80" t="str">
        <f>IF('Bathroom (2)'!A9="","",'Bathroom (2)'!A9)</f>
        <v>Shower</v>
      </c>
      <c r="C72" s="80">
        <f>IF('Bathroom (2)'!A9="","",IFERROR('Bathroom (2)'!C9,""))</f>
        <v>0</v>
      </c>
      <c r="D72" s="75">
        <f>IF('Bathroom (2)'!A9="","",IFERROR('Bathroom (2)'!E9,""))</f>
        <v>0</v>
      </c>
      <c r="E72" s="80">
        <f>IF('Bathroom (2)'!A9="","",IFERROR('Bathroom (2)'!G9,""))</f>
        <v>0</v>
      </c>
      <c r="F72" s="73" t="str">
        <f>IF('Bathroom (2)'!A9="","",IF(OR(IFERROR('Bathroom (2)'!E9,"")="",IFERROR('Bathroom (2)'!E9,"")="Good",IFERROR('Bathroom (2)'!E9,"")="Functioning"),"","⚠ Issue"))</f>
        <v/>
      </c>
      <c r="G72" s="75"/>
    </row>
    <row r="73" spans="1:7" ht="16.05" customHeight="1" x14ac:dyDescent="0.3">
      <c r="A73" s="65" t="str">
        <f>IF('Bathroom (2)'!A10="","","Bathroom 2")</f>
        <v>Bathroom 2</v>
      </c>
      <c r="B73" s="79" t="str">
        <f>IF('Bathroom (2)'!A10="","",'Bathroom (2)'!A10)</f>
        <v>Toilet</v>
      </c>
      <c r="C73" s="79">
        <f>IF('Bathroom (2)'!A10="","",IFERROR('Bathroom (2)'!C10,""))</f>
        <v>0</v>
      </c>
      <c r="D73" s="71">
        <f>IF('Bathroom (2)'!A10="","",IFERROR('Bathroom (2)'!E10,""))</f>
        <v>0</v>
      </c>
      <c r="E73" s="79">
        <f>IF('Bathroom (2)'!A10="","",IFERROR('Bathroom (2)'!G10,""))</f>
        <v>0</v>
      </c>
      <c r="F73" s="66" t="str">
        <f>IF('Bathroom (2)'!A10="","",IF(OR(IFERROR('Bathroom (2)'!E10,"")="",IFERROR('Bathroom (2)'!E10,"")="Good",IFERROR('Bathroom (2)'!E10,"")="Functioning"),"","⚠ Issue"))</f>
        <v/>
      </c>
      <c r="G73" s="71"/>
    </row>
    <row r="74" spans="1:7" ht="16.05" customHeight="1" x14ac:dyDescent="0.3">
      <c r="A74" s="72" t="str">
        <f>IF('Bathroom (2)'!A11="","","Bathroom 2")</f>
        <v>Bathroom 2</v>
      </c>
      <c r="B74" s="80" t="str">
        <f>IF('Bathroom (2)'!A11="","",'Bathroom (2)'!A11)</f>
        <v>Sink</v>
      </c>
      <c r="C74" s="80">
        <f>IF('Bathroom (2)'!A11="","",IFERROR('Bathroom (2)'!C11,""))</f>
        <v>0</v>
      </c>
      <c r="D74" s="75">
        <f>IF('Bathroom (2)'!A11="","",IFERROR('Bathroom (2)'!E11,""))</f>
        <v>0</v>
      </c>
      <c r="E74" s="80">
        <f>IF('Bathroom (2)'!A11="","",IFERROR('Bathroom (2)'!G11,""))</f>
        <v>0</v>
      </c>
      <c r="F74" s="73" t="str">
        <f>IF('Bathroom (2)'!A11="","",IF(OR(IFERROR('Bathroom (2)'!E11,"")="",IFERROR('Bathroom (2)'!E11,"")="Good",IFERROR('Bathroom (2)'!E11,"")="Functioning"),"","⚠ Issue"))</f>
        <v/>
      </c>
      <c r="G74" s="75"/>
    </row>
    <row r="75" spans="1:7" ht="16.05" customHeight="1" x14ac:dyDescent="0.3">
      <c r="A75" s="65" t="str">
        <f>IF('Bathroom (2)'!A12="","","Bathroom 2")</f>
        <v>Bathroom 2</v>
      </c>
      <c r="B75" s="79" t="str">
        <f>IF('Bathroom (2)'!A12="","",'Bathroom (2)'!A12)</f>
        <v>Faucet</v>
      </c>
      <c r="C75" s="79">
        <f>IF('Bathroom (2)'!A12="","",IFERROR('Bathroom (2)'!C12,""))</f>
        <v>0</v>
      </c>
      <c r="D75" s="71">
        <f>IF('Bathroom (2)'!A12="","",IFERROR('Bathroom (2)'!E12,""))</f>
        <v>0</v>
      </c>
      <c r="E75" s="79">
        <f>IF('Bathroom (2)'!A12="","",IFERROR('Bathroom (2)'!G12,""))</f>
        <v>0</v>
      </c>
      <c r="F75" s="66" t="str">
        <f>IF('Bathroom (2)'!A12="","",IF(OR(IFERROR('Bathroom (2)'!E12,"")="",IFERROR('Bathroom (2)'!E12,"")="Good",IFERROR('Bathroom (2)'!E12,"")="Functioning"),"","⚠ Issue"))</f>
        <v/>
      </c>
      <c r="G75" s="71"/>
    </row>
    <row r="76" spans="1:7" ht="16.05" customHeight="1" x14ac:dyDescent="0.3">
      <c r="A76" s="72" t="str">
        <f>IF('Bathroom (2)'!A13="","","Bathroom 2")</f>
        <v>Bathroom 2</v>
      </c>
      <c r="B76" s="80" t="str">
        <f>IF('Bathroom (2)'!A13="","",'Bathroom (2)'!A13)</f>
        <v>Waste</v>
      </c>
      <c r="C76" s="80">
        <f>IF('Bathroom (2)'!A13="","",IFERROR('Bathroom (2)'!C13,""))</f>
        <v>0</v>
      </c>
      <c r="D76" s="75">
        <f>IF('Bathroom (2)'!A13="","",IFERROR('Bathroom (2)'!E13,""))</f>
        <v>0</v>
      </c>
      <c r="E76" s="80">
        <f>IF('Bathroom (2)'!A13="","",IFERROR('Bathroom (2)'!G13,""))</f>
        <v>0</v>
      </c>
      <c r="F76" s="73" t="str">
        <f>IF('Bathroom (2)'!A13="","",IF(OR(IFERROR('Bathroom (2)'!E13,"")="",IFERROR('Bathroom (2)'!E13,"")="Good",IFERROR('Bathroom (2)'!E13,"")="Functioning"),"","⚠ Issue"))</f>
        <v/>
      </c>
      <c r="G76" s="75"/>
    </row>
    <row r="77" spans="1:7" ht="16.05" customHeight="1" x14ac:dyDescent="0.3">
      <c r="A77" s="65" t="str">
        <f>IF('Bathroom (2)'!A14="","","Bathroom 2")</f>
        <v>Bathroom 2</v>
      </c>
      <c r="B77" s="79" t="str">
        <f>IF('Bathroom (2)'!A14="","",'Bathroom (2)'!A14)</f>
        <v>Floor drain</v>
      </c>
      <c r="C77" s="79">
        <f>IF('Bathroom (2)'!A14="","",IFERROR('Bathroom (2)'!C14,""))</f>
        <v>0</v>
      </c>
      <c r="D77" s="71">
        <f>IF('Bathroom (2)'!A14="","",IFERROR('Bathroom (2)'!E14,""))</f>
        <v>0</v>
      </c>
      <c r="E77" s="79">
        <f>IF('Bathroom (2)'!A14="","",IFERROR('Bathroom (2)'!G14,""))</f>
        <v>0</v>
      </c>
      <c r="F77" s="66" t="str">
        <f>IF('Bathroom (2)'!A14="","",IF(OR(IFERROR('Bathroom (2)'!E14,"")="",IFERROR('Bathroom (2)'!E14,"")="Good",IFERROR('Bathroom (2)'!E14,"")="Functioning"),"","⚠ Issue"))</f>
        <v/>
      </c>
      <c r="G77" s="71"/>
    </row>
    <row r="78" spans="1:7" ht="16.05" customHeight="1" x14ac:dyDescent="0.3">
      <c r="A78" s="72" t="str">
        <f>IF('Bathroom (2)'!A15="","","Bathroom 2")</f>
        <v>Bathroom 2</v>
      </c>
      <c r="B78" s="80" t="str">
        <f>IF('Bathroom (2)'!A15="","",'Bathroom (2)'!A15)</f>
        <v>Flooring</v>
      </c>
      <c r="C78" s="80">
        <f>IF('Bathroom (2)'!A15="","",IFERROR('Bathroom (2)'!C15,""))</f>
        <v>0</v>
      </c>
      <c r="D78" s="75">
        <f>IF('Bathroom (2)'!A15="","",IFERROR('Bathroom (2)'!E15,""))</f>
        <v>0</v>
      </c>
      <c r="E78" s="80">
        <f>IF('Bathroom (2)'!A15="","",IFERROR('Bathroom (2)'!G15,""))</f>
        <v>0</v>
      </c>
      <c r="F78" s="73" t="str">
        <f>IF('Bathroom (2)'!A15="","",IF(OR(IFERROR('Bathroom (2)'!E15,"")="",IFERROR('Bathroom (2)'!E15,"")="Good",IFERROR('Bathroom (2)'!E15,"")="Functioning"),"","⚠ Issue"))</f>
        <v/>
      </c>
      <c r="G78" s="75"/>
    </row>
    <row r="79" spans="1:7" ht="16.05" customHeight="1" x14ac:dyDescent="0.3">
      <c r="A79" s="65" t="str">
        <f>IF('Bathroom (2)'!A16="","","Bathroom 2")</f>
        <v>Bathroom 2</v>
      </c>
      <c r="B79" s="79" t="str">
        <f>IF('Bathroom (2)'!A16="","",'Bathroom (2)'!A16)</f>
        <v>Lighting</v>
      </c>
      <c r="C79" s="79">
        <f>IF('Bathroom (2)'!A16="","",IFERROR('Bathroom (2)'!C16,""))</f>
        <v>0</v>
      </c>
      <c r="D79" s="71">
        <f>IF('Bathroom (2)'!A16="","",IFERROR('Bathroom (2)'!E16,""))</f>
        <v>0</v>
      </c>
      <c r="E79" s="79">
        <f>IF('Bathroom (2)'!A16="","",IFERROR('Bathroom (2)'!G16,""))</f>
        <v>0</v>
      </c>
      <c r="F79" s="66" t="str">
        <f>IF('Bathroom (2)'!A16="","",IF(OR(IFERROR('Bathroom (2)'!E16,"")="",IFERROR('Bathroom (2)'!E16,"")="Good",IFERROR('Bathroom (2)'!E16,"")="Functioning"),"","⚠ Issue"))</f>
        <v/>
      </c>
      <c r="G79" s="71"/>
    </row>
    <row r="80" spans="1:7" ht="16.05" customHeight="1" x14ac:dyDescent="0.3">
      <c r="A80" s="72" t="str">
        <f>IF('Bathroom (2)'!A17="","","Bathroom 2")</f>
        <v>Bathroom 2</v>
      </c>
      <c r="B80" s="80" t="str">
        <f>IF('Bathroom (2)'!A17="","",'Bathroom (2)'!A17)</f>
        <v>Exhaust fan</v>
      </c>
      <c r="C80" s="80">
        <f>IF('Bathroom (2)'!A17="","",IFERROR('Bathroom (2)'!C17,""))</f>
        <v>0</v>
      </c>
      <c r="D80" s="75">
        <f>IF('Bathroom (2)'!A17="","",IFERROR('Bathroom (2)'!E17,""))</f>
        <v>0</v>
      </c>
      <c r="E80" s="80">
        <f>IF('Bathroom (2)'!A17="","",IFERROR('Bathroom (2)'!G17,""))</f>
        <v>0</v>
      </c>
      <c r="F80" s="73" t="str">
        <f>IF('Bathroom (2)'!A17="","",IF(OR(IFERROR('Bathroom (2)'!E17,"")="",IFERROR('Bathroom (2)'!E17,"")="Good",IFERROR('Bathroom (2)'!E17,"")="Functioning"),"","⚠ Issue"))</f>
        <v/>
      </c>
      <c r="G80" s="75"/>
    </row>
    <row r="81" spans="1:7" ht="16.05" customHeight="1" x14ac:dyDescent="0.3">
      <c r="A81" s="65" t="str">
        <f>IF('Bathroom (2)'!A18="","","Bathroom 2")</f>
        <v>Bathroom 2</v>
      </c>
      <c r="B81" s="79" t="str">
        <f>IF('Bathroom (2)'!A18="","",'Bathroom (2)'!A18)</f>
        <v>Outlets</v>
      </c>
      <c r="C81" s="79">
        <f>IF('Bathroom (2)'!A18="","",IFERROR('Bathroom (2)'!C18,""))</f>
        <v>0</v>
      </c>
      <c r="D81" s="71">
        <f>IF('Bathroom (2)'!A18="","",IFERROR('Bathroom (2)'!E18,""))</f>
        <v>0</v>
      </c>
      <c r="E81" s="79">
        <f>IF('Bathroom (2)'!A18="","",IFERROR('Bathroom (2)'!G18,""))</f>
        <v>0</v>
      </c>
      <c r="F81" s="66" t="str">
        <f>IF('Bathroom (2)'!A18="","",IF(OR(IFERROR('Bathroom (2)'!E18,"")="",IFERROR('Bathroom (2)'!E18,"")="Good",IFERROR('Bathroom (2)'!E18,"")="Functioning"),"","⚠ Issue"))</f>
        <v/>
      </c>
      <c r="G81" s="71"/>
    </row>
    <row r="82" spans="1:7" ht="16.05" customHeight="1" x14ac:dyDescent="0.3">
      <c r="A82" s="72" t="str">
        <f>IF('Bathroom (2)'!A19="","","Bathroom 2")</f>
        <v>Bathroom 2</v>
      </c>
      <c r="B82" s="80" t="str">
        <f>IF('Bathroom (2)'!A19="","",'Bathroom (2)'!A19)</f>
        <v>Window</v>
      </c>
      <c r="C82" s="80">
        <f>IF('Bathroom (2)'!A19="","",IFERROR('Bathroom (2)'!C19,""))</f>
        <v>0</v>
      </c>
      <c r="D82" s="75">
        <f>IF('Bathroom (2)'!A19="","",IFERROR('Bathroom (2)'!E19,""))</f>
        <v>0</v>
      </c>
      <c r="E82" s="80">
        <f>IF('Bathroom (2)'!A19="","",IFERROR('Bathroom (2)'!G19,""))</f>
        <v>0</v>
      </c>
      <c r="F82" s="73" t="str">
        <f>IF('Bathroom (2)'!A19="","",IF(OR(IFERROR('Bathroom (2)'!E19,"")="",IFERROR('Bathroom (2)'!E19,"")="Good",IFERROR('Bathroom (2)'!E19,"")="Functioning"),"","⚠ Issue"))</f>
        <v/>
      </c>
      <c r="G82" s="75"/>
    </row>
    <row r="83" spans="1:7" ht="4.05" customHeight="1" x14ac:dyDescent="0.3">
      <c r="A83" s="81"/>
      <c r="B83" s="81"/>
      <c r="C83" s="81"/>
      <c r="D83" s="81"/>
      <c r="E83" s="81"/>
      <c r="F83" s="81"/>
      <c r="G83" s="81"/>
    </row>
    <row r="84" spans="1:7" ht="16.05" customHeight="1" x14ac:dyDescent="0.3">
      <c r="A84" s="65" t="str">
        <f>IF(Office!A8="","","Office 1")</f>
        <v>Office 1</v>
      </c>
      <c r="B84" s="79" t="str">
        <f>IF(Office!A8="","",Office!A8)</f>
        <v>Ceiling</v>
      </c>
      <c r="C84" s="79">
        <f>IF(Office!A8="","",IFERROR(Office!C8,""))</f>
        <v>0</v>
      </c>
      <c r="D84" s="71">
        <f>IF(Office!A8="","",IFERROR(Office!E8,""))</f>
        <v>0</v>
      </c>
      <c r="E84" s="79">
        <f>IF(Office!A8="","",IFERROR(Office!G8,""))</f>
        <v>0</v>
      </c>
      <c r="F84" s="66" t="str">
        <f>IF(Office!A8="","",IF(OR(IFERROR(Office!E8,"")="",IFERROR(Office!E8,"")="Good",IFERROR(Office!E8,"")="Functioning"),"","⚠ Issue"))</f>
        <v/>
      </c>
      <c r="G84" s="71"/>
    </row>
    <row r="85" spans="1:7" ht="16.05" customHeight="1" x14ac:dyDescent="0.3">
      <c r="A85" s="72" t="str">
        <f>IF(Office!A9="","","Office 1")</f>
        <v>Office 1</v>
      </c>
      <c r="B85" s="80" t="str">
        <f>IF(Office!A9="","",Office!A9)</f>
        <v>Walls</v>
      </c>
      <c r="C85" s="80">
        <f>IF(Office!A9="","",IFERROR(Office!C9,""))</f>
        <v>0</v>
      </c>
      <c r="D85" s="75">
        <f>IF(Office!A9="","",IFERROR(Office!E9,""))</f>
        <v>0</v>
      </c>
      <c r="E85" s="80">
        <f>IF(Office!A9="","",IFERROR(Office!G9,""))</f>
        <v>0</v>
      </c>
      <c r="F85" s="73" t="str">
        <f>IF(Office!A9="","",IF(OR(IFERROR(Office!E9,"")="",IFERROR(Office!E9,"")="Good",IFERROR(Office!E9,"")="Functioning"),"","⚠ Issue"))</f>
        <v/>
      </c>
      <c r="G85" s="75"/>
    </row>
    <row r="86" spans="1:7" ht="16.05" customHeight="1" x14ac:dyDescent="0.3">
      <c r="A86" s="65" t="str">
        <f>IF(Office!A10="","","Office 1")</f>
        <v>Office 1</v>
      </c>
      <c r="B86" s="79" t="str">
        <f>IF(Office!A10="","",Office!A10)</f>
        <v>Doors</v>
      </c>
      <c r="C86" s="79">
        <f>IF(Office!A10="","",IFERROR(Office!C10,""))</f>
        <v>0</v>
      </c>
      <c r="D86" s="71">
        <f>IF(Office!A10="","",IFERROR(Office!E10,""))</f>
        <v>0</v>
      </c>
      <c r="E86" s="79">
        <f>IF(Office!A10="","",IFERROR(Office!G10,""))</f>
        <v>0</v>
      </c>
      <c r="F86" s="66" t="str">
        <f>IF(Office!A10="","",IF(OR(IFERROR(Office!E10,"")="",IFERROR(Office!E10,"")="Good",IFERROR(Office!E10,"")="Functioning"),"","⚠ Issue"))</f>
        <v/>
      </c>
      <c r="G86" s="71"/>
    </row>
    <row r="87" spans="1:7" ht="16.05" customHeight="1" x14ac:dyDescent="0.3">
      <c r="A87" s="72" t="str">
        <f>IF(Office!A11="","","Office 1")</f>
        <v>Office 1</v>
      </c>
      <c r="B87" s="80" t="str">
        <f>IF(Office!A11="","",Office!A11)</f>
        <v>Flooring</v>
      </c>
      <c r="C87" s="80">
        <f>IF(Office!A11="","",IFERROR(Office!C11,""))</f>
        <v>0</v>
      </c>
      <c r="D87" s="75">
        <f>IF(Office!A11="","",IFERROR(Office!E11,""))</f>
        <v>0</v>
      </c>
      <c r="E87" s="80">
        <f>IF(Office!A11="","",IFERROR(Office!G11,""))</f>
        <v>0</v>
      </c>
      <c r="F87" s="73" t="str">
        <f>IF(Office!A11="","",IF(OR(IFERROR(Office!E11,"")="",IFERROR(Office!E11,"")="Good",IFERROR(Office!E11,"")="Functioning"),"","⚠ Issue"))</f>
        <v/>
      </c>
      <c r="G87" s="75"/>
    </row>
    <row r="88" spans="1:7" ht="16.05" customHeight="1" x14ac:dyDescent="0.3">
      <c r="A88" s="65" t="str">
        <f>IF(Office!A12="","","Office 1")</f>
        <v>Office 1</v>
      </c>
      <c r="B88" s="79" t="str">
        <f>IF(Office!A12="","",Office!A12)</f>
        <v>Lighting</v>
      </c>
      <c r="C88" s="79">
        <f>IF(Office!A12="","",IFERROR(Office!C12,""))</f>
        <v>0</v>
      </c>
      <c r="D88" s="71">
        <f>IF(Office!A12="","",IFERROR(Office!E12,""))</f>
        <v>0</v>
      </c>
      <c r="E88" s="79">
        <f>IF(Office!A12="","",IFERROR(Office!G12,""))</f>
        <v>0</v>
      </c>
      <c r="F88" s="66" t="str">
        <f>IF(Office!A12="","",IF(OR(IFERROR(Office!E12,"")="",IFERROR(Office!E12,"")="Good",IFERROR(Office!E12,"")="Functioning"),"","⚠ Issue"))</f>
        <v/>
      </c>
      <c r="G88" s="71"/>
    </row>
    <row r="89" spans="1:7" ht="16.05" customHeight="1" x14ac:dyDescent="0.3">
      <c r="A89" s="72" t="str">
        <f>IF(Office!A13="","","Office 1")</f>
        <v>Office 1</v>
      </c>
      <c r="B89" s="80" t="str">
        <f>IF(Office!A13="","",Office!A13)</f>
        <v>Outlets</v>
      </c>
      <c r="C89" s="80">
        <f>IF(Office!A13="","",IFERROR(Office!C13,""))</f>
        <v>0</v>
      </c>
      <c r="D89" s="75">
        <f>IF(Office!A13="","",IFERROR(Office!E13,""))</f>
        <v>0</v>
      </c>
      <c r="E89" s="80">
        <f>IF(Office!A13="","",IFERROR(Office!G13,""))</f>
        <v>0</v>
      </c>
      <c r="F89" s="73" t="str">
        <f>IF(Office!A13="","",IF(OR(IFERROR(Office!E13,"")="",IFERROR(Office!E13,"")="Good",IFERROR(Office!E13,"")="Functioning"),"","⚠ Issue"))</f>
        <v/>
      </c>
      <c r="G89" s="75"/>
    </row>
    <row r="90" spans="1:7" ht="16.05" customHeight="1" x14ac:dyDescent="0.3">
      <c r="A90" s="65" t="str">
        <f>IF(Office!A14="","","Office 1")</f>
        <v>Office 1</v>
      </c>
      <c r="B90" s="79" t="str">
        <f>IF(Office!A14="","",Office!A14)</f>
        <v>Window</v>
      </c>
      <c r="C90" s="79">
        <f>IF(Office!A14="","",IFERROR(Office!C14,""))</f>
        <v>0</v>
      </c>
      <c r="D90" s="71">
        <f>IF(Office!A14="","",IFERROR(Office!E14,""))</f>
        <v>0</v>
      </c>
      <c r="E90" s="79">
        <f>IF(Office!A14="","",IFERROR(Office!G14,""))</f>
        <v>0</v>
      </c>
      <c r="F90" s="66" t="str">
        <f>IF(Office!A14="","",IF(OR(IFERROR(Office!E14,"")="",IFERROR(Office!E14,"")="Good",IFERROR(Office!E14,"")="Functioning"),"","⚠ Issue"))</f>
        <v/>
      </c>
      <c r="G90" s="71"/>
    </row>
    <row r="91" spans="1:7" ht="4.05" customHeight="1" x14ac:dyDescent="0.3">
      <c r="A91" s="81"/>
      <c r="B91" s="81"/>
      <c r="C91" s="81"/>
      <c r="D91" s="81"/>
      <c r="E91" s="81"/>
      <c r="F91" s="81"/>
      <c r="G91" s="81"/>
    </row>
    <row r="92" spans="1:7" ht="16.05" customHeight="1" x14ac:dyDescent="0.3">
      <c r="A92" s="72" t="str">
        <f>IF('Staff Office'!A8="","","Staff Office")</f>
        <v>Staff Office</v>
      </c>
      <c r="B92" s="80" t="str">
        <f>IF('Staff Office'!A8="","",'Staff Office'!A8)</f>
        <v>Ceiling</v>
      </c>
      <c r="C92" s="80">
        <f>IF('Staff Office'!A8="","",IFERROR('Staff Office'!C8,""))</f>
        <v>0</v>
      </c>
      <c r="D92" s="75">
        <f>IF('Staff Office'!A8="","",IFERROR('Staff Office'!E8,""))</f>
        <v>0</v>
      </c>
      <c r="E92" s="80">
        <f>IF('Staff Office'!A8="","",IFERROR('Staff Office'!G8,""))</f>
        <v>0</v>
      </c>
      <c r="F92" s="73" t="str">
        <f>IF('Staff Office'!A8="","",IF(OR(IFERROR('Staff Office'!E8,"")="",IFERROR('Staff Office'!E8,"")="Good",IFERROR('Staff Office'!E8,"")="Functioning"),"","⚠ Issue"))</f>
        <v/>
      </c>
      <c r="G92" s="75"/>
    </row>
    <row r="93" spans="1:7" ht="16.05" customHeight="1" x14ac:dyDescent="0.3">
      <c r="A93" s="65" t="str">
        <f>IF('Staff Office'!A9="","","Staff Office")</f>
        <v>Staff Office</v>
      </c>
      <c r="B93" s="79" t="str">
        <f>IF('Staff Office'!A9="","",'Staff Office'!A9)</f>
        <v>Walls</v>
      </c>
      <c r="C93" s="79">
        <f>IF('Staff Office'!A9="","",IFERROR('Staff Office'!C9,""))</f>
        <v>0</v>
      </c>
      <c r="D93" s="71">
        <f>IF('Staff Office'!A9="","",IFERROR('Staff Office'!E9,""))</f>
        <v>0</v>
      </c>
      <c r="E93" s="79">
        <f>IF('Staff Office'!A9="","",IFERROR('Staff Office'!G9,""))</f>
        <v>0</v>
      </c>
      <c r="F93" s="66" t="str">
        <f>IF('Staff Office'!A9="","",IF(OR(IFERROR('Staff Office'!E9,"")="",IFERROR('Staff Office'!E9,"")="Good",IFERROR('Staff Office'!E9,"")="Functioning"),"","⚠ Issue"))</f>
        <v/>
      </c>
      <c r="G93" s="71"/>
    </row>
    <row r="94" spans="1:7" ht="16.05" customHeight="1" x14ac:dyDescent="0.3">
      <c r="A94" s="72" t="str">
        <f>IF('Staff Office'!A10="","","Staff Office")</f>
        <v>Staff Office</v>
      </c>
      <c r="B94" s="80" t="str">
        <f>IF('Staff Office'!A10="","",'Staff Office'!A10)</f>
        <v>Doors</v>
      </c>
      <c r="C94" s="80">
        <f>IF('Staff Office'!A10="","",IFERROR('Staff Office'!C10,""))</f>
        <v>0</v>
      </c>
      <c r="D94" s="75">
        <f>IF('Staff Office'!A10="","",IFERROR('Staff Office'!E10,""))</f>
        <v>0</v>
      </c>
      <c r="E94" s="80">
        <f>IF('Staff Office'!A10="","",IFERROR('Staff Office'!G10,""))</f>
        <v>0</v>
      </c>
      <c r="F94" s="73" t="str">
        <f>IF('Staff Office'!A10="","",IF(OR(IFERROR('Staff Office'!E10,"")="",IFERROR('Staff Office'!E10,"")="Good",IFERROR('Staff Office'!E10,"")="Functioning"),"","⚠ Issue"))</f>
        <v/>
      </c>
      <c r="G94" s="75"/>
    </row>
    <row r="95" spans="1:7" ht="16.05" customHeight="1" x14ac:dyDescent="0.3">
      <c r="A95" s="65" t="str">
        <f>IF('Staff Office'!A11="","","Staff Office")</f>
        <v>Staff Office</v>
      </c>
      <c r="B95" s="79" t="str">
        <f>IF('Staff Office'!A11="","",'Staff Office'!A11)</f>
        <v>Flooring</v>
      </c>
      <c r="C95" s="79">
        <f>IF('Staff Office'!A11="","",IFERROR('Staff Office'!C11,""))</f>
        <v>0</v>
      </c>
      <c r="D95" s="71">
        <f>IF('Staff Office'!A11="","",IFERROR('Staff Office'!E11,""))</f>
        <v>0</v>
      </c>
      <c r="E95" s="79">
        <f>IF('Staff Office'!A11="","",IFERROR('Staff Office'!G11,""))</f>
        <v>0</v>
      </c>
      <c r="F95" s="66" t="str">
        <f>IF('Staff Office'!A11="","",IF(OR(IFERROR('Staff Office'!E11,"")="",IFERROR('Staff Office'!E11,"")="Good",IFERROR('Staff Office'!E11,"")="Functioning"),"","⚠ Issue"))</f>
        <v/>
      </c>
      <c r="G95" s="71"/>
    </row>
    <row r="96" spans="1:7" ht="16.05" customHeight="1" x14ac:dyDescent="0.3">
      <c r="A96" s="72" t="str">
        <f>IF('Staff Office'!A12="","","Staff Office")</f>
        <v>Staff Office</v>
      </c>
      <c r="B96" s="80" t="str">
        <f>IF('Staff Office'!A12="","",'Staff Office'!A12)</f>
        <v>Lighting</v>
      </c>
      <c r="C96" s="80">
        <f>IF('Staff Office'!A12="","",IFERROR('Staff Office'!C12,""))</f>
        <v>0</v>
      </c>
      <c r="D96" s="75">
        <f>IF('Staff Office'!A12="","",IFERROR('Staff Office'!E12,""))</f>
        <v>0</v>
      </c>
      <c r="E96" s="80">
        <f>IF('Staff Office'!A12="","",IFERROR('Staff Office'!G12,""))</f>
        <v>0</v>
      </c>
      <c r="F96" s="73" t="str">
        <f>IF('Staff Office'!A12="","",IF(OR(IFERROR('Staff Office'!E12,"")="",IFERROR('Staff Office'!E12,"")="Good",IFERROR('Staff Office'!E12,"")="Functioning"),"","⚠ Issue"))</f>
        <v/>
      </c>
      <c r="G96" s="75"/>
    </row>
    <row r="97" spans="1:7" ht="16.05" customHeight="1" x14ac:dyDescent="0.3">
      <c r="A97" s="65" t="str">
        <f>IF('Staff Office'!A13="","","Staff Office")</f>
        <v>Staff Office</v>
      </c>
      <c r="B97" s="79" t="str">
        <f>IF('Staff Office'!A13="","",'Staff Office'!A13)</f>
        <v>Outlets</v>
      </c>
      <c r="C97" s="79">
        <f>IF('Staff Office'!A13="","",IFERROR('Staff Office'!C13,""))</f>
        <v>0</v>
      </c>
      <c r="D97" s="71">
        <f>IF('Staff Office'!A13="","",IFERROR('Staff Office'!E13,""))</f>
        <v>0</v>
      </c>
      <c r="E97" s="79">
        <f>IF('Staff Office'!A13="","",IFERROR('Staff Office'!G13,""))</f>
        <v>0</v>
      </c>
      <c r="F97" s="66" t="str">
        <f>IF('Staff Office'!A13="","",IF(OR(IFERROR('Staff Office'!E13,"")="",IFERROR('Staff Office'!E13,"")="Good",IFERROR('Staff Office'!E13,"")="Functioning"),"","⚠ Issue"))</f>
        <v/>
      </c>
      <c r="G97" s="71"/>
    </row>
    <row r="98" spans="1:7" ht="16.05" customHeight="1" x14ac:dyDescent="0.3">
      <c r="A98" s="72" t="str">
        <f>IF('Staff Office'!A14="","","Staff Office")</f>
        <v>Staff Office</v>
      </c>
      <c r="B98" s="80" t="str">
        <f>IF('Staff Office'!A14="","",'Staff Office'!A14)</f>
        <v>Window</v>
      </c>
      <c r="C98" s="80">
        <f>IF('Staff Office'!A14="","",IFERROR('Staff Office'!C14,""))</f>
        <v>0</v>
      </c>
      <c r="D98" s="75">
        <f>IF('Staff Office'!A14="","",IFERROR('Staff Office'!E14,""))</f>
        <v>0</v>
      </c>
      <c r="E98" s="80">
        <f>IF('Staff Office'!A14="","",IFERROR('Staff Office'!G14,""))</f>
        <v>0</v>
      </c>
      <c r="F98" s="73" t="str">
        <f>IF('Staff Office'!A14="","",IF(OR(IFERROR('Staff Office'!E14,"")="",IFERROR('Staff Office'!E14,"")="Good",IFERROR('Staff Office'!E14,"")="Functioning"),"","⚠ Issue"))</f>
        <v/>
      </c>
      <c r="G98" s="75"/>
    </row>
    <row r="99" spans="1:7" ht="4.05" customHeight="1" x14ac:dyDescent="0.3">
      <c r="A99" s="81"/>
      <c r="B99" s="81"/>
      <c r="C99" s="81"/>
      <c r="D99" s="81"/>
      <c r="E99" s="81"/>
      <c r="F99" s="81"/>
      <c r="G99" s="81"/>
    </row>
    <row r="100" spans="1:7" ht="16.05" customHeight="1" x14ac:dyDescent="0.3">
      <c r="A100" s="65" t="str">
        <f>IF('Living Room'!A8="","","Living Room")</f>
        <v>Living Room</v>
      </c>
      <c r="B100" s="79" t="str">
        <f>IF('Living Room'!A8="","",'Living Room'!A8)</f>
        <v>Ceiling</v>
      </c>
      <c r="C100" s="79">
        <f>IF('Living Room'!A8="","",IFERROR('Living Room'!C8,""))</f>
        <v>0</v>
      </c>
      <c r="D100" s="71">
        <f>IF('Living Room'!A8="","",IFERROR('Living Room'!E8,""))</f>
        <v>0</v>
      </c>
      <c r="E100" s="79">
        <f>IF('Living Room'!A8="","",IFERROR('Living Room'!G8,""))</f>
        <v>0</v>
      </c>
      <c r="F100" s="66" t="str">
        <f>IF('Living Room'!A8="","",IF(OR(IFERROR('Living Room'!E8,"")="",IFERROR('Living Room'!E8,"")="Good",IFERROR('Living Room'!E8,"")="Functioning"),"","⚠ Issue"))</f>
        <v/>
      </c>
      <c r="G100" s="71"/>
    </row>
    <row r="101" spans="1:7" ht="16.05" customHeight="1" x14ac:dyDescent="0.3">
      <c r="A101" s="72" t="str">
        <f>IF('Living Room'!A9="","","Living Room")</f>
        <v>Living Room</v>
      </c>
      <c r="B101" s="80" t="str">
        <f>IF('Living Room'!A9="","",'Living Room'!A9)</f>
        <v>Walls</v>
      </c>
      <c r="C101" s="80">
        <f>IF('Living Room'!A9="","",IFERROR('Living Room'!C9,""))</f>
        <v>0</v>
      </c>
      <c r="D101" s="75">
        <f>IF('Living Room'!A9="","",IFERROR('Living Room'!E9,""))</f>
        <v>0</v>
      </c>
      <c r="E101" s="80">
        <f>IF('Living Room'!A9="","",IFERROR('Living Room'!G9,""))</f>
        <v>0</v>
      </c>
      <c r="F101" s="73" t="str">
        <f>IF('Living Room'!A9="","",IF(OR(IFERROR('Living Room'!E9,"")="",IFERROR('Living Room'!E9,"")="Good",IFERROR('Living Room'!E9,"")="Functioning"),"","⚠ Issue"))</f>
        <v/>
      </c>
      <c r="G101" s="75"/>
    </row>
    <row r="102" spans="1:7" ht="16.05" customHeight="1" x14ac:dyDescent="0.3">
      <c r="A102" s="65" t="str">
        <f>IF('Living Room'!A10="","","Living Room")</f>
        <v>Living Room</v>
      </c>
      <c r="B102" s="79" t="str">
        <f>IF('Living Room'!A10="","",'Living Room'!A10)</f>
        <v>Doors</v>
      </c>
      <c r="C102" s="79">
        <f>IF('Living Room'!A10="","",IFERROR('Living Room'!C10,""))</f>
        <v>0</v>
      </c>
      <c r="D102" s="71">
        <f>IF('Living Room'!A10="","",IFERROR('Living Room'!E10,""))</f>
        <v>0</v>
      </c>
      <c r="E102" s="79">
        <f>IF('Living Room'!A10="","",IFERROR('Living Room'!G10,""))</f>
        <v>0</v>
      </c>
      <c r="F102" s="66" t="str">
        <f>IF('Living Room'!A10="","",IF(OR(IFERROR('Living Room'!E10,"")="",IFERROR('Living Room'!E10,"")="Good",IFERROR('Living Room'!E10,"")="Functioning"),"","⚠ Issue"))</f>
        <v/>
      </c>
      <c r="G102" s="71"/>
    </row>
    <row r="103" spans="1:7" ht="16.05" customHeight="1" x14ac:dyDescent="0.3">
      <c r="A103" s="72" t="str">
        <f>IF('Living Room'!A11="","","Living Room")</f>
        <v>Living Room</v>
      </c>
      <c r="B103" s="80" t="str">
        <f>IF('Living Room'!A11="","",'Living Room'!A11)</f>
        <v>Flooring</v>
      </c>
      <c r="C103" s="80">
        <f>IF('Living Room'!A11="","",IFERROR('Living Room'!C11,""))</f>
        <v>0</v>
      </c>
      <c r="D103" s="75">
        <f>IF('Living Room'!A11="","",IFERROR('Living Room'!E11,""))</f>
        <v>0</v>
      </c>
      <c r="E103" s="80">
        <f>IF('Living Room'!A11="","",IFERROR('Living Room'!G11,""))</f>
        <v>0</v>
      </c>
      <c r="F103" s="73" t="str">
        <f>IF('Living Room'!A11="","",IF(OR(IFERROR('Living Room'!E11,"")="",IFERROR('Living Room'!E11,"")="Good",IFERROR('Living Room'!E11,"")="Functioning"),"","⚠ Issue"))</f>
        <v/>
      </c>
      <c r="G103" s="75"/>
    </row>
    <row r="104" spans="1:7" ht="16.05" customHeight="1" x14ac:dyDescent="0.3">
      <c r="A104" s="65" t="str">
        <f>IF('Living Room'!A12="","","Living Room")</f>
        <v>Living Room</v>
      </c>
      <c r="B104" s="79" t="str">
        <f>IF('Living Room'!A12="","",'Living Room'!A12)</f>
        <v>Lighting</v>
      </c>
      <c r="C104" s="79">
        <f>IF('Living Room'!A12="","",IFERROR('Living Room'!C12,""))</f>
        <v>0</v>
      </c>
      <c r="D104" s="71">
        <f>IF('Living Room'!A12="","",IFERROR('Living Room'!E12,""))</f>
        <v>0</v>
      </c>
      <c r="E104" s="79">
        <f>IF('Living Room'!A12="","",IFERROR('Living Room'!G12,""))</f>
        <v>0</v>
      </c>
      <c r="F104" s="66" t="str">
        <f>IF('Living Room'!A12="","",IF(OR(IFERROR('Living Room'!E12,"")="",IFERROR('Living Room'!E12,"")="Good",IFERROR('Living Room'!E12,"")="Functioning"),"","⚠ Issue"))</f>
        <v/>
      </c>
      <c r="G104" s="71"/>
    </row>
    <row r="105" spans="1:7" ht="16.05" customHeight="1" x14ac:dyDescent="0.3">
      <c r="A105" s="72" t="str">
        <f>IF('Living Room'!A13="","","Living Room")</f>
        <v>Living Room</v>
      </c>
      <c r="B105" s="80" t="str">
        <f>IF('Living Room'!A13="","",'Living Room'!A13)</f>
        <v>Outlets</v>
      </c>
      <c r="C105" s="80">
        <f>IF('Living Room'!A13="","",IFERROR('Living Room'!C13,""))</f>
        <v>0</v>
      </c>
      <c r="D105" s="75">
        <f>IF('Living Room'!A13="","",IFERROR('Living Room'!E13,""))</f>
        <v>0</v>
      </c>
      <c r="E105" s="80">
        <f>IF('Living Room'!A13="","",IFERROR('Living Room'!G13,""))</f>
        <v>0</v>
      </c>
      <c r="F105" s="73" t="str">
        <f>IF('Living Room'!A13="","",IF(OR(IFERROR('Living Room'!E13,"")="",IFERROR('Living Room'!E13,"")="Good",IFERROR('Living Room'!E13,"")="Functioning"),"","⚠ Issue"))</f>
        <v/>
      </c>
      <c r="G105" s="75"/>
    </row>
    <row r="106" spans="1:7" ht="16.05" customHeight="1" x14ac:dyDescent="0.3">
      <c r="A106" s="65" t="str">
        <f>IF('Living Room'!A14="","","Living Room")</f>
        <v>Living Room</v>
      </c>
      <c r="B106" s="79" t="str">
        <f>IF('Living Room'!A14="","",'Living Room'!A14)</f>
        <v>Ceiling lifts</v>
      </c>
      <c r="C106" s="79">
        <f>IF('Living Room'!A14="","",IFERROR('Living Room'!C14,""))</f>
        <v>0</v>
      </c>
      <c r="D106" s="71">
        <f>IF('Living Room'!A14="","",IFERROR('Living Room'!E14,""))</f>
        <v>0</v>
      </c>
      <c r="E106" s="79">
        <f>IF('Living Room'!A14="","",IFERROR('Living Room'!G14,""))</f>
        <v>0</v>
      </c>
      <c r="F106" s="66" t="str">
        <f>IF('Living Room'!A14="","",IF(OR(IFERROR('Living Room'!E14,"")="",IFERROR('Living Room'!E14,"")="Good",IFERROR('Living Room'!E14,"")="Functioning"),"","⚠ Issue"))</f>
        <v/>
      </c>
      <c r="G106" s="71"/>
    </row>
    <row r="107" spans="1:7" ht="16.05" customHeight="1" x14ac:dyDescent="0.3">
      <c r="A107" s="72" t="str">
        <f>IF('Living Room'!A15="","","Living Room")</f>
        <v>Living Room</v>
      </c>
      <c r="B107" s="80" t="str">
        <f>IF('Living Room'!A15="","",'Living Room'!A15)</f>
        <v>Window</v>
      </c>
      <c r="C107" s="80">
        <f>IF('Living Room'!A15="","",IFERROR('Living Room'!C15,""))</f>
        <v>0</v>
      </c>
      <c r="D107" s="75">
        <f>IF('Living Room'!A15="","",IFERROR('Living Room'!E15,""))</f>
        <v>0</v>
      </c>
      <c r="E107" s="80">
        <f>IF('Living Room'!A15="","",IFERROR('Living Room'!G15,""))</f>
        <v>0</v>
      </c>
      <c r="F107" s="73" t="str">
        <f>IF('Living Room'!A15="","",IF(OR(IFERROR('Living Room'!E15,"")="",IFERROR('Living Room'!E15,"")="Good",IFERROR('Living Room'!E15,"")="Functioning"),"","⚠ Issue"))</f>
        <v/>
      </c>
      <c r="G107" s="75"/>
    </row>
    <row r="108" spans="1:7" ht="16.05" customHeight="1" x14ac:dyDescent="0.3">
      <c r="A108" s="65" t="str">
        <f>IF('Living Room'!A16="","","Living Room")</f>
        <v>Living Room</v>
      </c>
      <c r="B108" s="79" t="str">
        <f>IF('Living Room'!A16="","",'Living Room'!A16)</f>
        <v>Built-in</v>
      </c>
      <c r="C108" s="79">
        <f>IF('Living Room'!A16="","",IFERROR('Living Room'!C16,""))</f>
        <v>0</v>
      </c>
      <c r="D108" s="71">
        <f>IF('Living Room'!A16="","",IFERROR('Living Room'!E16,""))</f>
        <v>0</v>
      </c>
      <c r="E108" s="79">
        <f>IF('Living Room'!A16="","",IFERROR('Living Room'!G16,""))</f>
        <v>0</v>
      </c>
      <c r="F108" s="66" t="str">
        <f>IF('Living Room'!A16="","",IF(OR(IFERROR('Living Room'!E16,"")="",IFERROR('Living Room'!E16,"")="Good",IFERROR('Living Room'!E16,"")="Functioning"),"","⚠ Issue"))</f>
        <v/>
      </c>
      <c r="G108" s="71"/>
    </row>
    <row r="109" spans="1:7" ht="4.05" customHeight="1" x14ac:dyDescent="0.3">
      <c r="A109" s="81"/>
      <c r="B109" s="81"/>
      <c r="C109" s="81"/>
      <c r="D109" s="81"/>
      <c r="E109" s="81"/>
      <c r="F109" s="81"/>
      <c r="G109" s="81"/>
    </row>
    <row r="110" spans="1:7" ht="16.05" customHeight="1" x14ac:dyDescent="0.3">
      <c r="A110" s="72" t="str">
        <f>IF(Laundry!A8="","","Laundry")</f>
        <v>Laundry</v>
      </c>
      <c r="B110" s="80" t="str">
        <f>IF(Laundry!A8="","",Laundry!A8)</f>
        <v>Ceiling</v>
      </c>
      <c r="C110" s="80">
        <f>IF(Laundry!A8="","",IFERROR(Laundry!C8,""))</f>
        <v>0</v>
      </c>
      <c r="D110" s="75">
        <f>IF(Laundry!A8="","",IFERROR(Laundry!E8,""))</f>
        <v>0</v>
      </c>
      <c r="E110" s="80">
        <f>IF(Laundry!A8="","",IFERROR(Laundry!G8,""))</f>
        <v>0</v>
      </c>
      <c r="F110" s="73" t="str">
        <f>IF(Laundry!A8="","",IF(OR(IFERROR(Laundry!E8,"")="",IFERROR(Laundry!E8,"")="Good",IFERROR(Laundry!E8,"")="Functioning"),"","⚠ Issue"))</f>
        <v/>
      </c>
      <c r="G110" s="75"/>
    </row>
    <row r="111" spans="1:7" ht="16.05" customHeight="1" x14ac:dyDescent="0.3">
      <c r="A111" s="65" t="str">
        <f>IF(Laundry!A9="","","Laundry")</f>
        <v>Laundry</v>
      </c>
      <c r="B111" s="79" t="str">
        <f>IF(Laundry!A9="","",Laundry!A9)</f>
        <v>Walls</v>
      </c>
      <c r="C111" s="79">
        <f>IF(Laundry!A9="","",IFERROR(Laundry!C9,""))</f>
        <v>0</v>
      </c>
      <c r="D111" s="71">
        <f>IF(Laundry!A9="","",IFERROR(Laundry!E9,""))</f>
        <v>0</v>
      </c>
      <c r="E111" s="79">
        <f>IF(Laundry!A9="","",IFERROR(Laundry!G9,""))</f>
        <v>0</v>
      </c>
      <c r="F111" s="66" t="str">
        <f>IF(Laundry!A9="","",IF(OR(IFERROR(Laundry!E9,"")="",IFERROR(Laundry!E9,"")="Good",IFERROR(Laundry!E9,"")="Functioning"),"","⚠ Issue"))</f>
        <v/>
      </c>
      <c r="G111" s="71"/>
    </row>
    <row r="112" spans="1:7" ht="16.05" customHeight="1" x14ac:dyDescent="0.3">
      <c r="A112" s="72" t="str">
        <f>IF(Laundry!A10="","","Laundry")</f>
        <v>Laundry</v>
      </c>
      <c r="B112" s="80" t="str">
        <f>IF(Laundry!A10="","",Laundry!A10)</f>
        <v>Doors</v>
      </c>
      <c r="C112" s="80">
        <f>IF(Laundry!A10="","",IFERROR(Laundry!C10,""))</f>
        <v>0</v>
      </c>
      <c r="D112" s="75">
        <f>IF(Laundry!A10="","",IFERROR(Laundry!E10,""))</f>
        <v>0</v>
      </c>
      <c r="E112" s="80">
        <f>IF(Laundry!A10="","",IFERROR(Laundry!G10,""))</f>
        <v>0</v>
      </c>
      <c r="F112" s="73" t="str">
        <f>IF(Laundry!A10="","",IF(OR(IFERROR(Laundry!E10,"")="",IFERROR(Laundry!E10,"")="Good",IFERROR(Laundry!E10,"")="Functioning"),"","⚠ Issue"))</f>
        <v/>
      </c>
      <c r="G112" s="75"/>
    </row>
    <row r="113" spans="1:7" ht="16.05" customHeight="1" x14ac:dyDescent="0.3">
      <c r="A113" s="65" t="str">
        <f>IF(Laundry!A11="","","Laundry")</f>
        <v>Laundry</v>
      </c>
      <c r="B113" s="79" t="str">
        <f>IF(Laundry!A11="","",Laundry!A11)</f>
        <v>Flooring</v>
      </c>
      <c r="C113" s="79">
        <f>IF(Laundry!A11="","",IFERROR(Laundry!C11,""))</f>
        <v>0</v>
      </c>
      <c r="D113" s="71">
        <f>IF(Laundry!A11="","",IFERROR(Laundry!E11,""))</f>
        <v>0</v>
      </c>
      <c r="E113" s="79">
        <f>IF(Laundry!A11="","",IFERROR(Laundry!G11,""))</f>
        <v>0</v>
      </c>
      <c r="F113" s="66" t="str">
        <f>IF(Laundry!A11="","",IF(OR(IFERROR(Laundry!E11,"")="",IFERROR(Laundry!E11,"")="Good",IFERROR(Laundry!E11,"")="Functioning"),"","⚠ Issue"))</f>
        <v/>
      </c>
      <c r="G113" s="71"/>
    </row>
    <row r="114" spans="1:7" ht="16.05" customHeight="1" x14ac:dyDescent="0.3">
      <c r="A114" s="72" t="str">
        <f>IF(Laundry!A12="","","Laundry")</f>
        <v>Laundry</v>
      </c>
      <c r="B114" s="80" t="str">
        <f>IF(Laundry!A12="","",Laundry!A12)</f>
        <v>Lighting</v>
      </c>
      <c r="C114" s="80">
        <f>IF(Laundry!A12="","",IFERROR(Laundry!C12,""))</f>
        <v>0</v>
      </c>
      <c r="D114" s="75">
        <f>IF(Laundry!A12="","",IFERROR(Laundry!E12,""))</f>
        <v>0</v>
      </c>
      <c r="E114" s="80">
        <f>IF(Laundry!A12="","",IFERROR(Laundry!G12,""))</f>
        <v>0</v>
      </c>
      <c r="F114" s="73" t="str">
        <f>IF(Laundry!A12="","",IF(OR(IFERROR(Laundry!E12,"")="",IFERROR(Laundry!E12,"")="Good",IFERROR(Laundry!E12,"")="Functioning"),"","⚠ Issue"))</f>
        <v/>
      </c>
      <c r="G114" s="75"/>
    </row>
    <row r="115" spans="1:7" ht="16.05" customHeight="1" x14ac:dyDescent="0.3">
      <c r="A115" s="65" t="str">
        <f>IF(Laundry!A13="","","Laundry")</f>
        <v>Laundry</v>
      </c>
      <c r="B115" s="79" t="str">
        <f>IF(Laundry!A13="","",Laundry!A13)</f>
        <v>Outlets</v>
      </c>
      <c r="C115" s="79">
        <f>IF(Laundry!A13="","",IFERROR(Laundry!C13,""))</f>
        <v>0</v>
      </c>
      <c r="D115" s="71">
        <f>IF(Laundry!A13="","",IFERROR(Laundry!E13,""))</f>
        <v>0</v>
      </c>
      <c r="E115" s="79">
        <f>IF(Laundry!A13="","",IFERROR(Laundry!G13,""))</f>
        <v>0</v>
      </c>
      <c r="F115" s="66" t="str">
        <f>IF(Laundry!A13="","",IF(OR(IFERROR(Laundry!E13,"")="",IFERROR(Laundry!E13,"")="Good",IFERROR(Laundry!E13,"")="Functioning"),"","⚠ Issue"))</f>
        <v/>
      </c>
      <c r="G115" s="71"/>
    </row>
    <row r="116" spans="1:7" ht="16.05" customHeight="1" x14ac:dyDescent="0.3">
      <c r="A116" s="72" t="str">
        <f>IF(Laundry!A14="","","Laundry")</f>
        <v>Laundry</v>
      </c>
      <c r="B116" s="80" t="str">
        <f>IF(Laundry!A14="","",Laundry!A14)</f>
        <v>Floor drain</v>
      </c>
      <c r="C116" s="80">
        <f>IF(Laundry!A14="","",IFERROR(Laundry!C14,""))</f>
        <v>0</v>
      </c>
      <c r="D116" s="75">
        <f>IF(Laundry!A14="","",IFERROR(Laundry!E14,""))</f>
        <v>0</v>
      </c>
      <c r="E116" s="80">
        <f>IF(Laundry!A14="","",IFERROR(Laundry!G14,""))</f>
        <v>0</v>
      </c>
      <c r="F116" s="73" t="str">
        <f>IF(Laundry!A14="","",IF(OR(IFERROR(Laundry!E14,"")="",IFERROR(Laundry!E14,"")="Good",IFERROR(Laundry!E14,"")="Functioning"),"","⚠ Issue"))</f>
        <v/>
      </c>
      <c r="G116" s="75"/>
    </row>
    <row r="117" spans="1:7" ht="16.05" customHeight="1" x14ac:dyDescent="0.3">
      <c r="A117" s="65" t="str">
        <f>IF(Laundry!A15="","","Laundry")</f>
        <v>Laundry</v>
      </c>
      <c r="B117" s="79" t="str">
        <f>IF(Laundry!A15="","",Laundry!A15)</f>
        <v>Window</v>
      </c>
      <c r="C117" s="79">
        <f>IF(Laundry!A15="","",IFERROR(Laundry!C15,""))</f>
        <v>0</v>
      </c>
      <c r="D117" s="71">
        <f>IF(Laundry!A15="","",IFERROR(Laundry!E15,""))</f>
        <v>0</v>
      </c>
      <c r="E117" s="79">
        <f>IF(Laundry!A15="","",IFERROR(Laundry!G15,""))</f>
        <v>0</v>
      </c>
      <c r="F117" s="66" t="str">
        <f>IF(Laundry!A15="","",IF(OR(IFERROR(Laundry!E15,"")="",IFERROR(Laundry!E15,"")="Good",IFERROR(Laundry!E15,"")="Functioning"),"","⚠ Issue"))</f>
        <v/>
      </c>
      <c r="G117" s="71"/>
    </row>
    <row r="118" spans="1:7" ht="16.05" customHeight="1" x14ac:dyDescent="0.3">
      <c r="A118" s="72" t="str">
        <f>IF(Laundry!A16="","","Laundry")</f>
        <v>Laundry</v>
      </c>
      <c r="B118" s="80" t="str">
        <f>IF(Laundry!A16="","",Laundry!A16)</f>
        <v>Washer</v>
      </c>
      <c r="C118" s="80">
        <f>IF(Laundry!A16="","",IFERROR(Laundry!C16,""))</f>
        <v>0</v>
      </c>
      <c r="D118" s="75">
        <f>IF(Laundry!A16="","",IFERROR(Laundry!E16,""))</f>
        <v>0</v>
      </c>
      <c r="E118" s="80">
        <f>IF(Laundry!A16="","",IFERROR(Laundry!G16,""))</f>
        <v>0</v>
      </c>
      <c r="F118" s="73" t="str">
        <f>IF(Laundry!A16="","",IF(OR(IFERROR(Laundry!E16,"")="",IFERROR(Laundry!E16,"")="Good",IFERROR(Laundry!E16,"")="Functioning"),"","⚠ Issue"))</f>
        <v/>
      </c>
      <c r="G118" s="75"/>
    </row>
    <row r="119" spans="1:7" ht="16.05" customHeight="1" x14ac:dyDescent="0.3">
      <c r="A119" s="65" t="str">
        <f>IF(Laundry!A17="","","Laundry")</f>
        <v>Laundry</v>
      </c>
      <c r="B119" s="79" t="str">
        <f>IF(Laundry!A17="","",Laundry!A17)</f>
        <v>Dryer</v>
      </c>
      <c r="C119" s="79">
        <f>IF(Laundry!A17="","",IFERROR(Laundry!C17,""))</f>
        <v>0</v>
      </c>
      <c r="D119" s="71">
        <f>IF(Laundry!A17="","",IFERROR(Laundry!E17,""))</f>
        <v>0</v>
      </c>
      <c r="E119" s="79">
        <f>IF(Laundry!A17="","",IFERROR(Laundry!G17,""))</f>
        <v>0</v>
      </c>
      <c r="F119" s="66" t="str">
        <f>IF(Laundry!A17="","",IF(OR(IFERROR(Laundry!E17,"")="",IFERROR(Laundry!E17,"")="Good",IFERROR(Laundry!E17,"")="Functioning"),"","⚠ Issue"))</f>
        <v/>
      </c>
      <c r="G119" s="71"/>
    </row>
    <row r="120" spans="1:7" ht="16.05" customHeight="1" x14ac:dyDescent="0.3">
      <c r="A120" s="72" t="str">
        <f>IF(Laundry!A18="","","Laundry")</f>
        <v>Laundry</v>
      </c>
      <c r="B120" s="80" t="str">
        <f>IF(Laundry!A18="","",Laundry!A18)</f>
        <v>Vent</v>
      </c>
      <c r="C120" s="80">
        <f>IF(Laundry!A18="","",IFERROR(Laundry!C18,""))</f>
        <v>0</v>
      </c>
      <c r="D120" s="75">
        <f>IF(Laundry!A18="","",IFERROR(Laundry!E18,""))</f>
        <v>0</v>
      </c>
      <c r="E120" s="80">
        <f>IF(Laundry!A18="","",IFERROR(Laundry!G18,""))</f>
        <v>0</v>
      </c>
      <c r="F120" s="73" t="str">
        <f>IF(Laundry!A18="","",IF(OR(IFERROR(Laundry!E18,"")="",IFERROR(Laundry!E18,"")="Good",IFERROR(Laundry!E18,"")="Functioning"),"","⚠ Issue"))</f>
        <v/>
      </c>
      <c r="G120" s="75"/>
    </row>
    <row r="121" spans="1:7" ht="4.05" customHeight="1" x14ac:dyDescent="0.3">
      <c r="A121" s="81"/>
      <c r="B121" s="81"/>
      <c r="C121" s="81"/>
      <c r="D121" s="81"/>
      <c r="E121" s="81"/>
      <c r="F121" s="81"/>
      <c r="G121" s="81"/>
    </row>
    <row r="122" spans="1:7" ht="16.05" customHeight="1" x14ac:dyDescent="0.3">
      <c r="A122" s="65" t="str">
        <f>IF(Bedroom!A8="","","Bedroom 1")</f>
        <v>Bedroom 1</v>
      </c>
      <c r="B122" s="79" t="str">
        <f>IF(Bedroom!A8="","",Bedroom!A8)</f>
        <v>Ceiling</v>
      </c>
      <c r="C122" s="79">
        <f>IF(Bedroom!A8="","",IFERROR(Bedroom!C8,""))</f>
        <v>0</v>
      </c>
      <c r="D122" s="71">
        <f>IF(Bedroom!A8="","",IFERROR(Bedroom!E8,""))</f>
        <v>0</v>
      </c>
      <c r="E122" s="79">
        <f>IF(Bedroom!A8="","",IFERROR(Bedroom!G8,""))</f>
        <v>0</v>
      </c>
      <c r="F122" s="66" t="str">
        <f>IF(Bedroom!A8="","",IF(OR(IFERROR(Bedroom!E8,"")="",IFERROR(Bedroom!E8,"")="Good",IFERROR(Bedroom!E8,"")="Functioning"),"","⚠ Issue"))</f>
        <v/>
      </c>
      <c r="G122" s="71"/>
    </row>
    <row r="123" spans="1:7" ht="16.05" customHeight="1" x14ac:dyDescent="0.3">
      <c r="A123" s="72" t="str">
        <f>IF(Bedroom!A9="","","Bedroom 1")</f>
        <v>Bedroom 1</v>
      </c>
      <c r="B123" s="80" t="str">
        <f>IF(Bedroom!A9="","",Bedroom!A9)</f>
        <v>Walls</v>
      </c>
      <c r="C123" s="80">
        <f>IF(Bedroom!A9="","",IFERROR(Bedroom!C9,""))</f>
        <v>0</v>
      </c>
      <c r="D123" s="75">
        <f>IF(Bedroom!A9="","",IFERROR(Bedroom!E9,""))</f>
        <v>0</v>
      </c>
      <c r="E123" s="80">
        <f>IF(Bedroom!A9="","",IFERROR(Bedroom!G9,""))</f>
        <v>0</v>
      </c>
      <c r="F123" s="73" t="str">
        <f>IF(Bedroom!A9="","",IF(OR(IFERROR(Bedroom!E9,"")="",IFERROR(Bedroom!E9,"")="Good",IFERROR(Bedroom!E9,"")="Functioning"),"","⚠ Issue"))</f>
        <v/>
      </c>
      <c r="G123" s="75"/>
    </row>
    <row r="124" spans="1:7" ht="16.05" customHeight="1" x14ac:dyDescent="0.3">
      <c r="A124" s="65" t="str">
        <f>IF(Bedroom!A10="","","Bedroom 1")</f>
        <v>Bedroom 1</v>
      </c>
      <c r="B124" s="79" t="str">
        <f>IF(Bedroom!A10="","",Bedroom!A10)</f>
        <v>Doors</v>
      </c>
      <c r="C124" s="79">
        <f>IF(Bedroom!A10="","",IFERROR(Bedroom!C10,""))</f>
        <v>0</v>
      </c>
      <c r="D124" s="71">
        <f>IF(Bedroom!A10="","",IFERROR(Bedroom!E10,""))</f>
        <v>0</v>
      </c>
      <c r="E124" s="79">
        <f>IF(Bedroom!A10="","",IFERROR(Bedroom!G10,""))</f>
        <v>0</v>
      </c>
      <c r="F124" s="66" t="str">
        <f>IF(Bedroom!A10="","",IF(OR(IFERROR(Bedroom!E10,"")="",IFERROR(Bedroom!E10,"")="Good",IFERROR(Bedroom!E10,"")="Functioning"),"","⚠ Issue"))</f>
        <v/>
      </c>
      <c r="G124" s="71"/>
    </row>
    <row r="125" spans="1:7" ht="16.05" customHeight="1" x14ac:dyDescent="0.3">
      <c r="A125" s="72" t="str">
        <f>IF(Bedroom!A11="","","Bedroom 1")</f>
        <v>Bedroom 1</v>
      </c>
      <c r="B125" s="80" t="str">
        <f>IF(Bedroom!A11="","",Bedroom!A11)</f>
        <v>Flooring</v>
      </c>
      <c r="C125" s="80">
        <f>IF(Bedroom!A11="","",IFERROR(Bedroom!C11,""))</f>
        <v>0</v>
      </c>
      <c r="D125" s="75">
        <f>IF(Bedroom!A11="","",IFERROR(Bedroom!E11,""))</f>
        <v>0</v>
      </c>
      <c r="E125" s="80">
        <f>IF(Bedroom!A11="","",IFERROR(Bedroom!G11,""))</f>
        <v>0</v>
      </c>
      <c r="F125" s="73" t="str">
        <f>IF(Bedroom!A11="","",IF(OR(IFERROR(Bedroom!E11,"")="",IFERROR(Bedroom!E11,"")="Good",IFERROR(Bedroom!E11,"")="Functioning"),"","⚠ Issue"))</f>
        <v/>
      </c>
      <c r="G125" s="75"/>
    </row>
    <row r="126" spans="1:7" ht="16.05" customHeight="1" x14ac:dyDescent="0.3">
      <c r="A126" s="65" t="str">
        <f>IF(Bedroom!A12="","","Bedroom 1")</f>
        <v>Bedroom 1</v>
      </c>
      <c r="B126" s="79" t="str">
        <f>IF(Bedroom!A12="","",Bedroom!A12)</f>
        <v>Lighting</v>
      </c>
      <c r="C126" s="79">
        <f>IF(Bedroom!A12="","",IFERROR(Bedroom!C12,""))</f>
        <v>0</v>
      </c>
      <c r="D126" s="71">
        <f>IF(Bedroom!A12="","",IFERROR(Bedroom!E12,""))</f>
        <v>0</v>
      </c>
      <c r="E126" s="79">
        <f>IF(Bedroom!A12="","",IFERROR(Bedroom!G12,""))</f>
        <v>0</v>
      </c>
      <c r="F126" s="66" t="str">
        <f>IF(Bedroom!A12="","",IF(OR(IFERROR(Bedroom!E12,"")="",IFERROR(Bedroom!E12,"")="Good",IFERROR(Bedroom!E12,"")="Functioning"),"","⚠ Issue"))</f>
        <v/>
      </c>
      <c r="G126" s="71"/>
    </row>
    <row r="127" spans="1:7" ht="16.05" customHeight="1" x14ac:dyDescent="0.3">
      <c r="A127" s="72" t="str">
        <f>IF(Bedroom!A13="","","Bedroom 1")</f>
        <v>Bedroom 1</v>
      </c>
      <c r="B127" s="80" t="str">
        <f>IF(Bedroom!A13="","",Bedroom!A13)</f>
        <v>Outlets</v>
      </c>
      <c r="C127" s="80">
        <f>IF(Bedroom!A13="","",IFERROR(Bedroom!C13,""))</f>
        <v>0</v>
      </c>
      <c r="D127" s="75">
        <f>IF(Bedroom!A13="","",IFERROR(Bedroom!E13,""))</f>
        <v>0</v>
      </c>
      <c r="E127" s="80">
        <f>IF(Bedroom!A13="","",IFERROR(Bedroom!G13,""))</f>
        <v>0</v>
      </c>
      <c r="F127" s="73" t="str">
        <f>IF(Bedroom!A13="","",IF(OR(IFERROR(Bedroom!E13,"")="",IFERROR(Bedroom!E13,"")="Good",IFERROR(Bedroom!E13,"")="Functioning"),"","⚠ Issue"))</f>
        <v/>
      </c>
      <c r="G127" s="75"/>
    </row>
    <row r="128" spans="1:7" ht="16.05" customHeight="1" x14ac:dyDescent="0.3">
      <c r="A128" s="65" t="str">
        <f>IF(Bedroom!A14="","","Bedroom 1")</f>
        <v>Bedroom 1</v>
      </c>
      <c r="B128" s="79" t="str">
        <f>IF(Bedroom!A14="","",Bedroom!A14)</f>
        <v>Ceiling lifts</v>
      </c>
      <c r="C128" s="79">
        <f>IF(Bedroom!A14="","",IFERROR(Bedroom!C14,""))</f>
        <v>0</v>
      </c>
      <c r="D128" s="71">
        <f>IF(Bedroom!A14="","",IFERROR(Bedroom!E14,""))</f>
        <v>0</v>
      </c>
      <c r="E128" s="79">
        <f>IF(Bedroom!A14="","",IFERROR(Bedroom!G14,""))</f>
        <v>0</v>
      </c>
      <c r="F128" s="66" t="str">
        <f>IF(Bedroom!A14="","",IF(OR(IFERROR(Bedroom!E14,"")="",IFERROR(Bedroom!E14,"")="Good",IFERROR(Bedroom!E14,"")="Functioning"),"","⚠ Issue"))</f>
        <v/>
      </c>
      <c r="G128" s="71"/>
    </row>
    <row r="129" spans="1:7" ht="16.05" customHeight="1" x14ac:dyDescent="0.3">
      <c r="A129" s="72" t="str">
        <f>IF(Bedroom!A15="","","Bedroom 1")</f>
        <v>Bedroom 1</v>
      </c>
      <c r="B129" s="80" t="str">
        <f>IF(Bedroom!A15="","",Bedroom!A15)</f>
        <v>Window</v>
      </c>
      <c r="C129" s="80">
        <f>IF(Bedroom!A15="","",IFERROR(Bedroom!C15,""))</f>
        <v>0</v>
      </c>
      <c r="D129" s="75">
        <f>IF(Bedroom!A15="","",IFERROR(Bedroom!E15,""))</f>
        <v>0</v>
      </c>
      <c r="E129" s="80">
        <f>IF(Bedroom!A15="","",IFERROR(Bedroom!G15,""))</f>
        <v>0</v>
      </c>
      <c r="F129" s="73" t="str">
        <f>IF(Bedroom!A15="","",IF(OR(IFERROR(Bedroom!E15,"")="",IFERROR(Bedroom!E15,"")="Good",IFERROR(Bedroom!E15,"")="Functioning"),"","⚠ Issue"))</f>
        <v/>
      </c>
      <c r="G129" s="75"/>
    </row>
    <row r="130" spans="1:7" ht="16.05" customHeight="1" x14ac:dyDescent="0.3">
      <c r="A130" s="65" t="str">
        <f>IF(Bedroom!A16="","","Bedroom 1")</f>
        <v>Bedroom 1</v>
      </c>
      <c r="B130" s="79" t="str">
        <f>IF(Bedroom!A16="","",Bedroom!A16)</f>
        <v>Closer</v>
      </c>
      <c r="C130" s="79">
        <f>IF(Bedroom!A16="","",IFERROR(Bedroom!C16,""))</f>
        <v>0</v>
      </c>
      <c r="D130" s="71">
        <f>IF(Bedroom!A16="","",IFERROR(Bedroom!E16,""))</f>
        <v>0</v>
      </c>
      <c r="E130" s="79">
        <f>IF(Bedroom!A16="","",IFERROR(Bedroom!G16,""))</f>
        <v>0</v>
      </c>
      <c r="F130" s="66" t="str">
        <f>IF(Bedroom!A16="","",IF(OR(IFERROR(Bedroom!E16,"")="",IFERROR(Bedroom!E16,"")="Good",IFERROR(Bedroom!E16,"")="Functioning"),"","⚠ Issue"))</f>
        <v/>
      </c>
      <c r="G130" s="71"/>
    </row>
    <row r="131" spans="1:7" ht="16.05" customHeight="1" x14ac:dyDescent="0.3">
      <c r="A131" s="72" t="str">
        <f>IF(Bedroom!A17="","","Bedroom 1")</f>
        <v>Bedroom 1</v>
      </c>
      <c r="B131" s="80" t="str">
        <f>IF(Bedroom!A17="","",Bedroom!A17)</f>
        <v>Hold Open</v>
      </c>
      <c r="C131" s="80">
        <f>IF(Bedroom!A17="","",IFERROR(Bedroom!C17,""))</f>
        <v>0</v>
      </c>
      <c r="D131" s="75">
        <f>IF(Bedroom!A17="","",IFERROR(Bedroom!E17,""))</f>
        <v>0</v>
      </c>
      <c r="E131" s="80">
        <f>IF(Bedroom!A17="","",IFERROR(Bedroom!G17,""))</f>
        <v>0</v>
      </c>
      <c r="F131" s="73" t="str">
        <f>IF(Bedroom!A17="","",IF(OR(IFERROR(Bedroom!E17,"")="",IFERROR(Bedroom!E17,"")="Good",IFERROR(Bedroom!E17,"")="Functioning"),"","⚠ Issue"))</f>
        <v/>
      </c>
      <c r="G131" s="75"/>
    </row>
    <row r="132" spans="1:7" ht="4.05" customHeight="1" x14ac:dyDescent="0.3">
      <c r="A132" s="81"/>
      <c r="B132" s="81"/>
      <c r="C132" s="81"/>
      <c r="D132" s="81"/>
      <c r="E132" s="81"/>
      <c r="F132" s="81"/>
      <c r="G132" s="81"/>
    </row>
    <row r="133" spans="1:7" ht="16.05" customHeight="1" x14ac:dyDescent="0.3">
      <c r="A133" s="65" t="str">
        <f>IF('Bedroom (2)'!A8="","","Bedroom 2")</f>
        <v>Bedroom 2</v>
      </c>
      <c r="B133" s="79" t="str">
        <f>IF('Bedroom (2)'!A8="","",'Bedroom (2)'!A8)</f>
        <v>Ceiling</v>
      </c>
      <c r="C133" s="79">
        <f>IF('Bedroom (2)'!A8="","",IFERROR('Bedroom (2)'!C8,""))</f>
        <v>0</v>
      </c>
      <c r="D133" s="71">
        <f>IF('Bedroom (2)'!A8="","",IFERROR('Bedroom (2)'!E8,""))</f>
        <v>0</v>
      </c>
      <c r="E133" s="79">
        <f>IF('Bedroom (2)'!A8="","",IFERROR('Bedroom (2)'!G8,""))</f>
        <v>0</v>
      </c>
      <c r="F133" s="66" t="str">
        <f>IF('Bedroom (2)'!A8="","",IF(OR(IFERROR('Bedroom (2)'!E8,"")="",IFERROR('Bedroom (2)'!E8,"")="Good",IFERROR('Bedroom (2)'!E8,"")="Functioning"),"","⚠ Issue"))</f>
        <v/>
      </c>
      <c r="G133" s="71"/>
    </row>
    <row r="134" spans="1:7" ht="16.05" customHeight="1" x14ac:dyDescent="0.3">
      <c r="A134" s="72" t="str">
        <f>IF('Bedroom (2)'!A9="","","Bedroom 2")</f>
        <v>Bedroom 2</v>
      </c>
      <c r="B134" s="80" t="str">
        <f>IF('Bedroom (2)'!A9="","",'Bedroom (2)'!A9)</f>
        <v>Walls</v>
      </c>
      <c r="C134" s="80">
        <f>IF('Bedroom (2)'!A9="","",IFERROR('Bedroom (2)'!C9,""))</f>
        <v>0</v>
      </c>
      <c r="D134" s="75">
        <f>IF('Bedroom (2)'!A9="","",IFERROR('Bedroom (2)'!E9,""))</f>
        <v>0</v>
      </c>
      <c r="E134" s="80">
        <f>IF('Bedroom (2)'!A9="","",IFERROR('Bedroom (2)'!G9,""))</f>
        <v>0</v>
      </c>
      <c r="F134" s="73" t="str">
        <f>IF('Bedroom (2)'!A9="","",IF(OR(IFERROR('Bedroom (2)'!E9,"")="",IFERROR('Bedroom (2)'!E9,"")="Good",IFERROR('Bedroom (2)'!E9,"")="Functioning"),"","⚠ Issue"))</f>
        <v/>
      </c>
      <c r="G134" s="75"/>
    </row>
    <row r="135" spans="1:7" ht="16.05" customHeight="1" x14ac:dyDescent="0.3">
      <c r="A135" s="65" t="str">
        <f>IF('Bedroom (2)'!A10="","","Bedroom 2")</f>
        <v>Bedroom 2</v>
      </c>
      <c r="B135" s="79" t="str">
        <f>IF('Bedroom (2)'!A10="","",'Bedroom (2)'!A10)</f>
        <v>Doors</v>
      </c>
      <c r="C135" s="79">
        <f>IF('Bedroom (2)'!A10="","",IFERROR('Bedroom (2)'!C10,""))</f>
        <v>0</v>
      </c>
      <c r="D135" s="71">
        <f>IF('Bedroom (2)'!A10="","",IFERROR('Bedroom (2)'!E10,""))</f>
        <v>0</v>
      </c>
      <c r="E135" s="79">
        <f>IF('Bedroom (2)'!A10="","",IFERROR('Bedroom (2)'!G10,""))</f>
        <v>0</v>
      </c>
      <c r="F135" s="66" t="str">
        <f>IF('Bedroom (2)'!A10="","",IF(OR(IFERROR('Bedroom (2)'!E10,"")="",IFERROR('Bedroom (2)'!E10,"")="Good",IFERROR('Bedroom (2)'!E10,"")="Functioning"),"","⚠ Issue"))</f>
        <v/>
      </c>
      <c r="G135" s="71"/>
    </row>
    <row r="136" spans="1:7" ht="16.05" customHeight="1" x14ac:dyDescent="0.3">
      <c r="A136" s="72" t="str">
        <f>IF('Bedroom (2)'!A11="","","Bedroom 2")</f>
        <v>Bedroom 2</v>
      </c>
      <c r="B136" s="80" t="str">
        <f>IF('Bedroom (2)'!A11="","",'Bedroom (2)'!A11)</f>
        <v>Flooring</v>
      </c>
      <c r="C136" s="80">
        <f>IF('Bedroom (2)'!A11="","",IFERROR('Bedroom (2)'!C11,""))</f>
        <v>0</v>
      </c>
      <c r="D136" s="75">
        <f>IF('Bedroom (2)'!A11="","",IFERROR('Bedroom (2)'!E11,""))</f>
        <v>0</v>
      </c>
      <c r="E136" s="80">
        <f>IF('Bedroom (2)'!A11="","",IFERROR('Bedroom (2)'!G11,""))</f>
        <v>0</v>
      </c>
      <c r="F136" s="73" t="str">
        <f>IF('Bedroom (2)'!A11="","",IF(OR(IFERROR('Bedroom (2)'!E11,"")="",IFERROR('Bedroom (2)'!E11,"")="Good",IFERROR('Bedroom (2)'!E11,"")="Functioning"),"","⚠ Issue"))</f>
        <v/>
      </c>
      <c r="G136" s="75"/>
    </row>
    <row r="137" spans="1:7" ht="16.05" customHeight="1" x14ac:dyDescent="0.3">
      <c r="A137" s="65" t="str">
        <f>IF('Bedroom (2)'!A12="","","Bedroom 2")</f>
        <v>Bedroom 2</v>
      </c>
      <c r="B137" s="79" t="str">
        <f>IF('Bedroom (2)'!A12="","",'Bedroom (2)'!A12)</f>
        <v>Lighting</v>
      </c>
      <c r="C137" s="79">
        <f>IF('Bedroom (2)'!A12="","",IFERROR('Bedroom (2)'!C12,""))</f>
        <v>0</v>
      </c>
      <c r="D137" s="71">
        <f>IF('Bedroom (2)'!A12="","",IFERROR('Bedroom (2)'!E12,""))</f>
        <v>0</v>
      </c>
      <c r="E137" s="79">
        <f>IF('Bedroom (2)'!A12="","",IFERROR('Bedroom (2)'!G12,""))</f>
        <v>0</v>
      </c>
      <c r="F137" s="66" t="str">
        <f>IF('Bedroom (2)'!A12="","",IF(OR(IFERROR('Bedroom (2)'!E12,"")="",IFERROR('Bedroom (2)'!E12,"")="Good",IFERROR('Bedroom (2)'!E12,"")="Functioning"),"","⚠ Issue"))</f>
        <v/>
      </c>
      <c r="G137" s="71"/>
    </row>
    <row r="138" spans="1:7" ht="16.05" customHeight="1" x14ac:dyDescent="0.3">
      <c r="A138" s="72" t="str">
        <f>IF('Bedroom (2)'!A13="","","Bedroom 2")</f>
        <v>Bedroom 2</v>
      </c>
      <c r="B138" s="80" t="str">
        <f>IF('Bedroom (2)'!A13="","",'Bedroom (2)'!A13)</f>
        <v>Outlets</v>
      </c>
      <c r="C138" s="80">
        <f>IF('Bedroom (2)'!A13="","",IFERROR('Bedroom (2)'!C13,""))</f>
        <v>0</v>
      </c>
      <c r="D138" s="75">
        <f>IF('Bedroom (2)'!A13="","",IFERROR('Bedroom (2)'!E13,""))</f>
        <v>0</v>
      </c>
      <c r="E138" s="80">
        <f>IF('Bedroom (2)'!A13="","",IFERROR('Bedroom (2)'!G13,""))</f>
        <v>0</v>
      </c>
      <c r="F138" s="73" t="str">
        <f>IF('Bedroom (2)'!A13="","",IF(OR(IFERROR('Bedroom (2)'!E13,"")="",IFERROR('Bedroom (2)'!E13,"")="Good",IFERROR('Bedroom (2)'!E13,"")="Functioning"),"","⚠ Issue"))</f>
        <v/>
      </c>
      <c r="G138" s="75"/>
    </row>
    <row r="139" spans="1:7" ht="16.05" customHeight="1" x14ac:dyDescent="0.3">
      <c r="A139" s="65" t="str">
        <f>IF('Bedroom (2)'!A14="","","Bedroom 2")</f>
        <v>Bedroom 2</v>
      </c>
      <c r="B139" s="79" t="str">
        <f>IF('Bedroom (2)'!A14="","",'Bedroom (2)'!A14)</f>
        <v>Ceiling lifts</v>
      </c>
      <c r="C139" s="79">
        <f>IF('Bedroom (2)'!A14="","",IFERROR('Bedroom (2)'!C14,""))</f>
        <v>0</v>
      </c>
      <c r="D139" s="71">
        <f>IF('Bedroom (2)'!A14="","",IFERROR('Bedroom (2)'!E14,""))</f>
        <v>0</v>
      </c>
      <c r="E139" s="79">
        <f>IF('Bedroom (2)'!A14="","",IFERROR('Bedroom (2)'!G14,""))</f>
        <v>0</v>
      </c>
      <c r="F139" s="66" t="str">
        <f>IF('Bedroom (2)'!A14="","",IF(OR(IFERROR('Bedroom (2)'!E14,"")="",IFERROR('Bedroom (2)'!E14,"")="Good",IFERROR('Bedroom (2)'!E14,"")="Functioning"),"","⚠ Issue"))</f>
        <v/>
      </c>
      <c r="G139" s="71"/>
    </row>
    <row r="140" spans="1:7" ht="16.05" customHeight="1" x14ac:dyDescent="0.3">
      <c r="A140" s="72" t="str">
        <f>IF('Bedroom (2)'!A15="","","Bedroom 2")</f>
        <v>Bedroom 2</v>
      </c>
      <c r="B140" s="80" t="str">
        <f>IF('Bedroom (2)'!A15="","",'Bedroom (2)'!A15)</f>
        <v>Window</v>
      </c>
      <c r="C140" s="80">
        <f>IF('Bedroom (2)'!A15="","",IFERROR('Bedroom (2)'!C15,""))</f>
        <v>0</v>
      </c>
      <c r="D140" s="75">
        <f>IF('Bedroom (2)'!A15="","",IFERROR('Bedroom (2)'!E15,""))</f>
        <v>0</v>
      </c>
      <c r="E140" s="80">
        <f>IF('Bedroom (2)'!A15="","",IFERROR('Bedroom (2)'!G15,""))</f>
        <v>0</v>
      </c>
      <c r="F140" s="73" t="str">
        <f>IF('Bedroom (2)'!A15="","",IF(OR(IFERROR('Bedroom (2)'!E15,"")="",IFERROR('Bedroom (2)'!E15,"")="Good",IFERROR('Bedroom (2)'!E15,"")="Functioning"),"","⚠ Issue"))</f>
        <v/>
      </c>
      <c r="G140" s="75"/>
    </row>
    <row r="141" spans="1:7" ht="16.05" customHeight="1" x14ac:dyDescent="0.3">
      <c r="A141" s="65" t="str">
        <f>IF('Bedroom (2)'!A16="","","Bedroom 2")</f>
        <v>Bedroom 2</v>
      </c>
      <c r="B141" s="79" t="str">
        <f>IF('Bedroom (2)'!A16="","",'Bedroom (2)'!A16)</f>
        <v>Closer</v>
      </c>
      <c r="C141" s="79">
        <f>IF('Bedroom (2)'!A16="","",IFERROR('Bedroom (2)'!C16,""))</f>
        <v>0</v>
      </c>
      <c r="D141" s="71">
        <f>IF('Bedroom (2)'!A16="","",IFERROR('Bedroom (2)'!E16,""))</f>
        <v>0</v>
      </c>
      <c r="E141" s="79">
        <f>IF('Bedroom (2)'!A16="","",IFERROR('Bedroom (2)'!G16,""))</f>
        <v>0</v>
      </c>
      <c r="F141" s="66" t="str">
        <f>IF('Bedroom (2)'!A16="","",IF(OR(IFERROR('Bedroom (2)'!E16,"")="",IFERROR('Bedroom (2)'!E16,"")="Good",IFERROR('Bedroom (2)'!E16,"")="Functioning"),"","⚠ Issue"))</f>
        <v/>
      </c>
      <c r="G141" s="71"/>
    </row>
    <row r="142" spans="1:7" ht="16.05" customHeight="1" x14ac:dyDescent="0.3">
      <c r="A142" s="72" t="str">
        <f>IF('Bedroom (2)'!A17="","","Bedroom 2")</f>
        <v>Bedroom 2</v>
      </c>
      <c r="B142" s="80" t="str">
        <f>IF('Bedroom (2)'!A17="","",'Bedroom (2)'!A17)</f>
        <v>Hold Open</v>
      </c>
      <c r="C142" s="80">
        <f>IF('Bedroom (2)'!A17="","",IFERROR('Bedroom (2)'!C17,""))</f>
        <v>0</v>
      </c>
      <c r="D142" s="75">
        <f>IF('Bedroom (2)'!A17="","",IFERROR('Bedroom (2)'!E17,""))</f>
        <v>0</v>
      </c>
      <c r="E142" s="80">
        <f>IF('Bedroom (2)'!A17="","",IFERROR('Bedroom (2)'!G17,""))</f>
        <v>0</v>
      </c>
      <c r="F142" s="73" t="str">
        <f>IF('Bedroom (2)'!A17="","",IF(OR(IFERROR('Bedroom (2)'!E17,"")="",IFERROR('Bedroom (2)'!E17,"")="Good",IFERROR('Bedroom (2)'!E17,"")="Functioning"),"","⚠ Issue"))</f>
        <v/>
      </c>
      <c r="G142" s="75"/>
    </row>
    <row r="143" spans="1:7" ht="4.05" customHeight="1" x14ac:dyDescent="0.3">
      <c r="A143" s="81"/>
      <c r="B143" s="81"/>
      <c r="C143" s="81"/>
      <c r="D143" s="81"/>
      <c r="E143" s="81"/>
      <c r="F143" s="81"/>
      <c r="G143" s="81"/>
    </row>
    <row r="144" spans="1:7" ht="16.05" customHeight="1" x14ac:dyDescent="0.3">
      <c r="A144" s="65" t="str">
        <f>IF('Bedroom (3)'!A8="","","Bedroom 3")</f>
        <v>Bedroom 3</v>
      </c>
      <c r="B144" s="79" t="str">
        <f>IF('Bedroom (3)'!A8="","",'Bedroom (3)'!A8)</f>
        <v>Ceiling</v>
      </c>
      <c r="C144" s="79">
        <f>IF('Bedroom (3)'!A8="","",IFERROR('Bedroom (3)'!C8,""))</f>
        <v>0</v>
      </c>
      <c r="D144" s="71">
        <f>IF('Bedroom (3)'!A8="","",IFERROR('Bedroom (3)'!E8,""))</f>
        <v>0</v>
      </c>
      <c r="E144" s="79">
        <f>IF('Bedroom (3)'!A8="","",IFERROR('Bedroom (3)'!G8,""))</f>
        <v>0</v>
      </c>
      <c r="F144" s="66" t="str">
        <f>IF('Bedroom (3)'!A8="","",IF(OR(IFERROR('Bedroom (3)'!E8,"")="",IFERROR('Bedroom (3)'!E8,"")="Good",IFERROR('Bedroom (3)'!E8,"")="Functioning"),"","⚠ Issue"))</f>
        <v/>
      </c>
      <c r="G144" s="71"/>
    </row>
    <row r="145" spans="1:7" ht="16.05" customHeight="1" x14ac:dyDescent="0.3">
      <c r="A145" s="72" t="str">
        <f>IF('Bedroom (3)'!A9="","","Bedroom 3")</f>
        <v>Bedroom 3</v>
      </c>
      <c r="B145" s="80" t="str">
        <f>IF('Bedroom (3)'!A9="","",'Bedroom (3)'!A9)</f>
        <v>Walls</v>
      </c>
      <c r="C145" s="80">
        <f>IF('Bedroom (3)'!A9="","",IFERROR('Bedroom (3)'!C9,""))</f>
        <v>0</v>
      </c>
      <c r="D145" s="75">
        <f>IF('Bedroom (3)'!A9="","",IFERROR('Bedroom (3)'!E9,""))</f>
        <v>0</v>
      </c>
      <c r="E145" s="80">
        <f>IF('Bedroom (3)'!A9="","",IFERROR('Bedroom (3)'!G9,""))</f>
        <v>0</v>
      </c>
      <c r="F145" s="73" t="str">
        <f>IF('Bedroom (3)'!A9="","",IF(OR(IFERROR('Bedroom (3)'!E9,"")="",IFERROR('Bedroom (3)'!E9,"")="Good",IFERROR('Bedroom (3)'!E9,"")="Functioning"),"","⚠ Issue"))</f>
        <v/>
      </c>
      <c r="G145" s="75"/>
    </row>
    <row r="146" spans="1:7" ht="16.05" customHeight="1" x14ac:dyDescent="0.3">
      <c r="A146" s="65" t="str">
        <f>IF('Bedroom (3)'!A10="","","Bedroom 3")</f>
        <v>Bedroom 3</v>
      </c>
      <c r="B146" s="79" t="str">
        <f>IF('Bedroom (3)'!A10="","",'Bedroom (3)'!A10)</f>
        <v>Doors</v>
      </c>
      <c r="C146" s="79">
        <f>IF('Bedroom (3)'!A10="","",IFERROR('Bedroom (3)'!C10,""))</f>
        <v>0</v>
      </c>
      <c r="D146" s="71">
        <f>IF('Bedroom (3)'!A10="","",IFERROR('Bedroom (3)'!E10,""))</f>
        <v>0</v>
      </c>
      <c r="E146" s="79">
        <f>IF('Bedroom (3)'!A10="","",IFERROR('Bedroom (3)'!G10,""))</f>
        <v>0</v>
      </c>
      <c r="F146" s="66" t="str">
        <f>IF('Bedroom (3)'!A10="","",IF(OR(IFERROR('Bedroom (3)'!E10,"")="",IFERROR('Bedroom (3)'!E10,"")="Good",IFERROR('Bedroom (3)'!E10,"")="Functioning"),"","⚠ Issue"))</f>
        <v/>
      </c>
      <c r="G146" s="71"/>
    </row>
    <row r="147" spans="1:7" ht="16.05" customHeight="1" x14ac:dyDescent="0.3">
      <c r="A147" s="72" t="str">
        <f>IF('Bedroom (3)'!A11="","","Bedroom 3")</f>
        <v>Bedroom 3</v>
      </c>
      <c r="B147" s="80" t="str">
        <f>IF('Bedroom (3)'!A11="","",'Bedroom (3)'!A11)</f>
        <v>Flooring</v>
      </c>
      <c r="C147" s="80">
        <f>IF('Bedroom (3)'!A11="","",IFERROR('Bedroom (3)'!C11,""))</f>
        <v>0</v>
      </c>
      <c r="D147" s="75">
        <f>IF('Bedroom (3)'!A11="","",IFERROR('Bedroom (3)'!E11,""))</f>
        <v>0</v>
      </c>
      <c r="E147" s="80">
        <f>IF('Bedroom (3)'!A11="","",IFERROR('Bedroom (3)'!G11,""))</f>
        <v>0</v>
      </c>
      <c r="F147" s="73" t="str">
        <f>IF('Bedroom (3)'!A11="","",IF(OR(IFERROR('Bedroom (3)'!E11,"")="",IFERROR('Bedroom (3)'!E11,"")="Good",IFERROR('Bedroom (3)'!E11,"")="Functioning"),"","⚠ Issue"))</f>
        <v/>
      </c>
      <c r="G147" s="75"/>
    </row>
    <row r="148" spans="1:7" ht="16.05" customHeight="1" x14ac:dyDescent="0.3">
      <c r="A148" s="65" t="str">
        <f>IF('Bedroom (3)'!A12="","","Bedroom 3")</f>
        <v>Bedroom 3</v>
      </c>
      <c r="B148" s="79" t="str">
        <f>IF('Bedroom (3)'!A12="","",'Bedroom (3)'!A12)</f>
        <v>Lighting</v>
      </c>
      <c r="C148" s="79">
        <f>IF('Bedroom (3)'!A12="","",IFERROR('Bedroom (3)'!C12,""))</f>
        <v>0</v>
      </c>
      <c r="D148" s="71">
        <f>IF('Bedroom (3)'!A12="","",IFERROR('Bedroom (3)'!E12,""))</f>
        <v>0</v>
      </c>
      <c r="E148" s="79">
        <f>IF('Bedroom (3)'!A12="","",IFERROR('Bedroom (3)'!G12,""))</f>
        <v>0</v>
      </c>
      <c r="F148" s="66" t="str">
        <f>IF('Bedroom (3)'!A12="","",IF(OR(IFERROR('Bedroom (3)'!E12,"")="",IFERROR('Bedroom (3)'!E12,"")="Good",IFERROR('Bedroom (3)'!E12,"")="Functioning"),"","⚠ Issue"))</f>
        <v/>
      </c>
      <c r="G148" s="71"/>
    </row>
    <row r="149" spans="1:7" ht="16.05" customHeight="1" x14ac:dyDescent="0.3">
      <c r="A149" s="72" t="str">
        <f>IF('Bedroom (3)'!A13="","","Bedroom 3")</f>
        <v>Bedroom 3</v>
      </c>
      <c r="B149" s="80" t="str">
        <f>IF('Bedroom (3)'!A13="","",'Bedroom (3)'!A13)</f>
        <v>Outlets</v>
      </c>
      <c r="C149" s="80">
        <f>IF('Bedroom (3)'!A13="","",IFERROR('Bedroom (3)'!C13,""))</f>
        <v>0</v>
      </c>
      <c r="D149" s="75">
        <f>IF('Bedroom (3)'!A13="","",IFERROR('Bedroom (3)'!E13,""))</f>
        <v>0</v>
      </c>
      <c r="E149" s="80">
        <f>IF('Bedroom (3)'!A13="","",IFERROR('Bedroom (3)'!G13,""))</f>
        <v>0</v>
      </c>
      <c r="F149" s="73" t="str">
        <f>IF('Bedroom (3)'!A13="","",IF(OR(IFERROR('Bedroom (3)'!E13,"")="",IFERROR('Bedroom (3)'!E13,"")="Good",IFERROR('Bedroom (3)'!E13,"")="Functioning"),"","⚠ Issue"))</f>
        <v/>
      </c>
      <c r="G149" s="75"/>
    </row>
    <row r="150" spans="1:7" ht="16.05" customHeight="1" x14ac:dyDescent="0.3">
      <c r="A150" s="65" t="str">
        <f>IF('Bedroom (3)'!A14="","","Bedroom 3")</f>
        <v>Bedroom 3</v>
      </c>
      <c r="B150" s="79" t="str">
        <f>IF('Bedroom (3)'!A14="","",'Bedroom (3)'!A14)</f>
        <v>Ceiling lifts</v>
      </c>
      <c r="C150" s="79">
        <f>IF('Bedroom (3)'!A14="","",IFERROR('Bedroom (3)'!C14,""))</f>
        <v>0</v>
      </c>
      <c r="D150" s="71">
        <f>IF('Bedroom (3)'!A14="","",IFERROR('Bedroom (3)'!E14,""))</f>
        <v>0</v>
      </c>
      <c r="E150" s="79">
        <f>IF('Bedroom (3)'!A14="","",IFERROR('Bedroom (3)'!G14,""))</f>
        <v>0</v>
      </c>
      <c r="F150" s="66" t="str">
        <f>IF('Bedroom (3)'!A14="","",IF(OR(IFERROR('Bedroom (3)'!E14,"")="",IFERROR('Bedroom (3)'!E14,"")="Good",IFERROR('Bedroom (3)'!E14,"")="Functioning"),"","⚠ Issue"))</f>
        <v/>
      </c>
      <c r="G150" s="71"/>
    </row>
    <row r="151" spans="1:7" ht="16.05" customHeight="1" x14ac:dyDescent="0.3">
      <c r="A151" s="72" t="str">
        <f>IF('Bedroom (3)'!A15="","","Bedroom 3")</f>
        <v>Bedroom 3</v>
      </c>
      <c r="B151" s="80" t="str">
        <f>IF('Bedroom (3)'!A15="","",'Bedroom (3)'!A15)</f>
        <v>Window</v>
      </c>
      <c r="C151" s="80">
        <f>IF('Bedroom (3)'!A15="","",IFERROR('Bedroom (3)'!C15,""))</f>
        <v>0</v>
      </c>
      <c r="D151" s="75">
        <f>IF('Bedroom (3)'!A15="","",IFERROR('Bedroom (3)'!E15,""))</f>
        <v>0</v>
      </c>
      <c r="E151" s="80">
        <f>IF('Bedroom (3)'!A15="","",IFERROR('Bedroom (3)'!G15,""))</f>
        <v>0</v>
      </c>
      <c r="F151" s="73" t="str">
        <f>IF('Bedroom (3)'!A15="","",IF(OR(IFERROR('Bedroom (3)'!E15,"")="",IFERROR('Bedroom (3)'!E15,"")="Good",IFERROR('Bedroom (3)'!E15,"")="Functioning"),"","⚠ Issue"))</f>
        <v/>
      </c>
      <c r="G151" s="75"/>
    </row>
    <row r="152" spans="1:7" ht="16.05" customHeight="1" x14ac:dyDescent="0.3">
      <c r="A152" s="65" t="str">
        <f>IF('Bedroom (3)'!A16="","","Bedroom 3")</f>
        <v>Bedroom 3</v>
      </c>
      <c r="B152" s="79" t="str">
        <f>IF('Bedroom (3)'!A16="","",'Bedroom (3)'!A16)</f>
        <v>Closer</v>
      </c>
      <c r="C152" s="79">
        <f>IF('Bedroom (3)'!A16="","",IFERROR('Bedroom (3)'!C16,""))</f>
        <v>0</v>
      </c>
      <c r="D152" s="71">
        <f>IF('Bedroom (3)'!A16="","",IFERROR('Bedroom (3)'!E16,""))</f>
        <v>0</v>
      </c>
      <c r="E152" s="79">
        <f>IF('Bedroom (3)'!A16="","",IFERROR('Bedroom (3)'!G16,""))</f>
        <v>0</v>
      </c>
      <c r="F152" s="66" t="str">
        <f>IF('Bedroom (3)'!A16="","",IF(OR(IFERROR('Bedroom (3)'!E16,"")="",IFERROR('Bedroom (3)'!E16,"")="Good",IFERROR('Bedroom (3)'!E16,"")="Functioning"),"","⚠ Issue"))</f>
        <v/>
      </c>
      <c r="G152" s="71"/>
    </row>
    <row r="153" spans="1:7" ht="16.05" customHeight="1" x14ac:dyDescent="0.3">
      <c r="A153" s="72" t="str">
        <f>IF('Bedroom (3)'!A17="","","Bedroom 3")</f>
        <v>Bedroom 3</v>
      </c>
      <c r="B153" s="80" t="str">
        <f>IF('Bedroom (3)'!A17="","",'Bedroom (3)'!A17)</f>
        <v>Hold Open</v>
      </c>
      <c r="C153" s="80">
        <f>IF('Bedroom (3)'!A17="","",IFERROR('Bedroom (3)'!C17,""))</f>
        <v>0</v>
      </c>
      <c r="D153" s="75">
        <f>IF('Bedroom (3)'!A17="","",IFERROR('Bedroom (3)'!E17,""))</f>
        <v>0</v>
      </c>
      <c r="E153" s="80">
        <f>IF('Bedroom (3)'!A17="","",IFERROR('Bedroom (3)'!G17,""))</f>
        <v>0</v>
      </c>
      <c r="F153" s="73" t="str">
        <f>IF('Bedroom (3)'!A17="","",IF(OR(IFERROR('Bedroom (3)'!E17,"")="",IFERROR('Bedroom (3)'!E17,"")="Good",IFERROR('Bedroom (3)'!E17,"")="Functioning"),"","⚠ Issue"))</f>
        <v/>
      </c>
      <c r="G153" s="75"/>
    </row>
    <row r="154" spans="1:7" ht="4.05" customHeight="1" x14ac:dyDescent="0.3">
      <c r="A154" s="81"/>
      <c r="B154" s="81"/>
      <c r="C154" s="81"/>
      <c r="D154" s="81"/>
      <c r="E154" s="81"/>
      <c r="F154" s="81"/>
      <c r="G154" s="81"/>
    </row>
    <row r="155" spans="1:7" ht="16.05" customHeight="1" x14ac:dyDescent="0.3">
      <c r="A155" s="65" t="str">
        <f>IF('Bedroom (4)'!A8="","","Bedroom 4")</f>
        <v>Bedroom 4</v>
      </c>
      <c r="B155" s="79" t="str">
        <f>IF('Bedroom (4)'!A8="","",'Bedroom (4)'!A8)</f>
        <v>Ceiling</v>
      </c>
      <c r="C155" s="79">
        <f>IF('Bedroom (4)'!A8="","",IFERROR('Bedroom (4)'!C8,""))</f>
        <v>0</v>
      </c>
      <c r="D155" s="71">
        <f>IF('Bedroom (4)'!A8="","",IFERROR('Bedroom (4)'!E8,""))</f>
        <v>0</v>
      </c>
      <c r="E155" s="79">
        <f>IF('Bedroom (4)'!A8="","",IFERROR('Bedroom (4)'!G8,""))</f>
        <v>0</v>
      </c>
      <c r="F155" s="66" t="str">
        <f>IF('Bedroom (4)'!A8="","",IF(OR(IFERROR('Bedroom (4)'!E8,"")="",IFERROR('Bedroom (4)'!E8,"")="Good",IFERROR('Bedroom (4)'!E8,"")="Functioning"),"","⚠ Issue"))</f>
        <v/>
      </c>
      <c r="G155" s="71"/>
    </row>
    <row r="156" spans="1:7" ht="16.05" customHeight="1" x14ac:dyDescent="0.3">
      <c r="A156" s="72" t="str">
        <f>IF('Bedroom (4)'!A9="","","Bedroom 4")</f>
        <v>Bedroom 4</v>
      </c>
      <c r="B156" s="80" t="str">
        <f>IF('Bedroom (4)'!A9="","",'Bedroom (4)'!A9)</f>
        <v>Walls</v>
      </c>
      <c r="C156" s="80">
        <f>IF('Bedroom (4)'!A9="","",IFERROR('Bedroom (4)'!C9,""))</f>
        <v>0</v>
      </c>
      <c r="D156" s="75">
        <f>IF('Bedroom (4)'!A9="","",IFERROR('Bedroom (4)'!E9,""))</f>
        <v>0</v>
      </c>
      <c r="E156" s="80">
        <f>IF('Bedroom (4)'!A9="","",IFERROR('Bedroom (4)'!G9,""))</f>
        <v>0</v>
      </c>
      <c r="F156" s="73" t="str">
        <f>IF('Bedroom (4)'!A9="","",IF(OR(IFERROR('Bedroom (4)'!E9,"")="",IFERROR('Bedroom (4)'!E9,"")="Good",IFERROR('Bedroom (4)'!E9,"")="Functioning"),"","⚠ Issue"))</f>
        <v/>
      </c>
      <c r="G156" s="75"/>
    </row>
    <row r="157" spans="1:7" ht="16.05" customHeight="1" x14ac:dyDescent="0.3">
      <c r="A157" s="65" t="str">
        <f>IF('Bedroom (4)'!A10="","","Bedroom 4")</f>
        <v>Bedroom 4</v>
      </c>
      <c r="B157" s="79" t="str">
        <f>IF('Bedroom (4)'!A10="","",'Bedroom (4)'!A10)</f>
        <v>Doors</v>
      </c>
      <c r="C157" s="79">
        <f>IF('Bedroom (4)'!A10="","",IFERROR('Bedroom (4)'!C10,""))</f>
        <v>0</v>
      </c>
      <c r="D157" s="71">
        <f>IF('Bedroom (4)'!A10="","",IFERROR('Bedroom (4)'!E10,""))</f>
        <v>0</v>
      </c>
      <c r="E157" s="79">
        <f>IF('Bedroom (4)'!A10="","",IFERROR('Bedroom (4)'!G10,""))</f>
        <v>0</v>
      </c>
      <c r="F157" s="66" t="str">
        <f>IF('Bedroom (4)'!A10="","",IF(OR(IFERROR('Bedroom (4)'!E10,"")="",IFERROR('Bedroom (4)'!E10,"")="Good",IFERROR('Bedroom (4)'!E10,"")="Functioning"),"","⚠ Issue"))</f>
        <v/>
      </c>
      <c r="G157" s="71"/>
    </row>
    <row r="158" spans="1:7" ht="16.05" customHeight="1" x14ac:dyDescent="0.3">
      <c r="A158" s="72" t="str">
        <f>IF('Bedroom (4)'!A11="","","Bedroom 4")</f>
        <v>Bedroom 4</v>
      </c>
      <c r="B158" s="80" t="str">
        <f>IF('Bedroom (4)'!A11="","",'Bedroom (4)'!A11)</f>
        <v>Flooring</v>
      </c>
      <c r="C158" s="80">
        <f>IF('Bedroom (4)'!A11="","",IFERROR('Bedroom (4)'!C11,""))</f>
        <v>0</v>
      </c>
      <c r="D158" s="75">
        <f>IF('Bedroom (4)'!A11="","",IFERROR('Bedroom (4)'!E11,""))</f>
        <v>0</v>
      </c>
      <c r="E158" s="80">
        <f>IF('Bedroom (4)'!A11="","",IFERROR('Bedroom (4)'!G11,""))</f>
        <v>0</v>
      </c>
      <c r="F158" s="73" t="str">
        <f>IF('Bedroom (4)'!A11="","",IF(OR(IFERROR('Bedroom (4)'!E11,"")="",IFERROR('Bedroom (4)'!E11,"")="Good",IFERROR('Bedroom (4)'!E11,"")="Functioning"),"","⚠ Issue"))</f>
        <v/>
      </c>
      <c r="G158" s="75"/>
    </row>
    <row r="159" spans="1:7" ht="16.05" customHeight="1" x14ac:dyDescent="0.3">
      <c r="A159" s="65" t="str">
        <f>IF('Bedroom (4)'!A12="","","Bedroom 4")</f>
        <v>Bedroom 4</v>
      </c>
      <c r="B159" s="79" t="str">
        <f>IF('Bedroom (4)'!A12="","",'Bedroom (4)'!A12)</f>
        <v>Lighting</v>
      </c>
      <c r="C159" s="79">
        <f>IF('Bedroom (4)'!A12="","",IFERROR('Bedroom (4)'!C12,""))</f>
        <v>0</v>
      </c>
      <c r="D159" s="71">
        <f>IF('Bedroom (4)'!A12="","",IFERROR('Bedroom (4)'!E12,""))</f>
        <v>0</v>
      </c>
      <c r="E159" s="79">
        <f>IF('Bedroom (4)'!A12="","",IFERROR('Bedroom (4)'!G12,""))</f>
        <v>0</v>
      </c>
      <c r="F159" s="66" t="str">
        <f>IF('Bedroom (4)'!A12="","",IF(OR(IFERROR('Bedroom (4)'!E12,"")="",IFERROR('Bedroom (4)'!E12,"")="Good",IFERROR('Bedroom (4)'!E12,"")="Functioning"),"","⚠ Issue"))</f>
        <v/>
      </c>
      <c r="G159" s="71"/>
    </row>
    <row r="160" spans="1:7" ht="16.05" customHeight="1" x14ac:dyDescent="0.3">
      <c r="A160" s="72" t="str">
        <f>IF('Bedroom (4)'!A13="","","Bedroom 4")</f>
        <v>Bedroom 4</v>
      </c>
      <c r="B160" s="80" t="str">
        <f>IF('Bedroom (4)'!A13="","",'Bedroom (4)'!A13)</f>
        <v>Outlets</v>
      </c>
      <c r="C160" s="80">
        <f>IF('Bedroom (4)'!A13="","",IFERROR('Bedroom (4)'!C13,""))</f>
        <v>0</v>
      </c>
      <c r="D160" s="75">
        <f>IF('Bedroom (4)'!A13="","",IFERROR('Bedroom (4)'!E13,""))</f>
        <v>0</v>
      </c>
      <c r="E160" s="80">
        <f>IF('Bedroom (4)'!A13="","",IFERROR('Bedroom (4)'!G13,""))</f>
        <v>0</v>
      </c>
      <c r="F160" s="73" t="str">
        <f>IF('Bedroom (4)'!A13="","",IF(OR(IFERROR('Bedroom (4)'!E13,"")="",IFERROR('Bedroom (4)'!E13,"")="Good",IFERROR('Bedroom (4)'!E13,"")="Functioning"),"","⚠ Issue"))</f>
        <v/>
      </c>
      <c r="G160" s="75"/>
    </row>
    <row r="161" spans="1:7" ht="16.05" customHeight="1" x14ac:dyDescent="0.3">
      <c r="A161" s="65" t="str">
        <f>IF('Bedroom (4)'!A14="","","Bedroom 4")</f>
        <v>Bedroom 4</v>
      </c>
      <c r="B161" s="79" t="str">
        <f>IF('Bedroom (4)'!A14="","",'Bedroom (4)'!A14)</f>
        <v>Ceiling lifts</v>
      </c>
      <c r="C161" s="79">
        <f>IF('Bedroom (4)'!A14="","",IFERROR('Bedroom (4)'!C14,""))</f>
        <v>0</v>
      </c>
      <c r="D161" s="71">
        <f>IF('Bedroom (4)'!A14="","",IFERROR('Bedroom (4)'!E14,""))</f>
        <v>0</v>
      </c>
      <c r="E161" s="79">
        <f>IF('Bedroom (4)'!A14="","",IFERROR('Bedroom (4)'!G14,""))</f>
        <v>0</v>
      </c>
      <c r="F161" s="66" t="str">
        <f>IF('Bedroom (4)'!A14="","",IF(OR(IFERROR('Bedroom (4)'!E14,"")="",IFERROR('Bedroom (4)'!E14,"")="Good",IFERROR('Bedroom (4)'!E14,"")="Functioning"),"","⚠ Issue"))</f>
        <v/>
      </c>
      <c r="G161" s="71"/>
    </row>
    <row r="162" spans="1:7" ht="16.05" customHeight="1" x14ac:dyDescent="0.3">
      <c r="A162" s="72" t="str">
        <f>IF('Bedroom (4)'!A15="","","Bedroom 4")</f>
        <v>Bedroom 4</v>
      </c>
      <c r="B162" s="80" t="str">
        <f>IF('Bedroom (4)'!A15="","",'Bedroom (4)'!A15)</f>
        <v>Window</v>
      </c>
      <c r="C162" s="80">
        <f>IF('Bedroom (4)'!A15="","",IFERROR('Bedroom (4)'!C15,""))</f>
        <v>0</v>
      </c>
      <c r="D162" s="75">
        <f>IF('Bedroom (4)'!A15="","",IFERROR('Bedroom (4)'!E15,""))</f>
        <v>0</v>
      </c>
      <c r="E162" s="80">
        <f>IF('Bedroom (4)'!A15="","",IFERROR('Bedroom (4)'!G15,""))</f>
        <v>0</v>
      </c>
      <c r="F162" s="73" t="str">
        <f>IF('Bedroom (4)'!A15="","",IF(OR(IFERROR('Bedroom (4)'!E15,"")="",IFERROR('Bedroom (4)'!E15,"")="Good",IFERROR('Bedroom (4)'!E15,"")="Functioning"),"","⚠ Issue"))</f>
        <v/>
      </c>
      <c r="G162" s="75"/>
    </row>
    <row r="163" spans="1:7" ht="16.05" customHeight="1" x14ac:dyDescent="0.3">
      <c r="A163" s="65" t="str">
        <f>IF('Bedroom (4)'!A16="","","Bedroom 4")</f>
        <v>Bedroom 4</v>
      </c>
      <c r="B163" s="79" t="str">
        <f>IF('Bedroom (4)'!A16="","",'Bedroom (4)'!A16)</f>
        <v>Closer</v>
      </c>
      <c r="C163" s="79">
        <f>IF('Bedroom (4)'!A16="","",IFERROR('Bedroom (4)'!C16,""))</f>
        <v>0</v>
      </c>
      <c r="D163" s="71">
        <f>IF('Bedroom (4)'!A16="","",IFERROR('Bedroom (4)'!E16,""))</f>
        <v>0</v>
      </c>
      <c r="E163" s="79">
        <f>IF('Bedroom (4)'!A16="","",IFERROR('Bedroom (4)'!G16,""))</f>
        <v>0</v>
      </c>
      <c r="F163" s="66" t="str">
        <f>IF('Bedroom (4)'!A16="","",IF(OR(IFERROR('Bedroom (4)'!E16,"")="",IFERROR('Bedroom (4)'!E16,"")="Good",IFERROR('Bedroom (4)'!E16,"")="Functioning"),"","⚠ Issue"))</f>
        <v/>
      </c>
      <c r="G163" s="71"/>
    </row>
    <row r="164" spans="1:7" ht="16.05" customHeight="1" x14ac:dyDescent="0.3">
      <c r="A164" s="72" t="str">
        <f>IF('Bedroom (4)'!A17="","","Bedroom 4")</f>
        <v>Bedroom 4</v>
      </c>
      <c r="B164" s="80" t="str">
        <f>IF('Bedroom (4)'!A17="","",'Bedroom (4)'!A17)</f>
        <v>Hold Open</v>
      </c>
      <c r="C164" s="80">
        <f>IF('Bedroom (4)'!A17="","",IFERROR('Bedroom (4)'!C17,""))</f>
        <v>0</v>
      </c>
      <c r="D164" s="75">
        <f>IF('Bedroom (4)'!A17="","",IFERROR('Bedroom (4)'!E17,""))</f>
        <v>0</v>
      </c>
      <c r="E164" s="80">
        <f>IF('Bedroom (4)'!A17="","",IFERROR('Bedroom (4)'!G17,""))</f>
        <v>0</v>
      </c>
      <c r="F164" s="73" t="str">
        <f>IF('Bedroom (4)'!A17="","",IF(OR(IFERROR('Bedroom (4)'!E17,"")="",IFERROR('Bedroom (4)'!E17,"")="Good",IFERROR('Bedroom (4)'!E17,"")="Functioning"),"","⚠ Issue"))</f>
        <v/>
      </c>
      <c r="G164" s="75"/>
    </row>
    <row r="165" spans="1:7" ht="4.05" customHeight="1" x14ac:dyDescent="0.3">
      <c r="A165" s="81"/>
      <c r="B165" s="81"/>
      <c r="C165" s="81"/>
      <c r="D165" s="81"/>
      <c r="E165" s="81"/>
      <c r="F165" s="81"/>
      <c r="G165" s="81"/>
    </row>
    <row r="166" spans="1:7" ht="16.05" customHeight="1" x14ac:dyDescent="0.3">
      <c r="A166" s="65" t="str">
        <f>IF('Bedroom (5)'!A8="","","Bedroom 5")</f>
        <v>Bedroom 5</v>
      </c>
      <c r="B166" s="79" t="str">
        <f>IF('Bedroom (5)'!A8="","",'Bedroom (5)'!A8)</f>
        <v>Ceiling</v>
      </c>
      <c r="C166" s="79">
        <f>IF('Bedroom (5)'!A8="","",IFERROR('Bedroom (5)'!C8,""))</f>
        <v>0</v>
      </c>
      <c r="D166" s="71">
        <f>IF('Bedroom (5)'!A8="","",IFERROR('Bedroom (5)'!E8,""))</f>
        <v>0</v>
      </c>
      <c r="E166" s="79">
        <f>IF('Bedroom (5)'!A8="","",IFERROR('Bedroom (5)'!G8,""))</f>
        <v>0</v>
      </c>
      <c r="F166" s="66" t="str">
        <f>IF('Bedroom (5)'!A8="","",IF(OR(IFERROR('Bedroom (5)'!E8,"")="",IFERROR('Bedroom (5)'!E8,"")="Good",IFERROR('Bedroom (5)'!E8,"")="Functioning"),"","⚠ Issue"))</f>
        <v/>
      </c>
      <c r="G166" s="71"/>
    </row>
    <row r="167" spans="1:7" ht="16.05" customHeight="1" x14ac:dyDescent="0.3">
      <c r="A167" s="72" t="str">
        <f>IF('Bedroom (5)'!A9="","","Bedroom 5")</f>
        <v>Bedroom 5</v>
      </c>
      <c r="B167" s="80" t="str">
        <f>IF('Bedroom (5)'!A9="","",'Bedroom (5)'!A9)</f>
        <v>Walls</v>
      </c>
      <c r="C167" s="80">
        <f>IF('Bedroom (5)'!A9="","",IFERROR('Bedroom (5)'!C9,""))</f>
        <v>0</v>
      </c>
      <c r="D167" s="75">
        <f>IF('Bedroom (5)'!A9="","",IFERROR('Bedroom (5)'!E9,""))</f>
        <v>0</v>
      </c>
      <c r="E167" s="80">
        <f>IF('Bedroom (5)'!A9="","",IFERROR('Bedroom (5)'!G9,""))</f>
        <v>0</v>
      </c>
      <c r="F167" s="73" t="str">
        <f>IF('Bedroom (5)'!A9="","",IF(OR(IFERROR('Bedroom (5)'!E9,"")="",IFERROR('Bedroom (5)'!E9,"")="Good",IFERROR('Bedroom (5)'!E9,"")="Functioning"),"","⚠ Issue"))</f>
        <v/>
      </c>
      <c r="G167" s="75"/>
    </row>
    <row r="168" spans="1:7" ht="16.05" customHeight="1" x14ac:dyDescent="0.3">
      <c r="A168" s="65" t="str">
        <f>IF('Bedroom (5)'!A10="","","Bedroom 5")</f>
        <v>Bedroom 5</v>
      </c>
      <c r="B168" s="79" t="str">
        <f>IF('Bedroom (5)'!A10="","",'Bedroom (5)'!A10)</f>
        <v>Doors</v>
      </c>
      <c r="C168" s="79">
        <f>IF('Bedroom (5)'!A10="","",IFERROR('Bedroom (5)'!C10,""))</f>
        <v>0</v>
      </c>
      <c r="D168" s="71">
        <f>IF('Bedroom (5)'!A10="","",IFERROR('Bedroom (5)'!E10,""))</f>
        <v>0</v>
      </c>
      <c r="E168" s="79">
        <f>IF('Bedroom (5)'!A10="","",IFERROR('Bedroom (5)'!G10,""))</f>
        <v>0</v>
      </c>
      <c r="F168" s="66" t="str">
        <f>IF('Bedroom (5)'!A10="","",IF(OR(IFERROR('Bedroom (5)'!E10,"")="",IFERROR('Bedroom (5)'!E10,"")="Good",IFERROR('Bedroom (5)'!E10,"")="Functioning"),"","⚠ Issue"))</f>
        <v/>
      </c>
      <c r="G168" s="71"/>
    </row>
    <row r="169" spans="1:7" ht="16.05" customHeight="1" x14ac:dyDescent="0.3">
      <c r="A169" s="72" t="str">
        <f>IF('Bedroom (5)'!A11="","","Bedroom 5")</f>
        <v>Bedroom 5</v>
      </c>
      <c r="B169" s="80" t="str">
        <f>IF('Bedroom (5)'!A11="","",'Bedroom (5)'!A11)</f>
        <v>Flooring</v>
      </c>
      <c r="C169" s="80">
        <f>IF('Bedroom (5)'!A11="","",IFERROR('Bedroom (5)'!C11,""))</f>
        <v>0</v>
      </c>
      <c r="D169" s="75">
        <f>IF('Bedroom (5)'!A11="","",IFERROR('Bedroom (5)'!E11,""))</f>
        <v>0</v>
      </c>
      <c r="E169" s="80">
        <f>IF('Bedroom (5)'!A11="","",IFERROR('Bedroom (5)'!G11,""))</f>
        <v>0</v>
      </c>
      <c r="F169" s="73" t="str">
        <f>IF('Bedroom (5)'!A11="","",IF(OR(IFERROR('Bedroom (5)'!E11,"")="",IFERROR('Bedroom (5)'!E11,"")="Good",IFERROR('Bedroom (5)'!E11,"")="Functioning"),"","⚠ Issue"))</f>
        <v/>
      </c>
      <c r="G169" s="75"/>
    </row>
    <row r="170" spans="1:7" ht="16.05" customHeight="1" x14ac:dyDescent="0.3">
      <c r="A170" s="65" t="str">
        <f>IF('Bedroom (5)'!A12="","","Bedroom 5")</f>
        <v>Bedroom 5</v>
      </c>
      <c r="B170" s="79" t="str">
        <f>IF('Bedroom (5)'!A12="","",'Bedroom (5)'!A12)</f>
        <v>Lighting</v>
      </c>
      <c r="C170" s="79">
        <f>IF('Bedroom (5)'!A12="","",IFERROR('Bedroom (5)'!C12,""))</f>
        <v>0</v>
      </c>
      <c r="D170" s="71">
        <f>IF('Bedroom (5)'!A12="","",IFERROR('Bedroom (5)'!E12,""))</f>
        <v>0</v>
      </c>
      <c r="E170" s="79">
        <f>IF('Bedroom (5)'!A12="","",IFERROR('Bedroom (5)'!G12,""))</f>
        <v>0</v>
      </c>
      <c r="F170" s="66" t="str">
        <f>IF('Bedroom (5)'!A12="","",IF(OR(IFERROR('Bedroom (5)'!E12,"")="",IFERROR('Bedroom (5)'!E12,"")="Good",IFERROR('Bedroom (5)'!E12,"")="Functioning"),"","⚠ Issue"))</f>
        <v/>
      </c>
      <c r="G170" s="71"/>
    </row>
    <row r="171" spans="1:7" ht="16.05" customHeight="1" x14ac:dyDescent="0.3">
      <c r="A171" s="72" t="str">
        <f>IF('Bedroom (5)'!A13="","","Bedroom 5")</f>
        <v>Bedroom 5</v>
      </c>
      <c r="B171" s="80" t="str">
        <f>IF('Bedroom (5)'!A13="","",'Bedroom (5)'!A13)</f>
        <v>Outlets</v>
      </c>
      <c r="C171" s="80">
        <f>IF('Bedroom (5)'!A13="","",IFERROR('Bedroom (5)'!C13,""))</f>
        <v>0</v>
      </c>
      <c r="D171" s="75">
        <f>IF('Bedroom (5)'!A13="","",IFERROR('Bedroom (5)'!E13,""))</f>
        <v>0</v>
      </c>
      <c r="E171" s="80">
        <f>IF('Bedroom (5)'!A13="","",IFERROR('Bedroom (5)'!G13,""))</f>
        <v>0</v>
      </c>
      <c r="F171" s="73" t="str">
        <f>IF('Bedroom (5)'!A13="","",IF(OR(IFERROR('Bedroom (5)'!E13,"")="",IFERROR('Bedroom (5)'!E13,"")="Good",IFERROR('Bedroom (5)'!E13,"")="Functioning"),"","⚠ Issue"))</f>
        <v/>
      </c>
      <c r="G171" s="75"/>
    </row>
    <row r="172" spans="1:7" ht="16.05" customHeight="1" x14ac:dyDescent="0.3">
      <c r="A172" s="65" t="str">
        <f>IF('Bedroom (5)'!A14="","","Bedroom 5")</f>
        <v>Bedroom 5</v>
      </c>
      <c r="B172" s="79" t="str">
        <f>IF('Bedroom (5)'!A14="","",'Bedroom (5)'!A14)</f>
        <v>Ceiling lifts</v>
      </c>
      <c r="C172" s="79">
        <f>IF('Bedroom (5)'!A14="","",IFERROR('Bedroom (5)'!C14,""))</f>
        <v>0</v>
      </c>
      <c r="D172" s="71">
        <f>IF('Bedroom (5)'!A14="","",IFERROR('Bedroom (5)'!E14,""))</f>
        <v>0</v>
      </c>
      <c r="E172" s="79">
        <f>IF('Bedroom (5)'!A14="","",IFERROR('Bedroom (5)'!G14,""))</f>
        <v>0</v>
      </c>
      <c r="F172" s="66" t="str">
        <f>IF('Bedroom (5)'!A14="","",IF(OR(IFERROR('Bedroom (5)'!E14,"")="",IFERROR('Bedroom (5)'!E14,"")="Good",IFERROR('Bedroom (5)'!E14,"")="Functioning"),"","⚠ Issue"))</f>
        <v/>
      </c>
      <c r="G172" s="71"/>
    </row>
    <row r="173" spans="1:7" ht="16.05" customHeight="1" x14ac:dyDescent="0.3">
      <c r="A173" s="72" t="str">
        <f>IF('Bedroom (5)'!A15="","","Bedroom 5")</f>
        <v>Bedroom 5</v>
      </c>
      <c r="B173" s="80" t="str">
        <f>IF('Bedroom (5)'!A15="","",'Bedroom (5)'!A15)</f>
        <v>Window</v>
      </c>
      <c r="C173" s="80">
        <f>IF('Bedroom (5)'!A15="","",IFERROR('Bedroom (5)'!C15,""))</f>
        <v>0</v>
      </c>
      <c r="D173" s="75">
        <f>IF('Bedroom (5)'!A15="","",IFERROR('Bedroom (5)'!E15,""))</f>
        <v>0</v>
      </c>
      <c r="E173" s="80">
        <f>IF('Bedroom (5)'!A15="","",IFERROR('Bedroom (5)'!G15,""))</f>
        <v>0</v>
      </c>
      <c r="F173" s="73" t="str">
        <f>IF('Bedroom (5)'!A15="","",IF(OR(IFERROR('Bedroom (5)'!E15,"")="",IFERROR('Bedroom (5)'!E15,"")="Good",IFERROR('Bedroom (5)'!E15,"")="Functioning"),"","⚠ Issue"))</f>
        <v/>
      </c>
      <c r="G173" s="75"/>
    </row>
    <row r="174" spans="1:7" ht="16.05" customHeight="1" x14ac:dyDescent="0.3">
      <c r="A174" s="65" t="str">
        <f>IF('Bedroom (5)'!A16="","","Bedroom 5")</f>
        <v>Bedroom 5</v>
      </c>
      <c r="B174" s="79" t="str">
        <f>IF('Bedroom (5)'!A16="","",'Bedroom (5)'!A16)</f>
        <v>Closer</v>
      </c>
      <c r="C174" s="79">
        <f>IF('Bedroom (5)'!A16="","",IFERROR('Bedroom (5)'!C16,""))</f>
        <v>0</v>
      </c>
      <c r="D174" s="71">
        <f>IF('Bedroom (5)'!A16="","",IFERROR('Bedroom (5)'!E16,""))</f>
        <v>0</v>
      </c>
      <c r="E174" s="79">
        <f>IF('Bedroom (5)'!A16="","",IFERROR('Bedroom (5)'!G16,""))</f>
        <v>0</v>
      </c>
      <c r="F174" s="66" t="str">
        <f>IF('Bedroom (5)'!A16="","",IF(OR(IFERROR('Bedroom (5)'!E16,"")="",IFERROR('Bedroom (5)'!E16,"")="Good",IFERROR('Bedroom (5)'!E16,"")="Functioning"),"","⚠ Issue"))</f>
        <v/>
      </c>
      <c r="G174" s="71"/>
    </row>
    <row r="175" spans="1:7" ht="16.05" customHeight="1" x14ac:dyDescent="0.3">
      <c r="A175" s="72" t="str">
        <f>IF('Bedroom (5)'!A17="","","Bedroom 5")</f>
        <v>Bedroom 5</v>
      </c>
      <c r="B175" s="80" t="str">
        <f>IF('Bedroom (5)'!A17="","",'Bedroom (5)'!A17)</f>
        <v>Hold Open</v>
      </c>
      <c r="C175" s="80">
        <f>IF('Bedroom (5)'!A17="","",IFERROR('Bedroom (5)'!C17,""))</f>
        <v>0</v>
      </c>
      <c r="D175" s="75">
        <f>IF('Bedroom (5)'!A17="","",IFERROR('Bedroom (5)'!E17,""))</f>
        <v>0</v>
      </c>
      <c r="E175" s="80">
        <f>IF('Bedroom (5)'!A17="","",IFERROR('Bedroom (5)'!G17,""))</f>
        <v>0</v>
      </c>
      <c r="F175" s="73" t="str">
        <f>IF('Bedroom (5)'!A17="","",IF(OR(IFERROR('Bedroom (5)'!E17,"")="",IFERROR('Bedroom (5)'!E17,"")="Good",IFERROR('Bedroom (5)'!E17,"")="Functioning"),"","⚠ Issue"))</f>
        <v/>
      </c>
      <c r="G175" s="75"/>
    </row>
    <row r="176" spans="1:7" ht="4.05" customHeight="1" x14ac:dyDescent="0.3">
      <c r="A176" s="81"/>
      <c r="B176" s="81"/>
      <c r="C176" s="81"/>
      <c r="D176" s="81"/>
      <c r="E176" s="81"/>
      <c r="F176" s="81"/>
      <c r="G176" s="81"/>
    </row>
  </sheetData>
  <mergeCells count="2">
    <mergeCell ref="A3:G3"/>
    <mergeCell ref="A1:G2"/>
  </mergeCells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Y47"/>
  <sheetViews>
    <sheetView workbookViewId="0">
      <selection activeCell="Q17" sqref="Q17"/>
    </sheetView>
  </sheetViews>
  <sheetFormatPr defaultRowHeight="14.4" x14ac:dyDescent="0.3"/>
  <cols>
    <col min="2" max="2" width="15.77734375" customWidth="1"/>
    <col min="3" max="3" width="13" customWidth="1"/>
    <col min="4" max="4" width="16.21875" customWidth="1"/>
    <col min="5" max="5" width="11.44140625" customWidth="1"/>
    <col min="9" max="9" width="10.77734375" customWidth="1"/>
    <col min="10" max="10" width="14.77734375" customWidth="1"/>
    <col min="11" max="11" width="15.77734375" customWidth="1"/>
    <col min="13" max="13" width="25.5546875" customWidth="1"/>
    <col min="15" max="15" width="11.21875" customWidth="1"/>
    <col min="16" max="16" width="15.21875" customWidth="1"/>
    <col min="17" max="17" width="12.77734375" customWidth="1"/>
    <col min="18" max="18" width="10" customWidth="1"/>
    <col min="20" max="20" width="15.44140625" customWidth="1"/>
    <col min="22" max="22" width="15.21875" customWidth="1"/>
  </cols>
  <sheetData>
    <row r="2" spans="2:25" x14ac:dyDescent="0.3">
      <c r="B2" s="19" t="s">
        <v>288</v>
      </c>
      <c r="C2" s="19" t="s">
        <v>137</v>
      </c>
      <c r="D2" s="19" t="s">
        <v>136</v>
      </c>
      <c r="E2" s="19" t="s">
        <v>289</v>
      </c>
      <c r="F2" s="19" t="s">
        <v>138</v>
      </c>
      <c r="G2" s="19" t="s">
        <v>131</v>
      </c>
      <c r="H2" s="19" t="s">
        <v>290</v>
      </c>
      <c r="I2" s="19" t="s">
        <v>291</v>
      </c>
      <c r="J2" s="19" t="s">
        <v>292</v>
      </c>
      <c r="K2" s="19" t="s">
        <v>293</v>
      </c>
      <c r="M2" s="19" t="s">
        <v>294</v>
      </c>
      <c r="N2" s="19" t="s">
        <v>295</v>
      </c>
      <c r="O2" s="19" t="s">
        <v>296</v>
      </c>
      <c r="Q2" s="19" t="s">
        <v>173</v>
      </c>
      <c r="R2" s="19" t="s">
        <v>188</v>
      </c>
      <c r="S2" s="19" t="s">
        <v>297</v>
      </c>
      <c r="T2" s="19" t="s">
        <v>156</v>
      </c>
      <c r="U2" s="19" t="s">
        <v>99</v>
      </c>
      <c r="V2" s="19" t="s">
        <v>298</v>
      </c>
      <c r="W2" s="19" t="s">
        <v>299</v>
      </c>
    </row>
    <row r="3" spans="2:25" x14ac:dyDescent="0.3">
      <c r="B3" s="23" t="s">
        <v>300</v>
      </c>
      <c r="C3" s="23" t="s">
        <v>301</v>
      </c>
      <c r="D3" s="23" t="s">
        <v>302</v>
      </c>
      <c r="E3" s="23" t="s">
        <v>303</v>
      </c>
      <c r="F3" s="23" t="s">
        <v>304</v>
      </c>
      <c r="G3" s="23" t="s">
        <v>305</v>
      </c>
      <c r="H3" s="23" t="s">
        <v>304</v>
      </c>
      <c r="I3" s="23" t="s">
        <v>306</v>
      </c>
      <c r="J3" s="23" t="s">
        <v>301</v>
      </c>
      <c r="K3" s="23" t="s">
        <v>307</v>
      </c>
      <c r="L3" s="23"/>
      <c r="M3" s="23" t="s">
        <v>308</v>
      </c>
      <c r="N3" s="23" t="s">
        <v>309</v>
      </c>
      <c r="O3" s="23" t="s">
        <v>310</v>
      </c>
      <c r="P3" s="23"/>
      <c r="Q3" s="23" t="s">
        <v>311</v>
      </c>
      <c r="R3" s="23" t="s">
        <v>312</v>
      </c>
      <c r="S3" s="23" t="s">
        <v>313</v>
      </c>
      <c r="T3" s="25" t="s">
        <v>314</v>
      </c>
      <c r="U3" s="23" t="s">
        <v>315</v>
      </c>
      <c r="V3" s="23" t="s">
        <v>316</v>
      </c>
      <c r="W3" s="23" t="s">
        <v>303</v>
      </c>
      <c r="X3" s="23"/>
      <c r="Y3" s="23"/>
    </row>
    <row r="4" spans="2:25" x14ac:dyDescent="0.3">
      <c r="B4" s="23" t="s">
        <v>317</v>
      </c>
      <c r="C4" s="23" t="s">
        <v>318</v>
      </c>
      <c r="D4" s="23" t="s">
        <v>305</v>
      </c>
      <c r="E4" s="23" t="s">
        <v>319</v>
      </c>
      <c r="F4" s="23" t="s">
        <v>302</v>
      </c>
      <c r="G4" s="23" t="s">
        <v>318</v>
      </c>
      <c r="H4" s="23" t="s">
        <v>320</v>
      </c>
      <c r="I4" s="23" t="s">
        <v>301</v>
      </c>
      <c r="J4" s="23" t="s">
        <v>304</v>
      </c>
      <c r="K4" s="23" t="s">
        <v>321</v>
      </c>
      <c r="L4" s="23"/>
      <c r="M4" s="23" t="s">
        <v>322</v>
      </c>
      <c r="N4" s="23" t="s">
        <v>323</v>
      </c>
      <c r="O4" s="23" t="s">
        <v>324</v>
      </c>
      <c r="P4" s="23"/>
      <c r="Q4" s="23" t="s">
        <v>325</v>
      </c>
      <c r="R4" s="23" t="s">
        <v>326</v>
      </c>
      <c r="S4" s="23" t="s">
        <v>327</v>
      </c>
      <c r="T4" s="25" t="s">
        <v>328</v>
      </c>
      <c r="U4" s="23" t="s">
        <v>329</v>
      </c>
      <c r="V4" s="23" t="s">
        <v>330</v>
      </c>
      <c r="W4" s="23" t="s">
        <v>279</v>
      </c>
      <c r="X4" s="23"/>
      <c r="Y4" s="23"/>
    </row>
    <row r="5" spans="2:25" ht="13.95" customHeight="1" x14ac:dyDescent="0.3">
      <c r="B5" s="23" t="s">
        <v>331</v>
      </c>
      <c r="C5" s="23" t="s">
        <v>332</v>
      </c>
      <c r="D5" s="23" t="s">
        <v>333</v>
      </c>
      <c r="E5" s="23"/>
      <c r="F5" s="23" t="s">
        <v>303</v>
      </c>
      <c r="G5" s="23" t="s">
        <v>67</v>
      </c>
      <c r="H5" s="23" t="s">
        <v>319</v>
      </c>
      <c r="I5" s="23" t="s">
        <v>334</v>
      </c>
      <c r="J5" s="23" t="s">
        <v>335</v>
      </c>
      <c r="K5" s="23" t="s">
        <v>336</v>
      </c>
      <c r="L5" s="23"/>
      <c r="M5" s="23" t="s">
        <v>337</v>
      </c>
      <c r="N5" s="23" t="s">
        <v>338</v>
      </c>
      <c r="O5" s="23" t="s">
        <v>339</v>
      </c>
      <c r="P5" s="23"/>
      <c r="Q5" s="23" t="s">
        <v>340</v>
      </c>
      <c r="R5" s="23" t="s">
        <v>341</v>
      </c>
      <c r="S5" s="23" t="s">
        <v>304</v>
      </c>
      <c r="T5" s="25" t="s">
        <v>342</v>
      </c>
      <c r="U5" s="23" t="s">
        <v>343</v>
      </c>
      <c r="V5" s="23" t="s">
        <v>344</v>
      </c>
      <c r="W5" s="23"/>
      <c r="X5" s="23"/>
      <c r="Y5" s="23"/>
    </row>
    <row r="6" spans="2:25" x14ac:dyDescent="0.3">
      <c r="B6" s="23" t="s">
        <v>345</v>
      </c>
      <c r="C6" s="23"/>
      <c r="D6" s="23" t="s">
        <v>346</v>
      </c>
      <c r="E6" s="23"/>
      <c r="F6" s="23"/>
      <c r="G6" s="23"/>
      <c r="H6" s="23"/>
      <c r="I6" s="23" t="s">
        <v>347</v>
      </c>
      <c r="J6" s="23" t="s">
        <v>348</v>
      </c>
      <c r="K6" s="23" t="s">
        <v>349</v>
      </c>
      <c r="L6" s="23"/>
      <c r="M6" s="23" t="s">
        <v>350</v>
      </c>
      <c r="N6" s="23" t="s">
        <v>351</v>
      </c>
      <c r="O6" s="23" t="s">
        <v>59</v>
      </c>
      <c r="P6" s="23"/>
      <c r="Q6" s="23" t="s">
        <v>313</v>
      </c>
      <c r="R6" s="23" t="s">
        <v>352</v>
      </c>
      <c r="S6" s="23"/>
      <c r="T6" s="25" t="s">
        <v>353</v>
      </c>
      <c r="U6" s="23" t="s">
        <v>354</v>
      </c>
      <c r="V6" s="23"/>
      <c r="W6" s="23"/>
      <c r="X6" s="23"/>
      <c r="Y6" s="23"/>
    </row>
    <row r="7" spans="2:25" x14ac:dyDescent="0.3">
      <c r="B7" s="23"/>
      <c r="C7" s="23"/>
      <c r="D7" s="23"/>
      <c r="E7" s="23"/>
      <c r="F7" s="23"/>
      <c r="G7" s="23"/>
      <c r="H7" s="23"/>
      <c r="I7" s="23"/>
      <c r="J7" s="23"/>
      <c r="K7" s="23" t="s">
        <v>355</v>
      </c>
      <c r="L7" s="23"/>
      <c r="M7" s="23" t="s">
        <v>356</v>
      </c>
      <c r="N7" s="23" t="s">
        <v>357</v>
      </c>
      <c r="O7" s="23"/>
      <c r="P7" s="23"/>
      <c r="Q7" s="23" t="s">
        <v>358</v>
      </c>
      <c r="R7" s="23" t="s">
        <v>67</v>
      </c>
      <c r="S7" s="24" t="s">
        <v>170</v>
      </c>
      <c r="T7" s="25" t="s">
        <v>359</v>
      </c>
      <c r="U7" s="23" t="s">
        <v>59</v>
      </c>
      <c r="V7" s="23"/>
      <c r="W7" s="23"/>
      <c r="X7" s="23"/>
      <c r="Y7" s="23"/>
    </row>
    <row r="8" spans="2:25" x14ac:dyDescent="0.3">
      <c r="B8" s="23"/>
      <c r="C8" s="23"/>
      <c r="D8" s="23"/>
      <c r="E8" s="23"/>
      <c r="F8" s="23"/>
      <c r="G8" s="23"/>
      <c r="H8" s="23"/>
      <c r="I8" s="23"/>
      <c r="J8" s="23"/>
      <c r="K8" s="23" t="s">
        <v>360</v>
      </c>
      <c r="L8" s="23"/>
      <c r="M8" s="23" t="s">
        <v>361</v>
      </c>
      <c r="N8" s="23" t="s">
        <v>362</v>
      </c>
      <c r="O8" s="23"/>
      <c r="P8" s="23"/>
      <c r="Q8" s="23" t="s">
        <v>363</v>
      </c>
      <c r="R8" s="23"/>
      <c r="S8" s="23" t="s">
        <v>304</v>
      </c>
      <c r="T8" s="25" t="s">
        <v>364</v>
      </c>
      <c r="U8" s="23"/>
      <c r="V8" s="23"/>
      <c r="W8" s="23"/>
      <c r="X8" s="23"/>
      <c r="Y8" s="23"/>
    </row>
    <row r="9" spans="2:25" x14ac:dyDescent="0.3">
      <c r="B9" s="24" t="s">
        <v>130</v>
      </c>
      <c r="C9" s="24" t="s">
        <v>134</v>
      </c>
      <c r="D9" s="24" t="s">
        <v>365</v>
      </c>
      <c r="E9" s="23"/>
      <c r="F9" s="24" t="s">
        <v>366</v>
      </c>
      <c r="G9" s="23"/>
      <c r="H9" s="23"/>
      <c r="I9" s="23"/>
      <c r="J9" s="23"/>
      <c r="K9" s="23" t="s">
        <v>367</v>
      </c>
      <c r="L9" s="23"/>
      <c r="M9" s="23" t="s">
        <v>368</v>
      </c>
      <c r="N9" s="23"/>
      <c r="O9" s="23"/>
      <c r="P9" s="23"/>
      <c r="Q9" s="23" t="s">
        <v>302</v>
      </c>
      <c r="R9" s="23"/>
      <c r="S9" s="23" t="s">
        <v>279</v>
      </c>
      <c r="T9" s="25" t="s">
        <v>369</v>
      </c>
      <c r="U9" s="23"/>
      <c r="V9" s="23"/>
      <c r="W9" s="23"/>
      <c r="X9" s="23"/>
      <c r="Y9" s="23"/>
    </row>
    <row r="10" spans="2:25" x14ac:dyDescent="0.3">
      <c r="B10" s="23" t="s">
        <v>370</v>
      </c>
      <c r="C10" s="23" t="s">
        <v>304</v>
      </c>
      <c r="D10" s="23" t="s">
        <v>58</v>
      </c>
      <c r="E10" s="23"/>
      <c r="F10" s="23" t="s">
        <v>58</v>
      </c>
      <c r="G10" s="23"/>
      <c r="H10" s="23"/>
      <c r="I10" s="23"/>
      <c r="J10" s="23"/>
      <c r="K10" s="23" t="s">
        <v>371</v>
      </c>
      <c r="L10" s="23"/>
      <c r="M10" s="23" t="s">
        <v>372</v>
      </c>
      <c r="N10" s="23"/>
      <c r="O10" s="23"/>
      <c r="P10" s="23"/>
      <c r="Q10" s="23" t="s">
        <v>304</v>
      </c>
      <c r="R10" s="23"/>
      <c r="S10" s="23"/>
      <c r="T10" s="25" t="s">
        <v>373</v>
      </c>
      <c r="U10" s="23"/>
      <c r="V10" s="23"/>
      <c r="W10" s="23"/>
      <c r="X10" s="23"/>
      <c r="Y10" s="23"/>
    </row>
    <row r="11" spans="2:25" x14ac:dyDescent="0.3">
      <c r="B11" s="23" t="s">
        <v>59</v>
      </c>
      <c r="C11" s="23" t="s">
        <v>319</v>
      </c>
      <c r="D11" s="23" t="s">
        <v>59</v>
      </c>
      <c r="E11" s="23"/>
      <c r="F11" s="23" t="s">
        <v>59</v>
      </c>
      <c r="G11" s="23"/>
      <c r="H11" s="23"/>
      <c r="I11" s="23"/>
      <c r="J11" s="23"/>
      <c r="K11" s="23" t="s">
        <v>374</v>
      </c>
      <c r="L11" s="23"/>
      <c r="M11" s="23" t="s">
        <v>375</v>
      </c>
      <c r="N11" s="23"/>
      <c r="O11" s="23"/>
      <c r="P11" s="23"/>
      <c r="Q11" s="23" t="s">
        <v>301</v>
      </c>
      <c r="R11" s="23"/>
      <c r="S11" s="23"/>
      <c r="T11" s="26" t="s">
        <v>376</v>
      </c>
      <c r="U11" s="23"/>
      <c r="V11" s="24" t="s">
        <v>377</v>
      </c>
      <c r="W11" s="23"/>
      <c r="X11" s="23"/>
      <c r="Y11" s="23"/>
    </row>
    <row r="12" spans="2:25" x14ac:dyDescent="0.3">
      <c r="B12" s="23" t="s">
        <v>378</v>
      </c>
      <c r="C12" s="23" t="s">
        <v>320</v>
      </c>
      <c r="D12" s="23"/>
      <c r="E12" s="23"/>
      <c r="G12" s="23"/>
      <c r="H12" s="23"/>
      <c r="I12" s="23"/>
      <c r="J12" s="23"/>
      <c r="K12" s="23" t="s">
        <v>379</v>
      </c>
      <c r="L12" s="23"/>
      <c r="M12" s="23" t="s">
        <v>380</v>
      </c>
      <c r="N12" s="23"/>
      <c r="O12" s="23"/>
      <c r="P12" s="23"/>
      <c r="Q12" s="23"/>
      <c r="R12" s="23"/>
      <c r="S12" s="23"/>
      <c r="T12" s="23"/>
      <c r="U12" s="23"/>
      <c r="V12" s="23" t="s">
        <v>381</v>
      </c>
      <c r="W12" s="23"/>
      <c r="X12" s="23"/>
      <c r="Y12" s="23"/>
    </row>
    <row r="13" spans="2:25" x14ac:dyDescent="0.3">
      <c r="B13" s="23" t="s">
        <v>345</v>
      </c>
      <c r="C13" s="23" t="s">
        <v>67</v>
      </c>
      <c r="D13" s="23"/>
      <c r="E13" s="23"/>
      <c r="G13" s="23"/>
      <c r="H13" s="23"/>
      <c r="I13" s="23"/>
      <c r="J13" s="23"/>
      <c r="K13" s="23" t="s">
        <v>382</v>
      </c>
      <c r="L13" s="23"/>
      <c r="M13" s="23" t="s">
        <v>383</v>
      </c>
      <c r="N13" s="23"/>
      <c r="O13" s="23"/>
      <c r="P13" s="23"/>
      <c r="Q13" s="23"/>
      <c r="R13" s="23"/>
      <c r="S13" s="23"/>
      <c r="T13" s="24" t="s">
        <v>159</v>
      </c>
      <c r="U13" s="23"/>
      <c r="V13" s="23" t="s">
        <v>384</v>
      </c>
      <c r="W13" s="23"/>
      <c r="X13" s="23"/>
      <c r="Y13" s="23"/>
    </row>
    <row r="14" spans="2:25" x14ac:dyDescent="0.3">
      <c r="B14" s="23"/>
      <c r="C14" s="23"/>
      <c r="D14" s="23"/>
      <c r="E14" s="23"/>
      <c r="F14" s="23"/>
      <c r="G14" s="23"/>
      <c r="H14" s="23"/>
      <c r="I14" s="23"/>
      <c r="J14" s="23"/>
      <c r="K14" s="23" t="s">
        <v>385</v>
      </c>
      <c r="L14" s="23"/>
      <c r="M14" s="23" t="s">
        <v>386</v>
      </c>
      <c r="N14" s="23"/>
      <c r="O14" s="23"/>
      <c r="P14" s="23"/>
      <c r="Q14" s="23"/>
      <c r="R14" s="23"/>
      <c r="S14" s="23"/>
      <c r="T14" s="3" t="s">
        <v>387</v>
      </c>
      <c r="U14" s="23"/>
      <c r="V14" s="23"/>
      <c r="W14" s="23"/>
      <c r="X14" s="23"/>
      <c r="Y14" s="23"/>
    </row>
    <row r="15" spans="2:25" x14ac:dyDescent="0.3">
      <c r="B15" s="23"/>
      <c r="C15" s="23"/>
      <c r="D15" s="23"/>
      <c r="E15" s="23"/>
      <c r="F15" s="23"/>
      <c r="G15" s="23"/>
      <c r="H15" s="23"/>
      <c r="I15" s="23"/>
      <c r="J15" s="23"/>
      <c r="K15" s="23" t="s">
        <v>388</v>
      </c>
      <c r="L15" s="23"/>
      <c r="M15" s="23" t="s">
        <v>389</v>
      </c>
      <c r="N15" s="23"/>
      <c r="O15" s="23"/>
      <c r="P15" s="23"/>
      <c r="Q15" s="23"/>
      <c r="R15" s="23"/>
      <c r="S15" s="23"/>
      <c r="T15" s="23" t="s">
        <v>15</v>
      </c>
      <c r="U15" s="23"/>
      <c r="V15" s="23"/>
      <c r="W15" s="23"/>
      <c r="X15" s="23"/>
      <c r="Y15" s="23"/>
    </row>
    <row r="16" spans="2:25" x14ac:dyDescent="0.3">
      <c r="B16" s="23"/>
      <c r="C16" s="23"/>
      <c r="D16" s="23"/>
      <c r="E16" s="23"/>
      <c r="F16" s="23"/>
      <c r="G16" s="23"/>
      <c r="H16" s="23"/>
      <c r="I16" s="23"/>
      <c r="J16" s="23"/>
      <c r="K16" s="23" t="s">
        <v>390</v>
      </c>
      <c r="L16" s="23"/>
      <c r="M16" s="23" t="s">
        <v>391</v>
      </c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</row>
    <row r="17" spans="2:25" x14ac:dyDescent="0.3">
      <c r="B17" s="23"/>
      <c r="C17" s="23"/>
      <c r="D17" s="23"/>
      <c r="E17" s="23"/>
      <c r="F17" s="23"/>
      <c r="G17" s="23"/>
      <c r="H17" s="23"/>
      <c r="I17" s="23"/>
      <c r="J17" s="23"/>
      <c r="K17" s="23" t="s">
        <v>392</v>
      </c>
      <c r="L17" s="23"/>
      <c r="M17" s="23" t="s">
        <v>393</v>
      </c>
      <c r="N17" s="23"/>
      <c r="O17" s="23"/>
      <c r="P17" s="24" t="s">
        <v>176</v>
      </c>
      <c r="Q17" s="24" t="s">
        <v>180</v>
      </c>
      <c r="R17" s="24" t="s">
        <v>181</v>
      </c>
      <c r="S17" s="24" t="s">
        <v>184</v>
      </c>
      <c r="T17" s="24" t="s">
        <v>394</v>
      </c>
      <c r="U17" s="24" t="s">
        <v>165</v>
      </c>
      <c r="V17" s="24" t="s">
        <v>395</v>
      </c>
      <c r="W17" s="23"/>
      <c r="X17" s="23"/>
      <c r="Y17" s="23"/>
    </row>
    <row r="18" spans="2:25" x14ac:dyDescent="0.3">
      <c r="B18" s="24" t="s">
        <v>174</v>
      </c>
      <c r="C18" s="24" t="s">
        <v>396</v>
      </c>
      <c r="D18" s="24" t="s">
        <v>170</v>
      </c>
      <c r="E18" s="24" t="s">
        <v>397</v>
      </c>
      <c r="F18" s="24" t="s">
        <v>172</v>
      </c>
      <c r="G18" s="24" t="s">
        <v>398</v>
      </c>
      <c r="H18" s="24"/>
      <c r="I18" s="24" t="s">
        <v>162</v>
      </c>
      <c r="J18" s="23"/>
      <c r="K18" s="23" t="s">
        <v>399</v>
      </c>
      <c r="L18" s="23"/>
      <c r="M18" s="23" t="s">
        <v>400</v>
      </c>
      <c r="N18" s="23"/>
      <c r="O18" s="23"/>
      <c r="P18" s="23" t="s">
        <v>401</v>
      </c>
      <c r="Q18" s="23" t="s">
        <v>402</v>
      </c>
      <c r="R18" s="23" t="s">
        <v>403</v>
      </c>
      <c r="S18" s="23" t="s">
        <v>404</v>
      </c>
      <c r="T18" s="23" t="s">
        <v>405</v>
      </c>
      <c r="U18" s="23" t="s">
        <v>406</v>
      </c>
      <c r="V18" s="23" t="s">
        <v>407</v>
      </c>
      <c r="W18" s="23"/>
      <c r="X18" s="23"/>
      <c r="Y18" s="23"/>
    </row>
    <row r="19" spans="2:25" x14ac:dyDescent="0.3">
      <c r="B19" s="23" t="s">
        <v>408</v>
      </c>
      <c r="C19" s="23" t="s">
        <v>374</v>
      </c>
      <c r="D19" s="23" t="s">
        <v>409</v>
      </c>
      <c r="E19" s="23" t="s">
        <v>410</v>
      </c>
      <c r="F19" s="23" t="s">
        <v>411</v>
      </c>
      <c r="G19" s="23" t="s">
        <v>412</v>
      </c>
      <c r="H19" s="23"/>
      <c r="I19" s="23" t="s">
        <v>413</v>
      </c>
      <c r="J19" s="23"/>
      <c r="K19" s="23" t="s">
        <v>414</v>
      </c>
      <c r="L19" s="23"/>
      <c r="M19" s="23" t="s">
        <v>415</v>
      </c>
      <c r="N19" s="23"/>
      <c r="O19" s="23"/>
      <c r="P19" s="23" t="s">
        <v>416</v>
      </c>
      <c r="Q19" s="23" t="s">
        <v>417</v>
      </c>
      <c r="R19" s="23" t="s">
        <v>418</v>
      </c>
      <c r="S19" s="23" t="s">
        <v>419</v>
      </c>
      <c r="T19" s="23" t="s">
        <v>420</v>
      </c>
      <c r="U19" s="23" t="s">
        <v>421</v>
      </c>
      <c r="V19" s="23" t="s">
        <v>422</v>
      </c>
      <c r="W19" s="23"/>
      <c r="X19" s="23"/>
      <c r="Y19" s="23"/>
    </row>
    <row r="20" spans="2:25" x14ac:dyDescent="0.3">
      <c r="B20" s="23" t="s">
        <v>423</v>
      </c>
      <c r="C20" s="23" t="s">
        <v>408</v>
      </c>
      <c r="D20" s="23" t="s">
        <v>424</v>
      </c>
      <c r="E20" s="23" t="s">
        <v>425</v>
      </c>
      <c r="F20" s="23" t="s">
        <v>426</v>
      </c>
      <c r="G20" s="23" t="s">
        <v>427</v>
      </c>
      <c r="H20" s="23"/>
      <c r="I20" s="23" t="s">
        <v>428</v>
      </c>
      <c r="J20" s="23"/>
      <c r="K20" s="23" t="s">
        <v>429</v>
      </c>
      <c r="L20" s="23"/>
      <c r="M20" s="23" t="s">
        <v>430</v>
      </c>
      <c r="N20" s="23"/>
      <c r="O20" s="23"/>
      <c r="P20" s="23" t="s">
        <v>431</v>
      </c>
      <c r="Q20" s="23" t="s">
        <v>432</v>
      </c>
      <c r="R20" s="23"/>
      <c r="S20" s="23"/>
      <c r="T20" s="23" t="s">
        <v>433</v>
      </c>
      <c r="U20" s="23" t="s">
        <v>434</v>
      </c>
      <c r="V20" s="23" t="s">
        <v>435</v>
      </c>
      <c r="W20" s="23"/>
      <c r="X20" s="23"/>
      <c r="Y20" s="23"/>
    </row>
    <row r="21" spans="2:25" x14ac:dyDescent="0.3">
      <c r="B21" s="23" t="s">
        <v>436</v>
      </c>
      <c r="C21" s="23" t="s">
        <v>437</v>
      </c>
      <c r="D21" s="23" t="s">
        <v>438</v>
      </c>
      <c r="E21" s="23" t="s">
        <v>439</v>
      </c>
      <c r="F21" s="23" t="s">
        <v>440</v>
      </c>
      <c r="G21" s="23" t="s">
        <v>441</v>
      </c>
      <c r="H21" s="23"/>
      <c r="I21" s="23"/>
      <c r="J21" s="23"/>
      <c r="K21" s="23" t="s">
        <v>429</v>
      </c>
      <c r="L21" s="23"/>
      <c r="M21" s="23" t="s">
        <v>442</v>
      </c>
      <c r="N21" s="23"/>
      <c r="O21" s="23"/>
      <c r="P21" s="23" t="s">
        <v>443</v>
      </c>
      <c r="Q21" s="23" t="s">
        <v>444</v>
      </c>
      <c r="R21" s="23"/>
      <c r="S21" s="23"/>
      <c r="T21" s="23"/>
      <c r="U21" s="23"/>
      <c r="V21" s="23" t="s">
        <v>445</v>
      </c>
      <c r="W21" s="23"/>
      <c r="X21" s="23"/>
      <c r="Y21" s="23"/>
    </row>
    <row r="22" spans="2:25" x14ac:dyDescent="0.3">
      <c r="B22" s="23" t="s">
        <v>446</v>
      </c>
      <c r="C22" s="23" t="s">
        <v>447</v>
      </c>
      <c r="D22" s="23" t="s">
        <v>408</v>
      </c>
      <c r="E22" s="23"/>
      <c r="F22" s="23" t="s">
        <v>279</v>
      </c>
      <c r="G22" s="23" t="s">
        <v>448</v>
      </c>
      <c r="H22" s="23"/>
      <c r="I22" s="23"/>
      <c r="J22" s="23"/>
      <c r="K22" s="23" t="s">
        <v>449</v>
      </c>
      <c r="L22" s="23"/>
      <c r="M22" s="23" t="s">
        <v>450</v>
      </c>
      <c r="N22" s="23"/>
      <c r="O22" s="23"/>
      <c r="P22" s="23"/>
      <c r="Q22" s="23" t="s">
        <v>317</v>
      </c>
      <c r="R22" s="23"/>
      <c r="S22" s="23"/>
      <c r="T22" s="23"/>
      <c r="U22" s="23"/>
      <c r="V22" s="23" t="s">
        <v>67</v>
      </c>
      <c r="W22" s="23"/>
      <c r="X22" s="23"/>
      <c r="Y22" s="23"/>
    </row>
    <row r="23" spans="2:25" x14ac:dyDescent="0.3">
      <c r="B23" s="23" t="s">
        <v>388</v>
      </c>
      <c r="C23" s="23"/>
      <c r="D23" s="23" t="s">
        <v>451</v>
      </c>
      <c r="E23" s="23"/>
      <c r="G23" s="23" t="s">
        <v>388</v>
      </c>
      <c r="H23" s="23"/>
      <c r="I23" s="23"/>
      <c r="J23" s="23"/>
      <c r="K23" s="23" t="s">
        <v>452</v>
      </c>
      <c r="L23" s="23"/>
      <c r="M23" s="23" t="s">
        <v>453</v>
      </c>
      <c r="N23" s="23"/>
      <c r="O23" s="23"/>
      <c r="P23" s="23"/>
      <c r="Q23" s="23" t="s">
        <v>454</v>
      </c>
      <c r="R23" s="23"/>
      <c r="S23" s="23"/>
      <c r="T23" s="23"/>
      <c r="U23" s="23"/>
      <c r="V23" s="23"/>
      <c r="W23" s="23"/>
      <c r="X23" s="23"/>
      <c r="Y23" s="23"/>
    </row>
    <row r="24" spans="2:25" x14ac:dyDescent="0.3">
      <c r="B24" s="23"/>
      <c r="C24" s="23"/>
      <c r="D24" s="23"/>
      <c r="E24" s="23"/>
      <c r="G24" s="23" t="s">
        <v>429</v>
      </c>
      <c r="H24" s="23"/>
      <c r="I24" s="23"/>
      <c r="J24" s="23"/>
      <c r="K24" s="23" t="s">
        <v>455</v>
      </c>
      <c r="L24" s="23"/>
      <c r="M24" s="23" t="s">
        <v>456</v>
      </c>
      <c r="N24" s="23"/>
      <c r="O24" s="23"/>
      <c r="P24" s="23" t="s">
        <v>457</v>
      </c>
      <c r="Q24" s="23"/>
      <c r="R24" s="23"/>
      <c r="S24" s="23"/>
      <c r="T24" s="23"/>
      <c r="U24" s="23"/>
      <c r="V24" s="23"/>
      <c r="W24" s="23"/>
      <c r="X24" s="23"/>
      <c r="Y24" s="23"/>
    </row>
    <row r="25" spans="2:25" x14ac:dyDescent="0.3">
      <c r="B25" s="24" t="s">
        <v>458</v>
      </c>
      <c r="C25" s="23"/>
      <c r="D25" s="23"/>
      <c r="E25" s="23"/>
      <c r="F25" s="23"/>
      <c r="G25" s="23"/>
      <c r="H25" s="23"/>
      <c r="I25" s="23"/>
      <c r="J25" s="23"/>
      <c r="K25" s="23" t="s">
        <v>459</v>
      </c>
      <c r="L25" s="23"/>
      <c r="M25" s="23" t="s">
        <v>460</v>
      </c>
      <c r="N25" s="23"/>
      <c r="O25" s="23"/>
      <c r="P25" s="23" t="s">
        <v>461</v>
      </c>
      <c r="Q25" s="23"/>
      <c r="R25" s="23"/>
      <c r="S25" s="23"/>
      <c r="T25" s="23"/>
      <c r="U25" s="23"/>
      <c r="V25" s="23"/>
      <c r="W25" s="23"/>
      <c r="X25" s="23"/>
      <c r="Y25" s="23"/>
    </row>
    <row r="26" spans="2:25" x14ac:dyDescent="0.3">
      <c r="B26" s="23" t="s">
        <v>303</v>
      </c>
      <c r="C26" s="23"/>
      <c r="D26" s="23"/>
      <c r="E26" s="23"/>
      <c r="F26" s="23"/>
      <c r="G26" s="23"/>
      <c r="H26" s="23"/>
      <c r="I26" s="23"/>
      <c r="J26" s="23"/>
      <c r="K26" s="23" t="s">
        <v>462</v>
      </c>
      <c r="L26" s="23"/>
      <c r="M26" s="23" t="s">
        <v>463</v>
      </c>
      <c r="N26" s="23"/>
      <c r="O26" s="23"/>
      <c r="P26" s="23" t="s">
        <v>183</v>
      </c>
      <c r="Q26" s="23"/>
      <c r="R26" s="23"/>
      <c r="S26" s="23"/>
      <c r="T26" s="23"/>
      <c r="U26" s="23"/>
      <c r="V26" s="23"/>
      <c r="W26" s="23"/>
      <c r="X26" s="23"/>
      <c r="Y26" s="23"/>
    </row>
    <row r="27" spans="2:25" x14ac:dyDescent="0.3">
      <c r="B27" s="23" t="s">
        <v>317</v>
      </c>
      <c r="C27" s="23"/>
      <c r="D27" s="23"/>
      <c r="E27" s="23"/>
      <c r="F27" s="23"/>
      <c r="G27" s="23"/>
      <c r="H27" s="23"/>
      <c r="I27" s="23"/>
      <c r="J27" s="23"/>
      <c r="K27" s="23" t="s">
        <v>464</v>
      </c>
      <c r="L27" s="23"/>
      <c r="M27" s="23" t="s">
        <v>465</v>
      </c>
      <c r="N27" s="23"/>
      <c r="O27" s="23"/>
      <c r="P27" s="23" t="s">
        <v>466</v>
      </c>
      <c r="Q27" s="23"/>
      <c r="R27" s="23"/>
      <c r="S27" s="23"/>
      <c r="T27" s="23"/>
      <c r="U27" s="23"/>
      <c r="V27" s="23"/>
      <c r="W27" s="23"/>
      <c r="X27" s="23"/>
      <c r="Y27" s="23"/>
    </row>
    <row r="28" spans="2:25" x14ac:dyDescent="0.3">
      <c r="B28" s="23" t="s">
        <v>304</v>
      </c>
      <c r="C28" s="23"/>
      <c r="D28" s="23"/>
      <c r="E28" s="23"/>
      <c r="F28" s="23"/>
      <c r="G28" s="23"/>
      <c r="H28" s="23"/>
      <c r="I28" s="23"/>
      <c r="J28" s="23"/>
      <c r="K28" s="23" t="s">
        <v>467</v>
      </c>
      <c r="L28" s="23"/>
      <c r="M28" s="23" t="s">
        <v>468</v>
      </c>
      <c r="N28" s="23"/>
      <c r="O28" s="23"/>
      <c r="P28" s="23" t="s">
        <v>173</v>
      </c>
      <c r="Q28" s="23"/>
      <c r="R28" s="23"/>
      <c r="S28" s="23"/>
      <c r="T28" s="23"/>
      <c r="U28" s="23"/>
      <c r="V28" s="23"/>
      <c r="W28" s="23"/>
      <c r="X28" s="23"/>
      <c r="Y28" s="23"/>
    </row>
    <row r="29" spans="2:25" x14ac:dyDescent="0.3">
      <c r="B29" s="23" t="s">
        <v>469</v>
      </c>
      <c r="C29" s="23"/>
      <c r="D29" s="23"/>
      <c r="E29" s="23"/>
      <c r="F29" s="23"/>
      <c r="G29" s="23"/>
      <c r="H29" s="23"/>
      <c r="I29" s="23"/>
      <c r="J29" s="23"/>
      <c r="K29" s="23" t="s">
        <v>470</v>
      </c>
      <c r="L29" s="23"/>
      <c r="M29" s="23" t="s">
        <v>471</v>
      </c>
      <c r="N29" s="23"/>
      <c r="O29" s="23"/>
      <c r="P29" s="23" t="s">
        <v>180</v>
      </c>
      <c r="Q29" s="23"/>
      <c r="R29" s="23"/>
      <c r="S29" s="23"/>
      <c r="T29" s="23"/>
      <c r="U29" s="23"/>
      <c r="V29" s="23"/>
      <c r="W29" s="23"/>
      <c r="X29" s="23"/>
      <c r="Y29" s="23"/>
    </row>
    <row r="30" spans="2:25" x14ac:dyDescent="0.3">
      <c r="B30" s="23"/>
      <c r="C30" s="23"/>
      <c r="D30" s="23"/>
      <c r="E30" s="23"/>
      <c r="F30" s="23"/>
      <c r="G30" s="23"/>
      <c r="H30" s="23"/>
      <c r="I30" s="23"/>
      <c r="J30" s="23"/>
      <c r="K30" s="23" t="s">
        <v>472</v>
      </c>
      <c r="L30" s="23"/>
      <c r="M30" s="23"/>
      <c r="N30" s="23"/>
      <c r="O30" s="23"/>
      <c r="P30" s="23" t="s">
        <v>174</v>
      </c>
      <c r="Q30" s="23"/>
      <c r="R30" s="23"/>
      <c r="S30" s="23"/>
      <c r="T30" s="23"/>
      <c r="U30" s="23"/>
      <c r="V30" s="23"/>
      <c r="W30" s="23"/>
      <c r="X30" s="23"/>
      <c r="Y30" s="23"/>
    </row>
    <row r="31" spans="2:25" x14ac:dyDescent="0.3">
      <c r="B31" s="23"/>
      <c r="C31" s="23"/>
      <c r="D31" s="23"/>
      <c r="E31" s="23"/>
      <c r="F31" s="23"/>
      <c r="G31" s="23"/>
      <c r="H31" s="23"/>
      <c r="I31" s="23"/>
      <c r="J31" s="23"/>
      <c r="K31" s="23" t="s">
        <v>473</v>
      </c>
      <c r="L31" s="23"/>
      <c r="M31" s="23"/>
      <c r="N31" s="23"/>
      <c r="O31" s="23"/>
      <c r="P31" s="23" t="s">
        <v>474</v>
      </c>
      <c r="Q31" s="23"/>
      <c r="R31" s="23"/>
      <c r="S31" s="23"/>
      <c r="T31" s="23"/>
      <c r="U31" s="23"/>
      <c r="V31" s="23"/>
      <c r="W31" s="23"/>
      <c r="X31" s="23"/>
      <c r="Y31" s="23"/>
    </row>
    <row r="32" spans="2:25" x14ac:dyDescent="0.3">
      <c r="B32" s="23"/>
      <c r="C32" s="23"/>
      <c r="D32" s="23"/>
      <c r="E32" s="23"/>
      <c r="F32" s="23"/>
      <c r="G32" s="23"/>
      <c r="H32" s="23"/>
      <c r="I32" s="23"/>
      <c r="J32" s="23"/>
      <c r="K32" s="23" t="s">
        <v>475</v>
      </c>
      <c r="L32" s="23"/>
      <c r="M32" s="23"/>
      <c r="N32" s="23"/>
      <c r="O32" s="23"/>
      <c r="P32" s="23" t="s">
        <v>476</v>
      </c>
      <c r="Q32" s="23"/>
      <c r="R32" s="23"/>
      <c r="S32" s="23"/>
      <c r="T32" s="23"/>
      <c r="U32" s="23"/>
      <c r="V32" s="23"/>
      <c r="W32" s="23"/>
      <c r="X32" s="23"/>
      <c r="Y32" s="23"/>
    </row>
    <row r="33" spans="2:25" x14ac:dyDescent="0.3">
      <c r="B33" s="23"/>
      <c r="C33" s="23"/>
      <c r="D33" s="23"/>
      <c r="E33" s="23"/>
      <c r="F33" s="23"/>
      <c r="G33" s="23"/>
      <c r="H33" s="23"/>
      <c r="I33" s="23"/>
      <c r="J33" s="23"/>
      <c r="K33" s="23" t="s">
        <v>477</v>
      </c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</row>
    <row r="34" spans="2:25" x14ac:dyDescent="0.3">
      <c r="B34" s="23"/>
      <c r="C34" s="23"/>
      <c r="D34" s="23"/>
      <c r="E34" s="23"/>
      <c r="F34" s="23"/>
      <c r="G34" s="23"/>
      <c r="H34" s="23"/>
      <c r="I34" s="23"/>
      <c r="J34" s="23"/>
      <c r="K34" s="23" t="s">
        <v>478</v>
      </c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</row>
    <row r="35" spans="2:25" x14ac:dyDescent="0.3">
      <c r="B35" s="23"/>
      <c r="C35" s="23"/>
      <c r="D35" s="23"/>
      <c r="E35" s="23"/>
      <c r="F35" s="23"/>
      <c r="G35" s="23"/>
      <c r="H35" s="23"/>
      <c r="I35" s="23"/>
      <c r="J35" s="23"/>
      <c r="K35" s="23" t="s">
        <v>479</v>
      </c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</row>
    <row r="36" spans="2:25" x14ac:dyDescent="0.3">
      <c r="B36" s="23"/>
      <c r="C36" s="23"/>
      <c r="D36" s="23"/>
      <c r="E36" s="23"/>
      <c r="F36" s="23"/>
      <c r="G36" s="23"/>
      <c r="H36" s="23"/>
      <c r="I36" s="23"/>
      <c r="J36" s="23"/>
      <c r="K36" s="23" t="s">
        <v>480</v>
      </c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</row>
    <row r="37" spans="2:25" x14ac:dyDescent="0.3">
      <c r="B37" s="23"/>
      <c r="C37" s="23"/>
      <c r="D37" s="23"/>
      <c r="E37" s="23"/>
      <c r="F37" s="23"/>
      <c r="G37" s="23"/>
      <c r="H37" s="23"/>
      <c r="I37" s="23"/>
      <c r="J37" s="23"/>
      <c r="K37" s="23" t="s">
        <v>481</v>
      </c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</row>
    <row r="38" spans="2:25" x14ac:dyDescent="0.3">
      <c r="B38" s="23"/>
      <c r="C38" s="23"/>
      <c r="D38" s="23"/>
      <c r="E38" s="23"/>
      <c r="F38" s="23"/>
      <c r="G38" s="23"/>
      <c r="H38" s="23"/>
      <c r="I38" s="23"/>
      <c r="J38" s="23"/>
      <c r="K38" s="23" t="s">
        <v>482</v>
      </c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</row>
    <row r="39" spans="2:25" x14ac:dyDescent="0.3">
      <c r="B39" s="23"/>
      <c r="C39" s="23"/>
      <c r="D39" s="23"/>
      <c r="E39" s="23"/>
      <c r="F39" s="23"/>
      <c r="G39" s="23"/>
      <c r="H39" s="23"/>
      <c r="I39" s="23"/>
      <c r="J39" s="23"/>
      <c r="K39" s="23" t="s">
        <v>483</v>
      </c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</row>
    <row r="40" spans="2:25" x14ac:dyDescent="0.3">
      <c r="B40" s="23"/>
      <c r="C40" s="23"/>
      <c r="D40" s="23"/>
      <c r="E40" s="23"/>
      <c r="F40" s="23"/>
      <c r="G40" s="23"/>
      <c r="H40" s="23"/>
      <c r="I40" s="23"/>
      <c r="J40" s="23"/>
      <c r="K40" s="23" t="s">
        <v>484</v>
      </c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</row>
    <row r="41" spans="2:25" x14ac:dyDescent="0.3">
      <c r="B41" s="23"/>
      <c r="C41" s="23"/>
      <c r="D41" s="23"/>
      <c r="E41" s="23"/>
      <c r="F41" s="23"/>
      <c r="G41" s="23"/>
      <c r="H41" s="23"/>
      <c r="I41" s="23"/>
      <c r="J41" s="23"/>
      <c r="K41" s="23" t="s">
        <v>485</v>
      </c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</row>
    <row r="42" spans="2:25" x14ac:dyDescent="0.3">
      <c r="B42" s="23"/>
      <c r="C42" s="23"/>
      <c r="D42" s="23"/>
      <c r="E42" s="23"/>
      <c r="F42" s="23"/>
      <c r="G42" s="23"/>
      <c r="H42" s="23"/>
      <c r="I42" s="23"/>
      <c r="J42" s="23"/>
      <c r="K42" s="23" t="s">
        <v>486</v>
      </c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</row>
    <row r="43" spans="2:25" x14ac:dyDescent="0.3">
      <c r="B43" s="23"/>
      <c r="C43" s="23"/>
      <c r="D43" s="23"/>
      <c r="E43" s="23"/>
      <c r="F43" s="23"/>
      <c r="G43" s="23"/>
      <c r="H43" s="23"/>
      <c r="I43" s="23"/>
      <c r="J43" s="23"/>
      <c r="K43" s="23" t="s">
        <v>487</v>
      </c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</row>
    <row r="44" spans="2:25" x14ac:dyDescent="0.3">
      <c r="K44" s="23" t="s">
        <v>488</v>
      </c>
    </row>
    <row r="45" spans="2:25" x14ac:dyDescent="0.3">
      <c r="K45" s="23" t="s">
        <v>489</v>
      </c>
    </row>
    <row r="46" spans="2:25" x14ac:dyDescent="0.3">
      <c r="K46" s="23" t="s">
        <v>490</v>
      </c>
    </row>
    <row r="47" spans="2:25" x14ac:dyDescent="0.3">
      <c r="K47" s="23" t="s">
        <v>491</v>
      </c>
    </row>
  </sheetData>
  <pageMargins left="0.7" right="0.7" top="0.75" bottom="0.75" header="0.3" footer="0.3"/>
  <pageSetup orientation="portrait" horizont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E3A5F"/>
  </sheetPr>
  <dimension ref="C2:BF41"/>
  <sheetViews>
    <sheetView showGridLines="0" topLeftCell="A10" zoomScaleNormal="100" workbookViewId="0">
      <selection activeCell="O5" sqref="O5"/>
    </sheetView>
  </sheetViews>
  <sheetFormatPr defaultRowHeight="14.4" x14ac:dyDescent="0.3"/>
  <cols>
    <col min="3" max="3" width="10.21875" bestFit="1" customWidth="1"/>
    <col min="4" max="4" width="16.77734375" customWidth="1"/>
    <col min="15" max="15" width="11.44140625" bestFit="1" customWidth="1"/>
    <col min="41" max="41" width="10.21875" bestFit="1" customWidth="1"/>
    <col min="53" max="53" width="10.5546875" customWidth="1"/>
  </cols>
  <sheetData>
    <row r="2" spans="3:58" x14ac:dyDescent="0.3">
      <c r="AD2" s="38" t="s">
        <v>38</v>
      </c>
      <c r="AE2" s="39"/>
      <c r="AF2" s="39"/>
    </row>
    <row r="3" spans="3:58" ht="25.95" customHeight="1" x14ac:dyDescent="0.5">
      <c r="C3" s="99"/>
      <c r="D3" s="83"/>
      <c r="E3" s="83"/>
      <c r="F3" s="83"/>
      <c r="K3" s="18" t="s">
        <v>39</v>
      </c>
      <c r="U3" s="18" t="s">
        <v>40</v>
      </c>
      <c r="AI3" s="4" t="s">
        <v>41</v>
      </c>
      <c r="AJ3" t="s">
        <v>42</v>
      </c>
      <c r="AN3" s="20"/>
      <c r="AO3" s="22" t="s">
        <v>43</v>
      </c>
      <c r="AP3" s="20"/>
      <c r="AQ3" s="20"/>
      <c r="AR3" s="20"/>
      <c r="AX3" s="20"/>
      <c r="AY3" s="30" t="s">
        <v>44</v>
      </c>
      <c r="AZ3" s="20"/>
      <c r="BA3" s="20"/>
      <c r="BB3" s="20"/>
    </row>
    <row r="4" spans="3:58" x14ac:dyDescent="0.3">
      <c r="C4" s="103"/>
      <c r="D4" s="83"/>
      <c r="E4" s="83"/>
      <c r="F4" s="83"/>
      <c r="G4" s="83"/>
      <c r="AD4" s="40">
        <v>1</v>
      </c>
      <c r="AE4" s="96"/>
      <c r="AF4" s="94"/>
      <c r="AG4" s="94"/>
      <c r="AH4" s="94"/>
      <c r="AI4" s="41"/>
      <c r="AJ4" s="93"/>
      <c r="AK4" s="94"/>
      <c r="AL4" s="40"/>
    </row>
    <row r="5" spans="3:58" x14ac:dyDescent="0.3">
      <c r="C5" s="83"/>
      <c r="D5" s="83"/>
      <c r="E5" s="83"/>
      <c r="F5" s="83"/>
      <c r="G5" s="83"/>
      <c r="K5" t="s">
        <v>45</v>
      </c>
      <c r="O5" s="8"/>
      <c r="U5" s="13" t="s">
        <v>46</v>
      </c>
      <c r="V5" s="14"/>
      <c r="W5" s="14" t="str">
        <f>O13</f>
        <v>C Residential</v>
      </c>
      <c r="X5" s="14"/>
      <c r="Y5" s="14" t="str">
        <f>IF(W5="C Residential", "9.5.2 to 9.5.5", "9.5 and 9.7")</f>
        <v>9.5.2 to 9.5.5</v>
      </c>
      <c r="Z5" s="15"/>
      <c r="AD5" s="40">
        <v>2</v>
      </c>
      <c r="AE5" s="96"/>
      <c r="AF5" s="94"/>
      <c r="AG5" s="94"/>
      <c r="AH5" s="94"/>
      <c r="AI5" s="41"/>
      <c r="AJ5" s="93"/>
      <c r="AK5" s="94"/>
      <c r="AL5" s="40"/>
    </row>
    <row r="6" spans="3:58" ht="25.95" customHeight="1" x14ac:dyDescent="0.5">
      <c r="C6" s="95" t="s">
        <v>47</v>
      </c>
      <c r="D6" s="83"/>
      <c r="E6" s="83"/>
      <c r="F6" s="83"/>
      <c r="G6" s="83"/>
      <c r="O6" s="9"/>
      <c r="AD6" s="40">
        <v>3</v>
      </c>
      <c r="AE6" s="96"/>
      <c r="AF6" s="94"/>
      <c r="AG6" s="94"/>
      <c r="AH6" s="94"/>
      <c r="AI6" s="41"/>
      <c r="AJ6" s="93"/>
      <c r="AK6" s="94"/>
      <c r="AL6" s="40"/>
      <c r="AY6" s="31" t="s">
        <v>48</v>
      </c>
      <c r="AZ6" s="20"/>
      <c r="BA6" s="20"/>
      <c r="BB6" s="107" t="s">
        <v>49</v>
      </c>
      <c r="BC6" s="83"/>
      <c r="BD6" s="83"/>
      <c r="BE6" s="83"/>
    </row>
    <row r="7" spans="3:58" ht="28.95" customHeight="1" x14ac:dyDescent="0.3">
      <c r="K7" t="s">
        <v>50</v>
      </c>
      <c r="O7" s="8"/>
      <c r="T7" s="10">
        <v>9.5</v>
      </c>
      <c r="Z7" s="17" t="s">
        <v>51</v>
      </c>
      <c r="AA7" s="16" t="s">
        <v>52</v>
      </c>
      <c r="AB7" s="16" t="s">
        <v>53</v>
      </c>
      <c r="AC7" s="17" t="s">
        <v>54</v>
      </c>
      <c r="AD7" s="40">
        <v>4</v>
      </c>
      <c r="AE7" s="96"/>
      <c r="AF7" s="94"/>
      <c r="AG7" s="94"/>
      <c r="AH7" s="94"/>
      <c r="AI7" s="41"/>
      <c r="AJ7" s="93"/>
      <c r="AK7" s="94"/>
      <c r="AL7" s="40"/>
      <c r="AO7" s="28" t="s">
        <v>39</v>
      </c>
      <c r="AP7" s="28"/>
      <c r="AQ7" s="98" t="str">
        <f>IF(O15="?", "check with city", "Confirmed")</f>
        <v>Confirmed</v>
      </c>
      <c r="AR7" s="83"/>
      <c r="AY7" s="32" t="s">
        <v>55</v>
      </c>
      <c r="AZ7" s="33"/>
      <c r="BA7" s="33"/>
      <c r="BB7" s="97" t="s">
        <v>56</v>
      </c>
      <c r="BC7" s="83"/>
      <c r="BD7" s="83"/>
      <c r="BE7" s="83"/>
      <c r="BF7" s="83"/>
    </row>
    <row r="8" spans="3:58" x14ac:dyDescent="0.3">
      <c r="T8" s="7" t="s">
        <v>57</v>
      </c>
      <c r="U8" s="7"/>
      <c r="V8" s="7"/>
      <c r="W8" s="7"/>
      <c r="X8" s="7"/>
      <c r="Y8" s="7"/>
      <c r="Z8" s="12"/>
      <c r="AA8" s="12" t="s">
        <v>58</v>
      </c>
      <c r="AB8" s="12" t="s">
        <v>58</v>
      </c>
      <c r="AC8" s="12" t="s">
        <v>59</v>
      </c>
      <c r="AD8" s="40">
        <v>5</v>
      </c>
      <c r="AE8" s="96"/>
      <c r="AF8" s="94"/>
      <c r="AG8" s="94"/>
      <c r="AH8" s="94"/>
      <c r="AI8" s="41"/>
      <c r="AJ8" s="93"/>
      <c r="AK8" s="94"/>
      <c r="AL8" s="40"/>
      <c r="AO8" s="28"/>
      <c r="AP8" s="28"/>
      <c r="AQ8" s="28"/>
      <c r="BB8" s="97"/>
      <c r="BC8" s="83"/>
      <c r="BD8" s="83"/>
      <c r="BE8" s="83"/>
      <c r="BF8" s="83"/>
    </row>
    <row r="9" spans="3:58" x14ac:dyDescent="0.3">
      <c r="K9" t="s">
        <v>60</v>
      </c>
      <c r="O9" s="7"/>
      <c r="T9" t="s">
        <v>61</v>
      </c>
      <c r="Z9" s="11"/>
      <c r="AA9" s="11" t="s">
        <v>58</v>
      </c>
      <c r="AB9" s="11" t="s">
        <v>58</v>
      </c>
      <c r="AC9" s="11" t="s">
        <v>59</v>
      </c>
      <c r="AD9" s="40">
        <v>6</v>
      </c>
      <c r="AE9" s="96"/>
      <c r="AF9" s="94"/>
      <c r="AG9" s="94"/>
      <c r="AH9" s="94"/>
      <c r="AI9" s="41"/>
      <c r="AJ9" s="93"/>
      <c r="AK9" s="94"/>
      <c r="AL9" s="40"/>
      <c r="AO9" s="28" t="s">
        <v>62</v>
      </c>
      <c r="AP9" s="28"/>
      <c r="AQ9" s="28">
        <f>SUM(AQ11:AQ15)</f>
        <v>0</v>
      </c>
    </row>
    <row r="10" spans="3:58" x14ac:dyDescent="0.3">
      <c r="T10" s="7" t="s">
        <v>63</v>
      </c>
      <c r="U10" s="7"/>
      <c r="V10" s="7"/>
      <c r="W10" s="7"/>
      <c r="X10" s="7"/>
      <c r="Y10" s="7"/>
      <c r="Z10" s="12"/>
      <c r="AA10" s="12" t="s">
        <v>58</v>
      </c>
      <c r="AB10" s="12" t="s">
        <v>58</v>
      </c>
      <c r="AC10" s="12" t="s">
        <v>59</v>
      </c>
      <c r="AD10" s="40">
        <v>7</v>
      </c>
      <c r="AE10" s="96"/>
      <c r="AF10" s="94"/>
      <c r="AG10" s="94"/>
      <c r="AH10" s="94"/>
      <c r="AI10" s="41"/>
      <c r="AJ10" s="93"/>
      <c r="AK10" s="94"/>
      <c r="AL10" s="40"/>
      <c r="AO10" s="28"/>
      <c r="AP10" s="28"/>
      <c r="AQ10" s="28"/>
      <c r="AY10" s="28" t="s">
        <v>64</v>
      </c>
    </row>
    <row r="11" spans="3:58" x14ac:dyDescent="0.3">
      <c r="K11" t="s">
        <v>65</v>
      </c>
      <c r="O11" s="7"/>
      <c r="T11" t="s">
        <v>66</v>
      </c>
      <c r="Z11" s="11"/>
      <c r="AA11" s="11" t="s">
        <v>67</v>
      </c>
      <c r="AB11" s="11" t="s">
        <v>67</v>
      </c>
      <c r="AC11" s="11" t="s">
        <v>59</v>
      </c>
      <c r="AD11" s="40">
        <v>8</v>
      </c>
      <c r="AE11" s="96"/>
      <c r="AF11" s="94"/>
      <c r="AG11" s="94"/>
      <c r="AH11" s="94"/>
      <c r="AI11" s="41"/>
      <c r="AJ11" s="93"/>
      <c r="AK11" s="94"/>
      <c r="AL11" s="40"/>
      <c r="AO11" s="28" t="s">
        <v>15</v>
      </c>
      <c r="AP11" s="28"/>
      <c r="AQ11" s="28">
        <f>Exterior!J34</f>
        <v>0</v>
      </c>
    </row>
    <row r="12" spans="3:58" ht="18.45" customHeight="1" x14ac:dyDescent="0.35">
      <c r="C12" s="18" t="s">
        <v>0</v>
      </c>
      <c r="D12" s="5" t="s">
        <v>68</v>
      </c>
      <c r="T12" s="7" t="s">
        <v>69</v>
      </c>
      <c r="U12" s="7"/>
      <c r="V12" s="7"/>
      <c r="W12" s="7"/>
      <c r="X12" s="7"/>
      <c r="Y12" s="7"/>
      <c r="Z12" s="12"/>
      <c r="AA12" s="12" t="s">
        <v>58</v>
      </c>
      <c r="AB12" s="12" t="s">
        <v>59</v>
      </c>
      <c r="AC12" s="12" t="s">
        <v>58</v>
      </c>
      <c r="AD12" s="40">
        <v>9</v>
      </c>
      <c r="AE12" s="96"/>
      <c r="AF12" s="94"/>
      <c r="AG12" s="94"/>
      <c r="AH12" s="94"/>
      <c r="AI12" s="41"/>
      <c r="AJ12" s="93"/>
      <c r="AK12" s="94"/>
      <c r="AL12" s="40"/>
      <c r="AO12" s="28" t="s">
        <v>16</v>
      </c>
      <c r="AP12" s="28"/>
      <c r="AQ12" s="28">
        <f>Mechanical!J34</f>
        <v>0</v>
      </c>
      <c r="AY12" s="34" t="s">
        <v>70</v>
      </c>
      <c r="AZ12" s="9"/>
      <c r="BA12" s="27" t="s">
        <v>71</v>
      </c>
    </row>
    <row r="13" spans="3:58" x14ac:dyDescent="0.3">
      <c r="K13" t="s">
        <v>72</v>
      </c>
      <c r="O13" s="7" t="str">
        <f>IF(AND(O7&gt;3,O9&gt;0),"B3","C Residential")</f>
        <v>C Residential</v>
      </c>
      <c r="T13" t="s">
        <v>73</v>
      </c>
      <c r="Z13" s="11">
        <v>2</v>
      </c>
      <c r="AA13" s="11" t="s">
        <v>58</v>
      </c>
      <c r="AB13" s="11" t="s">
        <v>58</v>
      </c>
      <c r="AC13" s="11" t="s">
        <v>59</v>
      </c>
      <c r="AD13" s="40">
        <v>10</v>
      </c>
      <c r="AE13" s="104"/>
      <c r="AF13" s="94"/>
      <c r="AG13" s="94"/>
      <c r="AH13" s="94"/>
      <c r="AI13" s="41"/>
      <c r="AJ13" s="93"/>
      <c r="AK13" s="94"/>
      <c r="AL13" s="40"/>
      <c r="AO13" s="28" t="s">
        <v>17</v>
      </c>
      <c r="AP13" s="28"/>
      <c r="AQ13" s="28">
        <f>SUM(Kitchen!J34)</f>
        <v>0</v>
      </c>
      <c r="AY13" s="34"/>
      <c r="AZ13" s="9"/>
      <c r="BA13" s="27"/>
    </row>
    <row r="14" spans="3:58" x14ac:dyDescent="0.3">
      <c r="T14" s="7" t="s">
        <v>74</v>
      </c>
      <c r="U14" s="7"/>
      <c r="V14" s="7"/>
      <c r="W14" s="7"/>
      <c r="X14" s="7"/>
      <c r="Y14" s="7"/>
      <c r="Z14" s="12" t="s">
        <v>75</v>
      </c>
      <c r="AA14" s="12" t="s">
        <v>59</v>
      </c>
      <c r="AB14" s="12" t="s">
        <v>59</v>
      </c>
      <c r="AC14" s="12" t="s">
        <v>59</v>
      </c>
      <c r="AD14" s="3"/>
      <c r="AE14" s="46" t="s">
        <v>76</v>
      </c>
      <c r="AF14" s="3"/>
      <c r="AG14" s="3"/>
      <c r="AH14" s="3"/>
      <c r="AI14" s="3"/>
      <c r="AJ14" s="3"/>
      <c r="AK14" s="3"/>
      <c r="AL14" s="3"/>
      <c r="AO14" s="28" t="s">
        <v>77</v>
      </c>
      <c r="AP14" s="28"/>
      <c r="AQ14" s="28">
        <f>SUM(Bathroom!J34+'Bathroom (2)'!J34)</f>
        <v>0</v>
      </c>
      <c r="AY14" s="28" t="s">
        <v>78</v>
      </c>
      <c r="AZ14" s="9"/>
      <c r="BA14" s="27" t="s">
        <v>79</v>
      </c>
    </row>
    <row r="15" spans="3:58" ht="19.05" customHeight="1" thickBot="1" x14ac:dyDescent="0.4">
      <c r="C15" s="18" t="s">
        <v>1</v>
      </c>
      <c r="D15" s="5" t="str">
        <f>VLOOKUP(D12,Programs!C3:D38,2,FALSE)</f>
        <v>157 Youngfox Road, Blind River ON P0R 1B0</v>
      </c>
      <c r="K15" t="s">
        <v>80</v>
      </c>
      <c r="O15" s="7"/>
      <c r="P15" s="105" t="str">
        <f>IF(O15="?", "Check with City","")</f>
        <v/>
      </c>
      <c r="Q15" s="83"/>
      <c r="T15" t="s">
        <v>81</v>
      </c>
      <c r="Z15" s="11"/>
      <c r="AA15" s="11" t="s">
        <v>58</v>
      </c>
      <c r="AB15" s="11" t="s">
        <v>58</v>
      </c>
      <c r="AC15" s="11" t="s">
        <v>59</v>
      </c>
      <c r="AI15" s="42" t="s">
        <v>82</v>
      </c>
      <c r="AJ15" s="100">
        <f>SUM(AJ4:AK14)</f>
        <v>0</v>
      </c>
      <c r="AK15" s="101"/>
      <c r="AO15" s="28" t="s">
        <v>83</v>
      </c>
      <c r="AP15" s="28"/>
      <c r="AQ15" s="28">
        <f>SUM(Office!J34+'Staff Office'!J34+'Living Room'!J34+Bedroom!J34+'Bedroom (2)'!J34+'Bedroom (3)'!J34+'Bedroom (4)'!J34+'Bedroom (5)'!J34+Laundry!J34)</f>
        <v>0</v>
      </c>
      <c r="AY15" s="28"/>
      <c r="AZ15" s="9"/>
      <c r="BA15" s="27"/>
    </row>
    <row r="16" spans="3:58" ht="15" customHeight="1" thickTop="1" x14ac:dyDescent="0.3">
      <c r="T16" s="7" t="s">
        <v>84</v>
      </c>
      <c r="U16" s="7"/>
      <c r="V16" s="7"/>
      <c r="W16" s="7"/>
      <c r="X16" s="7"/>
      <c r="Y16" s="7"/>
      <c r="Z16" s="12"/>
      <c r="AA16" s="12" t="s">
        <v>58</v>
      </c>
      <c r="AB16" s="12" t="s">
        <v>58</v>
      </c>
      <c r="AC16" s="12" t="s">
        <v>59</v>
      </c>
      <c r="AY16" s="34" t="s">
        <v>85</v>
      </c>
      <c r="AZ16" s="9"/>
      <c r="BA16" s="27" t="s">
        <v>86</v>
      </c>
    </row>
    <row r="17" spans="3:53" ht="18.45" customHeight="1" x14ac:dyDescent="0.35">
      <c r="C17" s="18" t="s">
        <v>2</v>
      </c>
      <c r="D17" s="6">
        <v>45861</v>
      </c>
      <c r="K17" t="s">
        <v>87</v>
      </c>
      <c r="O17" s="7"/>
      <c r="AY17" s="34"/>
      <c r="AZ17" s="9"/>
      <c r="BA17" s="27"/>
    </row>
    <row r="18" spans="3:53" ht="15.45" customHeight="1" x14ac:dyDescent="0.3">
      <c r="T18" s="10">
        <v>9.6999999999999993</v>
      </c>
      <c r="AD18" s="43" t="s">
        <v>88</v>
      </c>
      <c r="AE18" s="44"/>
      <c r="AF18" s="44"/>
      <c r="AY18" s="34" t="s">
        <v>89</v>
      </c>
      <c r="AZ18" s="9"/>
      <c r="BA18" s="27" t="s">
        <v>90</v>
      </c>
    </row>
    <row r="19" spans="3:53" ht="18.45" customHeight="1" x14ac:dyDescent="0.35">
      <c r="C19" s="5"/>
      <c r="D19" s="5"/>
      <c r="K19" t="s">
        <v>91</v>
      </c>
      <c r="O19" s="7"/>
      <c r="T19" s="7" t="s">
        <v>92</v>
      </c>
      <c r="U19" s="7"/>
      <c r="V19" s="7"/>
      <c r="W19" s="7"/>
      <c r="X19" s="7"/>
      <c r="Y19" s="7"/>
      <c r="Z19" s="12"/>
      <c r="AA19" s="12" t="s">
        <v>58</v>
      </c>
      <c r="AB19" s="12" t="s">
        <v>58</v>
      </c>
      <c r="AC19" s="12" t="s">
        <v>59</v>
      </c>
      <c r="AI19" t="s">
        <v>41</v>
      </c>
      <c r="AJ19" t="s">
        <v>93</v>
      </c>
      <c r="AY19" s="34"/>
      <c r="AZ19" s="9"/>
      <c r="BA19" s="27"/>
    </row>
    <row r="20" spans="3:53" x14ac:dyDescent="0.3">
      <c r="T20" t="s">
        <v>94</v>
      </c>
      <c r="Z20" s="11"/>
      <c r="AA20" s="11" t="s">
        <v>59</v>
      </c>
      <c r="AB20" s="11" t="s">
        <v>58</v>
      </c>
      <c r="AC20" s="11" t="s">
        <v>59</v>
      </c>
      <c r="AD20" s="40">
        <v>1</v>
      </c>
      <c r="AE20" s="96"/>
      <c r="AF20" s="94"/>
      <c r="AG20" s="94"/>
      <c r="AH20" s="94"/>
      <c r="AI20" s="41"/>
      <c r="AJ20" s="93"/>
      <c r="AK20" s="94"/>
      <c r="AL20" s="40"/>
      <c r="AY20" s="34" t="s">
        <v>95</v>
      </c>
      <c r="AZ20" s="9"/>
      <c r="BA20" s="27" t="s">
        <v>90</v>
      </c>
    </row>
    <row r="21" spans="3:53" x14ac:dyDescent="0.3">
      <c r="K21" t="s">
        <v>96</v>
      </c>
      <c r="O21" s="7"/>
      <c r="T21" s="7" t="s">
        <v>97</v>
      </c>
      <c r="U21" s="7"/>
      <c r="V21" s="7"/>
      <c r="W21" s="7"/>
      <c r="X21" s="7"/>
      <c r="Y21" s="7"/>
      <c r="Z21" s="12"/>
      <c r="AA21" s="12" t="s">
        <v>58</v>
      </c>
      <c r="AB21" s="12" t="s">
        <v>58</v>
      </c>
      <c r="AC21" s="12" t="s">
        <v>59</v>
      </c>
      <c r="AD21" s="40">
        <v>2</v>
      </c>
      <c r="AE21" s="96"/>
      <c r="AF21" s="94"/>
      <c r="AG21" s="94"/>
      <c r="AH21" s="94"/>
      <c r="AI21" s="41"/>
      <c r="AJ21" s="93"/>
      <c r="AK21" s="94"/>
      <c r="AL21" s="40"/>
      <c r="AY21" s="34"/>
      <c r="AZ21" s="9"/>
      <c r="BA21" s="27"/>
    </row>
    <row r="22" spans="3:53" x14ac:dyDescent="0.3">
      <c r="T22" t="s">
        <v>98</v>
      </c>
      <c r="Z22" s="11"/>
      <c r="AA22" s="11" t="s">
        <v>58</v>
      </c>
      <c r="AB22" s="11" t="s">
        <v>58</v>
      </c>
      <c r="AC22" s="11" t="s">
        <v>59</v>
      </c>
      <c r="AD22" s="40">
        <v>3</v>
      </c>
      <c r="AE22" s="96"/>
      <c r="AF22" s="94"/>
      <c r="AG22" s="94"/>
      <c r="AH22" s="94"/>
      <c r="AI22" s="41"/>
      <c r="AJ22" s="93"/>
      <c r="AK22" s="94"/>
      <c r="AL22" s="40"/>
      <c r="AY22" s="34" t="s">
        <v>99</v>
      </c>
      <c r="AZ22" s="9"/>
      <c r="BA22" s="27" t="s">
        <v>100</v>
      </c>
    </row>
    <row r="23" spans="3:53" x14ac:dyDescent="0.3">
      <c r="T23" s="7" t="s">
        <v>101</v>
      </c>
      <c r="U23" s="7"/>
      <c r="V23" s="7"/>
      <c r="W23" s="7"/>
      <c r="X23" s="7"/>
      <c r="Y23" s="7"/>
      <c r="Z23" s="12"/>
      <c r="AA23" s="12" t="s">
        <v>58</v>
      </c>
      <c r="AB23" s="12" t="s">
        <v>58</v>
      </c>
      <c r="AC23" s="12" t="s">
        <v>59</v>
      </c>
      <c r="AD23" s="40">
        <v>4</v>
      </c>
      <c r="AE23" s="96"/>
      <c r="AF23" s="94"/>
      <c r="AG23" s="94"/>
      <c r="AH23" s="94"/>
      <c r="AI23" s="41"/>
      <c r="AJ23" s="93"/>
      <c r="AK23" s="94"/>
      <c r="AL23" s="40"/>
      <c r="AY23" s="34"/>
      <c r="AZ23" s="9"/>
      <c r="BA23" s="27"/>
    </row>
    <row r="24" spans="3:53" x14ac:dyDescent="0.3">
      <c r="T24" t="s">
        <v>102</v>
      </c>
      <c r="Z24" s="11" t="s">
        <v>103</v>
      </c>
      <c r="AA24" s="11"/>
      <c r="AB24" s="11" t="s">
        <v>58</v>
      </c>
      <c r="AC24" s="11" t="s">
        <v>59</v>
      </c>
      <c r="AD24" s="40">
        <v>5</v>
      </c>
      <c r="AE24" s="96"/>
      <c r="AF24" s="94"/>
      <c r="AG24" s="94"/>
      <c r="AH24" s="94"/>
      <c r="AI24" s="40"/>
      <c r="AJ24" s="93"/>
      <c r="AK24" s="94"/>
      <c r="AL24" s="40"/>
      <c r="AY24" s="28" t="s">
        <v>104</v>
      </c>
      <c r="BA24" s="27" t="s">
        <v>105</v>
      </c>
    </row>
    <row r="25" spans="3:53" x14ac:dyDescent="0.3">
      <c r="T25" s="7" t="s">
        <v>106</v>
      </c>
      <c r="U25" s="7"/>
      <c r="V25" s="7"/>
      <c r="W25" s="7"/>
      <c r="X25" s="7"/>
      <c r="Y25" s="7"/>
      <c r="Z25" s="12" t="s">
        <v>107</v>
      </c>
      <c r="AA25" s="12" t="s">
        <v>58</v>
      </c>
      <c r="AB25" s="12" t="s">
        <v>58</v>
      </c>
      <c r="AC25" s="12" t="s">
        <v>59</v>
      </c>
      <c r="AD25" s="40">
        <v>6</v>
      </c>
      <c r="AE25" s="96"/>
      <c r="AF25" s="94"/>
      <c r="AG25" s="94"/>
      <c r="AH25" s="94"/>
      <c r="AI25" s="40"/>
      <c r="AJ25" s="93"/>
      <c r="AK25" s="94"/>
      <c r="AL25" s="40"/>
      <c r="AY25" s="28"/>
      <c r="BA25" s="27"/>
    </row>
    <row r="26" spans="3:53" x14ac:dyDescent="0.3">
      <c r="AD26" s="40">
        <v>7</v>
      </c>
      <c r="AE26" s="96"/>
      <c r="AF26" s="94"/>
      <c r="AG26" s="94"/>
      <c r="AH26" s="94"/>
      <c r="AI26" s="40"/>
      <c r="AJ26" s="93"/>
      <c r="AK26" s="94"/>
      <c r="AL26" s="40"/>
      <c r="AY26" s="34" t="s">
        <v>108</v>
      </c>
      <c r="AZ26" s="9"/>
      <c r="BA26" s="27" t="s">
        <v>109</v>
      </c>
    </row>
    <row r="27" spans="3:53" x14ac:dyDescent="0.3">
      <c r="W27" s="29" t="s">
        <v>110</v>
      </c>
      <c r="X27" s="29"/>
      <c r="Y27" s="29"/>
      <c r="Z27" s="29"/>
      <c r="AA27" s="29">
        <f>COUNTIF(AC8:AC25, "Yes")</f>
        <v>1</v>
      </c>
      <c r="AD27" s="40">
        <v>8</v>
      </c>
      <c r="AE27" s="96"/>
      <c r="AF27" s="94"/>
      <c r="AG27" s="94"/>
      <c r="AH27" s="94"/>
      <c r="AI27" s="40"/>
      <c r="AJ27" s="93"/>
      <c r="AK27" s="94"/>
      <c r="AL27" s="40"/>
      <c r="AO27" s="35" t="s">
        <v>111</v>
      </c>
      <c r="AP27" s="35"/>
      <c r="AQ27" s="35"/>
      <c r="AR27" s="35"/>
      <c r="AS27" s="35">
        <f>AA27</f>
        <v>1</v>
      </c>
      <c r="AT27" s="36"/>
      <c r="AY27" s="34"/>
      <c r="BA27" s="27"/>
    </row>
    <row r="28" spans="3:53" x14ac:dyDescent="0.3">
      <c r="T28" t="s">
        <v>112</v>
      </c>
      <c r="AD28" s="40">
        <v>9</v>
      </c>
      <c r="AE28" s="96"/>
      <c r="AF28" s="94"/>
      <c r="AG28" s="94"/>
      <c r="AH28" s="94"/>
      <c r="AI28" s="40"/>
      <c r="AJ28" s="93"/>
      <c r="AK28" s="94"/>
      <c r="AL28" s="40"/>
      <c r="AY28" s="34" t="s">
        <v>113</v>
      </c>
      <c r="BA28" s="27" t="s">
        <v>114</v>
      </c>
    </row>
    <row r="29" spans="3:53" ht="14.55" customHeight="1" x14ac:dyDescent="0.3">
      <c r="T29" s="102" t="s">
        <v>115</v>
      </c>
      <c r="U29" s="83"/>
      <c r="V29" s="83"/>
      <c r="W29" s="83"/>
      <c r="X29" s="83"/>
      <c r="Y29" s="83"/>
      <c r="Z29" s="83"/>
      <c r="AA29" s="83"/>
      <c r="AB29" s="83"/>
      <c r="AC29" s="83"/>
      <c r="AD29" s="40">
        <v>10</v>
      </c>
      <c r="AE29" s="96"/>
      <c r="AF29" s="94"/>
      <c r="AG29" s="94"/>
      <c r="AH29" s="94"/>
      <c r="AI29" s="40"/>
      <c r="AJ29" s="104"/>
      <c r="AK29" s="94"/>
      <c r="AL29" s="40"/>
      <c r="AO29" s="37">
        <f>D17</f>
        <v>45861</v>
      </c>
    </row>
    <row r="30" spans="3:53" x14ac:dyDescent="0.3">
      <c r="T30" s="83"/>
      <c r="U30" s="83"/>
      <c r="V30" s="83"/>
      <c r="W30" s="83"/>
      <c r="X30" s="83"/>
      <c r="Y30" s="83"/>
      <c r="Z30" s="83"/>
      <c r="AA30" s="83"/>
      <c r="AB30" s="83"/>
      <c r="AC30" s="83"/>
      <c r="AD30" s="3"/>
      <c r="AE30" s="3"/>
      <c r="AF30" s="3"/>
      <c r="AG30" s="3"/>
      <c r="AH30" s="3"/>
      <c r="AI30" s="3"/>
      <c r="AJ30" s="3"/>
      <c r="AK30" s="3"/>
      <c r="AL30" s="3"/>
    </row>
    <row r="31" spans="3:53" ht="15" customHeight="1" thickBot="1" x14ac:dyDescent="0.35"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3"/>
      <c r="AE31" s="3"/>
      <c r="AF31" s="3"/>
      <c r="AG31" s="3"/>
      <c r="AH31" s="3"/>
      <c r="AI31" s="45" t="s">
        <v>82</v>
      </c>
      <c r="AJ31" s="106">
        <f>SUM(AJ20:AK30)</f>
        <v>0</v>
      </c>
      <c r="AK31" s="101"/>
      <c r="AL31" s="3"/>
    </row>
    <row r="32" spans="3:53" ht="15" customHeight="1" thickTop="1" x14ac:dyDescent="0.3">
      <c r="T32" s="83"/>
      <c r="U32" s="83"/>
      <c r="V32" s="83"/>
      <c r="W32" s="83"/>
      <c r="X32" s="83"/>
      <c r="Y32" s="83"/>
      <c r="Z32" s="83"/>
      <c r="AA32" s="83"/>
      <c r="AB32" s="83"/>
      <c r="AC32" s="83"/>
    </row>
    <row r="33" spans="20:32" x14ac:dyDescent="0.3">
      <c r="T33" s="83"/>
      <c r="U33" s="83"/>
      <c r="V33" s="83"/>
      <c r="W33" s="83"/>
      <c r="X33" s="83"/>
      <c r="Y33" s="83"/>
      <c r="Z33" s="83"/>
      <c r="AA33" s="83"/>
      <c r="AB33" s="83"/>
      <c r="AC33" s="83"/>
    </row>
    <row r="34" spans="20:32" x14ac:dyDescent="0.3">
      <c r="T34" s="83"/>
      <c r="U34" s="83"/>
      <c r="V34" s="83"/>
      <c r="W34" s="83"/>
      <c r="X34" s="83"/>
      <c r="Y34" s="83"/>
      <c r="Z34" s="83"/>
      <c r="AA34" s="83"/>
      <c r="AB34" s="83"/>
      <c r="AC34" s="83"/>
    </row>
    <row r="35" spans="20:32" x14ac:dyDescent="0.3"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19" t="s">
        <v>116</v>
      </c>
    </row>
    <row r="36" spans="20:32" x14ac:dyDescent="0.3"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t="s">
        <v>117</v>
      </c>
    </row>
    <row r="37" spans="20:32" x14ac:dyDescent="0.3"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t="s">
        <v>118</v>
      </c>
      <c r="AF37" t="s">
        <v>119</v>
      </c>
    </row>
    <row r="38" spans="20:32" x14ac:dyDescent="0.3">
      <c r="T38" s="83"/>
      <c r="U38" s="83"/>
      <c r="V38" s="83"/>
      <c r="W38" s="83"/>
      <c r="X38" s="83"/>
      <c r="Y38" s="83"/>
      <c r="Z38" s="83"/>
      <c r="AA38" s="83"/>
      <c r="AB38" s="83"/>
      <c r="AC38" s="83"/>
      <c r="AF38" t="s">
        <v>120</v>
      </c>
    </row>
    <row r="39" spans="20:32" x14ac:dyDescent="0.3">
      <c r="T39" s="83"/>
      <c r="U39" s="83"/>
      <c r="V39" s="83"/>
      <c r="W39" s="83"/>
      <c r="X39" s="83"/>
      <c r="Y39" s="83"/>
      <c r="Z39" s="83"/>
      <c r="AA39" s="83"/>
      <c r="AB39" s="83"/>
      <c r="AC39" s="83"/>
      <c r="AF39" t="s">
        <v>121</v>
      </c>
    </row>
    <row r="40" spans="20:32" x14ac:dyDescent="0.3">
      <c r="T40" s="83"/>
      <c r="U40" s="83"/>
      <c r="V40" s="83"/>
      <c r="W40" s="83"/>
      <c r="X40" s="83"/>
      <c r="Y40" s="83"/>
      <c r="Z40" s="83"/>
      <c r="AA40" s="83"/>
      <c r="AB40" s="83"/>
      <c r="AC40" s="83"/>
      <c r="AF40" t="s">
        <v>122</v>
      </c>
    </row>
    <row r="41" spans="20:32" x14ac:dyDescent="0.3">
      <c r="AF41" t="s">
        <v>123</v>
      </c>
    </row>
  </sheetData>
  <mergeCells count="51">
    <mergeCell ref="AJ31:AK31"/>
    <mergeCell ref="BB6:BE6"/>
    <mergeCell ref="AE13:AH13"/>
    <mergeCell ref="T29:AC40"/>
    <mergeCell ref="AJ6:AK6"/>
    <mergeCell ref="AE12:AH12"/>
    <mergeCell ref="AJ24:AK24"/>
    <mergeCell ref="AJ5:AK5"/>
    <mergeCell ref="AE23:AH23"/>
    <mergeCell ref="AJ20:AK20"/>
    <mergeCell ref="AE8:AH8"/>
    <mergeCell ref="AJ26:AK26"/>
    <mergeCell ref="AJ29:AK29"/>
    <mergeCell ref="AJ9:AK9"/>
    <mergeCell ref="AJ25:AK25"/>
    <mergeCell ref="AE29:AH29"/>
    <mergeCell ref="AJ22:AK22"/>
    <mergeCell ref="AE10:AH10"/>
    <mergeCell ref="AE28:AH28"/>
    <mergeCell ref="AJ28:AK28"/>
    <mergeCell ref="AJ13:AK13"/>
    <mergeCell ref="AE25:AH25"/>
    <mergeCell ref="AE22:AH22"/>
    <mergeCell ref="AJ15:AK15"/>
    <mergeCell ref="AE21:AH21"/>
    <mergeCell ref="C3:F3"/>
    <mergeCell ref="BB8:BF8"/>
    <mergeCell ref="AE4:AH4"/>
    <mergeCell ref="AJ7:AK7"/>
    <mergeCell ref="AE26:AH26"/>
    <mergeCell ref="AE20:AH20"/>
    <mergeCell ref="AE7:AH7"/>
    <mergeCell ref="AJ10:AK10"/>
    <mergeCell ref="AJ4:AK4"/>
    <mergeCell ref="C4:G5"/>
    <mergeCell ref="P15:Q15"/>
    <mergeCell ref="AE24:AH24"/>
    <mergeCell ref="AJ27:AK27"/>
    <mergeCell ref="AJ23:AK23"/>
    <mergeCell ref="AE5:AH5"/>
    <mergeCell ref="AE11:AH11"/>
    <mergeCell ref="AJ8:AK8"/>
    <mergeCell ref="AE27:AH27"/>
    <mergeCell ref="AJ12:AK12"/>
    <mergeCell ref="C6:G6"/>
    <mergeCell ref="AJ21:AK21"/>
    <mergeCell ref="AE9:AH9"/>
    <mergeCell ref="BB7:BF7"/>
    <mergeCell ref="AJ11:AK11"/>
    <mergeCell ref="AE6:AH6"/>
    <mergeCell ref="AQ7:AR7"/>
  </mergeCells>
  <conditionalFormatting sqref="O15">
    <cfRule type="cellIs" dxfId="4" priority="5" operator="equal">
      <formula>"?"</formula>
    </cfRule>
  </conditionalFormatting>
  <conditionalFormatting sqref="AC8:AC16">
    <cfRule type="cellIs" dxfId="3" priority="4" operator="equal">
      <formula>"Yes"</formula>
    </cfRule>
  </conditionalFormatting>
  <conditionalFormatting sqref="AC19:AC25">
    <cfRule type="cellIs" dxfId="2" priority="3" operator="equal">
      <formula>"Yes"</formula>
    </cfRule>
  </conditionalFormatting>
  <conditionalFormatting sqref="AQ7">
    <cfRule type="cellIs" dxfId="1" priority="2" operator="equal">
      <formula>"check with city"</formula>
    </cfRule>
  </conditionalFormatting>
  <conditionalFormatting sqref="AQ7:AR7">
    <cfRule type="cellIs" dxfId="0" priority="1" operator="equal">
      <formula>"Confirmed"</formula>
    </cfRule>
  </conditionalFormatting>
  <pageMargins left="0.7" right="0.7" top="0.75" bottom="0.75" header="0.3" footer="0.3"/>
  <pageSetup orientation="portrait" horizontalDpi="300"/>
  <headerFooter>
    <oddFooter>&amp;C1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J43"/>
  <sheetViews>
    <sheetView workbookViewId="0">
      <selection activeCell="N8" sqref="N8"/>
    </sheetView>
  </sheetViews>
  <sheetFormatPr defaultRowHeight="14.4" x14ac:dyDescent="0.3"/>
  <sheetData>
    <row r="3" spans="1:10" ht="18.45" customHeight="1" x14ac:dyDescent="0.35">
      <c r="A3" s="20"/>
      <c r="B3" s="22" t="s">
        <v>124</v>
      </c>
      <c r="C3" s="20"/>
      <c r="D3" s="20"/>
      <c r="E3" s="20"/>
    </row>
    <row r="4" spans="1:10" ht="15" customHeight="1" thickBot="1" x14ac:dyDescent="0.35"/>
    <row r="5" spans="1:10" ht="15" customHeight="1" thickBot="1" x14ac:dyDescent="0.35">
      <c r="A5" t="s">
        <v>125</v>
      </c>
      <c r="D5" s="120" t="s">
        <v>126</v>
      </c>
      <c r="E5" s="121"/>
      <c r="F5" s="121"/>
      <c r="G5" s="122"/>
    </row>
    <row r="7" spans="1:10" x14ac:dyDescent="0.3">
      <c r="C7" s="115" t="s">
        <v>127</v>
      </c>
      <c r="D7" s="116"/>
      <c r="E7" s="117" t="s">
        <v>34</v>
      </c>
      <c r="F7" s="83"/>
      <c r="G7" s="115" t="s">
        <v>128</v>
      </c>
      <c r="H7" s="116"/>
      <c r="I7" s="116"/>
      <c r="J7" s="116"/>
    </row>
    <row r="8" spans="1:10" x14ac:dyDescent="0.3">
      <c r="A8" s="9" t="s">
        <v>129</v>
      </c>
      <c r="C8" s="112"/>
      <c r="D8" s="109"/>
      <c r="E8" s="110"/>
      <c r="F8" s="111"/>
      <c r="G8" s="112"/>
      <c r="H8" s="111"/>
      <c r="I8" s="111"/>
      <c r="J8" s="109"/>
    </row>
    <row r="9" spans="1:10" x14ac:dyDescent="0.3">
      <c r="A9" s="20" t="s">
        <v>130</v>
      </c>
      <c r="B9" s="20"/>
      <c r="C9" s="108"/>
      <c r="D9" s="109"/>
      <c r="E9" s="110"/>
      <c r="F9" s="111"/>
      <c r="G9" s="108"/>
      <c r="H9" s="111"/>
      <c r="I9" s="111"/>
      <c r="J9" s="109"/>
    </row>
    <row r="10" spans="1:10" x14ac:dyDescent="0.3">
      <c r="A10" s="9" t="s">
        <v>131</v>
      </c>
      <c r="C10" s="112"/>
      <c r="D10" s="109"/>
      <c r="E10" s="110"/>
      <c r="F10" s="111"/>
      <c r="G10" s="112"/>
      <c r="H10" s="111"/>
      <c r="I10" s="111"/>
      <c r="J10" s="109"/>
    </row>
    <row r="11" spans="1:10" x14ac:dyDescent="0.3">
      <c r="A11" s="20" t="s">
        <v>132</v>
      </c>
      <c r="B11" s="20"/>
      <c r="C11" s="108"/>
      <c r="D11" s="109"/>
      <c r="E11" s="110"/>
      <c r="F11" s="111"/>
      <c r="G11" s="108"/>
      <c r="H11" s="111"/>
      <c r="I11" s="111"/>
      <c r="J11" s="109"/>
    </row>
    <row r="12" spans="1:10" x14ac:dyDescent="0.3">
      <c r="A12" s="9" t="s">
        <v>133</v>
      </c>
      <c r="C12" s="112"/>
      <c r="D12" s="109"/>
      <c r="E12" s="110"/>
      <c r="F12" s="111"/>
      <c r="G12" s="112"/>
      <c r="H12" s="111"/>
      <c r="I12" s="111"/>
      <c r="J12" s="109"/>
    </row>
    <row r="13" spans="1:10" x14ac:dyDescent="0.3">
      <c r="A13" s="20" t="s">
        <v>134</v>
      </c>
      <c r="B13" s="20"/>
      <c r="C13" s="108"/>
      <c r="D13" s="109"/>
      <c r="E13" s="110"/>
      <c r="F13" s="111"/>
      <c r="G13" s="108"/>
      <c r="H13" s="111"/>
      <c r="I13" s="111"/>
      <c r="J13" s="109"/>
    </row>
    <row r="14" spans="1:10" x14ac:dyDescent="0.3">
      <c r="A14" s="9" t="s">
        <v>135</v>
      </c>
      <c r="C14" s="112"/>
      <c r="D14" s="109"/>
      <c r="E14" s="114"/>
      <c r="F14" s="109"/>
      <c r="G14" s="112"/>
      <c r="H14" s="111"/>
      <c r="I14" s="111"/>
      <c r="J14" s="109"/>
    </row>
    <row r="15" spans="1:10" x14ac:dyDescent="0.3">
      <c r="A15" s="21" t="s">
        <v>136</v>
      </c>
      <c r="B15" s="20"/>
      <c r="C15" s="108"/>
      <c r="D15" s="109"/>
      <c r="E15" s="114"/>
      <c r="F15" s="109"/>
      <c r="G15" s="108"/>
      <c r="H15" s="111"/>
      <c r="I15" s="111"/>
      <c r="J15" s="109"/>
    </row>
    <row r="16" spans="1:10" x14ac:dyDescent="0.3">
      <c r="A16" s="9" t="s">
        <v>137</v>
      </c>
      <c r="C16" s="112"/>
      <c r="D16" s="109"/>
      <c r="E16" s="114"/>
      <c r="F16" s="109"/>
      <c r="G16" s="112"/>
      <c r="H16" s="111"/>
      <c r="I16" s="111"/>
      <c r="J16" s="109"/>
    </row>
    <row r="17" spans="1:10" x14ac:dyDescent="0.3">
      <c r="A17" s="21" t="s">
        <v>138</v>
      </c>
      <c r="B17" s="20"/>
      <c r="C17" s="108"/>
      <c r="D17" s="109"/>
      <c r="E17" s="110"/>
      <c r="F17" s="111"/>
      <c r="G17" s="108"/>
      <c r="H17" s="111"/>
      <c r="I17" s="111"/>
      <c r="J17" s="109"/>
    </row>
    <row r="18" spans="1:10" x14ac:dyDescent="0.3">
      <c r="A18" s="9" t="s">
        <v>139</v>
      </c>
      <c r="C18" s="112"/>
      <c r="D18" s="109"/>
      <c r="E18" s="110"/>
      <c r="F18" s="111"/>
      <c r="G18" s="112"/>
      <c r="H18" s="111"/>
      <c r="I18" s="111"/>
      <c r="J18" s="109"/>
    </row>
    <row r="19" spans="1:10" x14ac:dyDescent="0.3">
      <c r="A19" s="21" t="s">
        <v>140</v>
      </c>
      <c r="B19" s="20"/>
      <c r="C19" s="108"/>
      <c r="D19" s="109"/>
      <c r="E19" s="110"/>
      <c r="F19" s="111"/>
      <c r="G19" s="108"/>
      <c r="H19" s="111"/>
      <c r="I19" s="111"/>
      <c r="J19" s="109"/>
    </row>
    <row r="20" spans="1:10" x14ac:dyDescent="0.3">
      <c r="A20" s="9" t="s">
        <v>141</v>
      </c>
      <c r="C20" s="112"/>
      <c r="D20" s="109"/>
      <c r="E20" s="110"/>
      <c r="F20" s="111"/>
      <c r="G20" s="112"/>
      <c r="H20" s="111"/>
      <c r="I20" s="111"/>
      <c r="J20" s="109"/>
    </row>
    <row r="21" spans="1:10" x14ac:dyDescent="0.3">
      <c r="A21" s="21" t="s">
        <v>142</v>
      </c>
      <c r="B21" s="20"/>
      <c r="C21" s="108"/>
      <c r="D21" s="109"/>
      <c r="E21" s="110"/>
      <c r="F21" s="111"/>
      <c r="G21" s="108"/>
      <c r="H21" s="111"/>
      <c r="I21" s="111"/>
      <c r="J21" s="109"/>
    </row>
    <row r="22" spans="1:10" x14ac:dyDescent="0.3">
      <c r="A22" s="9" t="s">
        <v>143</v>
      </c>
      <c r="C22" s="112"/>
      <c r="D22" s="109"/>
      <c r="E22" s="110"/>
      <c r="F22" s="111"/>
      <c r="G22" s="112"/>
      <c r="H22" s="111"/>
      <c r="I22" s="111"/>
      <c r="J22" s="109"/>
    </row>
    <row r="23" spans="1:10" x14ac:dyDescent="0.3">
      <c r="A23" s="21" t="s">
        <v>144</v>
      </c>
      <c r="B23" s="20"/>
      <c r="C23" s="108"/>
      <c r="D23" s="109"/>
      <c r="E23" s="110"/>
      <c r="F23" s="111"/>
      <c r="G23" s="108"/>
      <c r="H23" s="111"/>
      <c r="I23" s="111"/>
      <c r="J23" s="109"/>
    </row>
    <row r="24" spans="1:10" x14ac:dyDescent="0.3">
      <c r="A24" s="9" t="s">
        <v>145</v>
      </c>
      <c r="C24" s="112"/>
      <c r="D24" s="109"/>
      <c r="E24" s="110"/>
      <c r="F24" s="111"/>
      <c r="G24" s="112"/>
      <c r="H24" s="111"/>
      <c r="I24" s="111"/>
      <c r="J24" s="109"/>
    </row>
    <row r="25" spans="1:10" x14ac:dyDescent="0.3">
      <c r="A25" s="21" t="s">
        <v>146</v>
      </c>
      <c r="B25" s="20"/>
      <c r="C25" s="108"/>
      <c r="D25" s="109"/>
      <c r="E25" s="110"/>
      <c r="F25" s="111"/>
      <c r="G25" s="108"/>
      <c r="H25" s="111"/>
      <c r="I25" s="111"/>
      <c r="J25" s="109"/>
    </row>
    <row r="26" spans="1:10" x14ac:dyDescent="0.3">
      <c r="A26" s="9" t="s">
        <v>147</v>
      </c>
      <c r="C26" s="112"/>
      <c r="D26" s="109"/>
      <c r="E26" s="110"/>
      <c r="F26" s="111"/>
      <c r="G26" s="112"/>
      <c r="H26" s="111"/>
      <c r="I26" s="111"/>
      <c r="J26" s="109"/>
    </row>
    <row r="27" spans="1:10" x14ac:dyDescent="0.3">
      <c r="A27" s="21" t="s">
        <v>148</v>
      </c>
      <c r="B27" s="20"/>
      <c r="C27" s="108"/>
      <c r="D27" s="109"/>
      <c r="E27" s="110"/>
      <c r="F27" s="111"/>
      <c r="G27" s="108"/>
      <c r="H27" s="111"/>
      <c r="I27" s="111"/>
      <c r="J27" s="109"/>
    </row>
    <row r="28" spans="1:10" x14ac:dyDescent="0.3">
      <c r="A28" s="9" t="s">
        <v>149</v>
      </c>
      <c r="C28" s="112"/>
      <c r="D28" s="109"/>
      <c r="E28" s="110"/>
      <c r="F28" s="111"/>
      <c r="G28" s="112"/>
      <c r="H28" s="111"/>
      <c r="I28" s="111"/>
      <c r="J28" s="109"/>
    </row>
    <row r="29" spans="1:10" x14ac:dyDescent="0.3">
      <c r="A29" s="21" t="s">
        <v>150</v>
      </c>
      <c r="B29" s="20"/>
      <c r="C29" s="108"/>
      <c r="D29" s="109"/>
      <c r="E29" s="110"/>
      <c r="F29" s="111"/>
      <c r="G29" s="108"/>
      <c r="H29" s="111"/>
      <c r="I29" s="111"/>
      <c r="J29" s="109"/>
    </row>
    <row r="30" spans="1:10" x14ac:dyDescent="0.3">
      <c r="A30" s="9" t="s">
        <v>151</v>
      </c>
      <c r="C30" s="112"/>
      <c r="D30" s="109"/>
      <c r="E30" s="110"/>
      <c r="F30" s="111"/>
      <c r="G30" s="112"/>
      <c r="H30" s="111"/>
      <c r="I30" s="111"/>
      <c r="J30" s="109"/>
    </row>
    <row r="31" spans="1:10" x14ac:dyDescent="0.3">
      <c r="A31" s="21" t="s">
        <v>152</v>
      </c>
      <c r="B31" s="20"/>
      <c r="C31" s="108"/>
      <c r="D31" s="109"/>
      <c r="E31" s="110"/>
      <c r="F31" s="111"/>
      <c r="G31" s="108"/>
      <c r="H31" s="111"/>
      <c r="I31" s="111"/>
      <c r="J31" s="109"/>
    </row>
    <row r="32" spans="1:10" x14ac:dyDescent="0.3">
      <c r="A32" s="9" t="s">
        <v>89</v>
      </c>
      <c r="C32" s="112"/>
      <c r="D32" s="109"/>
      <c r="E32" s="110"/>
      <c r="F32" s="111"/>
      <c r="G32" s="112"/>
      <c r="H32" s="111"/>
      <c r="I32" s="111"/>
      <c r="J32" s="109"/>
    </row>
    <row r="33" spans="1:10" x14ac:dyDescent="0.3">
      <c r="A33" s="20"/>
      <c r="B33" s="20"/>
      <c r="C33" s="118"/>
      <c r="D33" s="109"/>
      <c r="E33" s="119"/>
      <c r="F33" s="111"/>
      <c r="G33" s="108"/>
      <c r="H33" s="111"/>
      <c r="I33" s="111"/>
      <c r="J33" s="109"/>
    </row>
    <row r="34" spans="1:10" x14ac:dyDescent="0.3">
      <c r="J34">
        <f>COUNTA(G8:J33)</f>
        <v>0</v>
      </c>
    </row>
    <row r="35" spans="1:10" x14ac:dyDescent="0.3">
      <c r="A35" t="s">
        <v>153</v>
      </c>
    </row>
    <row r="36" spans="1:10" x14ac:dyDescent="0.3">
      <c r="A36" s="113"/>
      <c r="B36" s="111"/>
      <c r="C36" s="111"/>
      <c r="D36" s="111"/>
      <c r="E36" s="111"/>
      <c r="F36" s="111"/>
      <c r="G36" s="111"/>
      <c r="H36" s="111"/>
      <c r="I36" s="111"/>
      <c r="J36" s="111"/>
    </row>
    <row r="37" spans="1:10" x14ac:dyDescent="0.3">
      <c r="A37" s="113"/>
      <c r="B37" s="111"/>
      <c r="C37" s="111"/>
      <c r="D37" s="111"/>
      <c r="E37" s="111"/>
      <c r="F37" s="111"/>
      <c r="G37" s="111"/>
      <c r="H37" s="111"/>
      <c r="I37" s="111"/>
      <c r="J37" s="111"/>
    </row>
    <row r="38" spans="1:10" x14ac:dyDescent="0.3">
      <c r="A38" s="113"/>
      <c r="B38" s="111"/>
      <c r="C38" s="111"/>
      <c r="D38" s="111"/>
      <c r="E38" s="111"/>
      <c r="F38" s="111"/>
      <c r="G38" s="111"/>
      <c r="H38" s="111"/>
      <c r="I38" s="111"/>
      <c r="J38" s="111"/>
    </row>
    <row r="39" spans="1:10" x14ac:dyDescent="0.3">
      <c r="A39" s="113"/>
      <c r="B39" s="111"/>
      <c r="C39" s="111"/>
      <c r="D39" s="111"/>
      <c r="E39" s="111"/>
      <c r="F39" s="111"/>
      <c r="G39" s="111"/>
      <c r="H39" s="111"/>
      <c r="I39" s="111"/>
      <c r="J39" s="111"/>
    </row>
    <row r="40" spans="1:10" x14ac:dyDescent="0.3">
      <c r="A40" s="113"/>
      <c r="B40" s="111"/>
      <c r="C40" s="111"/>
      <c r="D40" s="111"/>
      <c r="E40" s="111"/>
      <c r="F40" s="111"/>
      <c r="G40" s="111"/>
      <c r="H40" s="111"/>
      <c r="I40" s="111"/>
      <c r="J40" s="111"/>
    </row>
    <row r="41" spans="1:10" x14ac:dyDescent="0.3">
      <c r="A41" s="113"/>
      <c r="B41" s="111"/>
      <c r="C41" s="111"/>
      <c r="D41" s="111"/>
      <c r="E41" s="111"/>
      <c r="F41" s="111"/>
      <c r="G41" s="111"/>
      <c r="H41" s="111"/>
      <c r="I41" s="111"/>
      <c r="J41" s="111"/>
    </row>
    <row r="42" spans="1:10" x14ac:dyDescent="0.3">
      <c r="A42" s="113"/>
      <c r="B42" s="111"/>
      <c r="C42" s="111"/>
      <c r="D42" s="111"/>
      <c r="E42" s="111"/>
      <c r="F42" s="111"/>
      <c r="G42" s="111"/>
      <c r="H42" s="111"/>
      <c r="I42" s="111"/>
      <c r="J42" s="111"/>
    </row>
    <row r="43" spans="1:10" x14ac:dyDescent="0.3">
      <c r="A43" s="50"/>
      <c r="B43" s="50"/>
      <c r="C43" s="50"/>
      <c r="D43" s="50"/>
      <c r="E43" s="50"/>
      <c r="F43" s="50"/>
      <c r="G43" s="50"/>
      <c r="H43" s="50"/>
      <c r="I43" s="50"/>
      <c r="J43" s="50"/>
    </row>
  </sheetData>
  <mergeCells count="89">
    <mergeCell ref="D5:G5"/>
    <mergeCell ref="E17:F17"/>
    <mergeCell ref="C26:D26"/>
    <mergeCell ref="C10:D10"/>
    <mergeCell ref="C16:D16"/>
    <mergeCell ref="E10:F10"/>
    <mergeCell ref="C25:D25"/>
    <mergeCell ref="E19:F19"/>
    <mergeCell ref="C9:D9"/>
    <mergeCell ref="E9:F9"/>
    <mergeCell ref="G17:J17"/>
    <mergeCell ref="C11:D11"/>
    <mergeCell ref="E11:F11"/>
    <mergeCell ref="G19:J19"/>
    <mergeCell ref="C13:D13"/>
    <mergeCell ref="E21:F21"/>
    <mergeCell ref="C7:D7"/>
    <mergeCell ref="E32:F32"/>
    <mergeCell ref="E7:F7"/>
    <mergeCell ref="G15:J15"/>
    <mergeCell ref="C24:D24"/>
    <mergeCell ref="E24:F24"/>
    <mergeCell ref="E28:F28"/>
    <mergeCell ref="G27:J27"/>
    <mergeCell ref="E30:F30"/>
    <mergeCell ref="G28:J28"/>
    <mergeCell ref="G30:J30"/>
    <mergeCell ref="G14:J14"/>
    <mergeCell ref="C12:D12"/>
    <mergeCell ref="C21:D21"/>
    <mergeCell ref="E15:F15"/>
    <mergeCell ref="C23:D23"/>
    <mergeCell ref="A41:J41"/>
    <mergeCell ref="G13:J13"/>
    <mergeCell ref="C32:D32"/>
    <mergeCell ref="C33:D33"/>
    <mergeCell ref="E33:F33"/>
    <mergeCell ref="A39:J39"/>
    <mergeCell ref="A37:J37"/>
    <mergeCell ref="A42:J42"/>
    <mergeCell ref="G26:J26"/>
    <mergeCell ref="G16:J16"/>
    <mergeCell ref="G25:J25"/>
    <mergeCell ref="C20:D20"/>
    <mergeCell ref="E20:F20"/>
    <mergeCell ref="C29:D29"/>
    <mergeCell ref="E29:F29"/>
    <mergeCell ref="C22:D22"/>
    <mergeCell ref="C31:D31"/>
    <mergeCell ref="E31:F31"/>
    <mergeCell ref="A40:J40"/>
    <mergeCell ref="G12:J12"/>
    <mergeCell ref="G21:J21"/>
    <mergeCell ref="G23:J23"/>
    <mergeCell ref="G7:J7"/>
    <mergeCell ref="E26:F26"/>
    <mergeCell ref="C8:D8"/>
    <mergeCell ref="E16:F16"/>
    <mergeCell ref="E25:F25"/>
    <mergeCell ref="G24:J24"/>
    <mergeCell ref="G33:J33"/>
    <mergeCell ref="C18:D18"/>
    <mergeCell ref="E18:F18"/>
    <mergeCell ref="G9:J9"/>
    <mergeCell ref="E13:F13"/>
    <mergeCell ref="G11:J11"/>
    <mergeCell ref="G20:J20"/>
    <mergeCell ref="C14:D14"/>
    <mergeCell ref="G29:J29"/>
    <mergeCell ref="E14:F14"/>
    <mergeCell ref="A38:J38"/>
    <mergeCell ref="G22:J22"/>
    <mergeCell ref="G31:J31"/>
    <mergeCell ref="C15:D15"/>
    <mergeCell ref="E23:F23"/>
    <mergeCell ref="E8:F8"/>
    <mergeCell ref="G32:J32"/>
    <mergeCell ref="A36:J36"/>
    <mergeCell ref="G8:J8"/>
    <mergeCell ref="C27:D27"/>
    <mergeCell ref="E27:F27"/>
    <mergeCell ref="C17:D17"/>
    <mergeCell ref="G10:J10"/>
    <mergeCell ref="G18:J18"/>
    <mergeCell ref="C19:D19"/>
    <mergeCell ref="C28:D28"/>
    <mergeCell ref="E22:F22"/>
    <mergeCell ref="E12:F12"/>
    <mergeCell ref="C30:D30"/>
  </mergeCells>
  <dataValidations count="1">
    <dataValidation type="list" allowBlank="1" sqref="E8:E32" xr:uid="{00000000-0002-0000-0300-000000000000}">
      <formula1>"Good,Functioning,Fair,Damaged,Cracked,Dirty,Leaking,Loose,Missing,Mould,Not working,Paint flaking,Poor,Rust,Safety Issue,Needs adjusting,Not operational"</formula1>
    </dataValidation>
  </dataValidations>
  <pageMargins left="0.7" right="0.7" top="0.75" bottom="0.75" header="0.3" footer="0.3"/>
  <pageSetup orientation="portrait" horizont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J42"/>
  <sheetViews>
    <sheetView topLeftCell="A4" workbookViewId="0">
      <selection activeCell="G8" sqref="G8:J8"/>
    </sheetView>
  </sheetViews>
  <sheetFormatPr defaultRowHeight="14.4" x14ac:dyDescent="0.3"/>
  <sheetData>
    <row r="3" spans="1:10" ht="18.45" customHeight="1" x14ac:dyDescent="0.35">
      <c r="A3" s="20"/>
      <c r="B3" s="22" t="s">
        <v>154</v>
      </c>
      <c r="C3" s="20"/>
      <c r="D3" s="20"/>
      <c r="E3" s="20"/>
    </row>
    <row r="4" spans="1:10" ht="15" customHeight="1" thickBot="1" x14ac:dyDescent="0.35"/>
    <row r="5" spans="1:10" ht="15" customHeight="1" thickBot="1" x14ac:dyDescent="0.35">
      <c r="A5" t="s">
        <v>125</v>
      </c>
      <c r="D5" s="120" t="s">
        <v>126</v>
      </c>
      <c r="E5" s="121"/>
      <c r="F5" s="121"/>
      <c r="G5" s="122"/>
    </row>
    <row r="7" spans="1:10" x14ac:dyDescent="0.3">
      <c r="C7" s="115" t="s">
        <v>155</v>
      </c>
      <c r="D7" s="116"/>
      <c r="E7" s="117" t="s">
        <v>34</v>
      </c>
      <c r="F7" s="83"/>
      <c r="G7" s="115" t="s">
        <v>128</v>
      </c>
      <c r="H7" s="116"/>
      <c r="I7" s="116"/>
      <c r="J7" s="116"/>
    </row>
    <row r="8" spans="1:10" x14ac:dyDescent="0.3">
      <c r="A8" s="9" t="s">
        <v>156</v>
      </c>
      <c r="C8" s="112"/>
      <c r="D8" s="109"/>
      <c r="E8" s="110"/>
      <c r="F8" s="111"/>
      <c r="G8" s="112"/>
      <c r="H8" s="111"/>
      <c r="I8" s="111"/>
      <c r="J8" s="109"/>
    </row>
    <row r="9" spans="1:10" x14ac:dyDescent="0.3">
      <c r="A9" s="20" t="s">
        <v>99</v>
      </c>
      <c r="B9" s="20"/>
      <c r="C9" s="108"/>
      <c r="D9" s="109"/>
      <c r="E9" s="110"/>
      <c r="F9" s="111"/>
      <c r="G9" s="108"/>
      <c r="H9" s="111"/>
      <c r="I9" s="111"/>
      <c r="J9" s="109"/>
    </row>
    <row r="10" spans="1:10" x14ac:dyDescent="0.3">
      <c r="A10" s="9" t="s">
        <v>157</v>
      </c>
      <c r="C10" s="112"/>
      <c r="D10" s="109"/>
      <c r="E10" s="110"/>
      <c r="F10" s="111"/>
      <c r="G10" s="112"/>
      <c r="H10" s="111"/>
      <c r="I10" s="111"/>
      <c r="J10" s="109"/>
    </row>
    <row r="11" spans="1:10" x14ac:dyDescent="0.3">
      <c r="A11" s="20" t="s">
        <v>158</v>
      </c>
      <c r="B11" s="20"/>
      <c r="C11" s="108"/>
      <c r="D11" s="109"/>
      <c r="E11" s="110"/>
      <c r="F11" s="111"/>
      <c r="G11" s="108"/>
      <c r="H11" s="111"/>
      <c r="I11" s="111"/>
      <c r="J11" s="109"/>
    </row>
    <row r="12" spans="1:10" x14ac:dyDescent="0.3">
      <c r="A12" t="s">
        <v>159</v>
      </c>
      <c r="C12" s="112"/>
      <c r="D12" s="109"/>
      <c r="E12" s="110"/>
      <c r="F12" s="111"/>
      <c r="G12" s="112"/>
      <c r="H12" s="111"/>
      <c r="I12" s="111"/>
      <c r="J12" s="109"/>
    </row>
    <row r="13" spans="1:10" x14ac:dyDescent="0.3">
      <c r="A13" s="20" t="s">
        <v>160</v>
      </c>
      <c r="B13" s="20"/>
      <c r="C13" s="108"/>
      <c r="D13" s="109"/>
      <c r="E13" s="110"/>
      <c r="F13" s="111"/>
      <c r="G13" s="108"/>
      <c r="H13" s="111"/>
      <c r="I13" s="111"/>
      <c r="J13" s="109"/>
    </row>
    <row r="14" spans="1:10" x14ac:dyDescent="0.3">
      <c r="A14" s="9" t="s">
        <v>161</v>
      </c>
      <c r="C14" s="112"/>
      <c r="D14" s="109"/>
      <c r="E14" s="114"/>
      <c r="F14" s="109"/>
      <c r="G14" s="112"/>
      <c r="H14" s="111"/>
      <c r="I14" s="111"/>
      <c r="J14" s="109"/>
    </row>
    <row r="15" spans="1:10" x14ac:dyDescent="0.3">
      <c r="A15" s="21" t="s">
        <v>162</v>
      </c>
      <c r="B15" s="20"/>
      <c r="C15" s="108"/>
      <c r="D15" s="109"/>
      <c r="E15" s="114"/>
      <c r="F15" s="109"/>
      <c r="G15" s="108"/>
      <c r="H15" s="111"/>
      <c r="I15" s="111"/>
      <c r="J15" s="109"/>
    </row>
    <row r="16" spans="1:10" x14ac:dyDescent="0.3">
      <c r="A16" s="9" t="s">
        <v>163</v>
      </c>
      <c r="C16" s="112"/>
      <c r="D16" s="109"/>
      <c r="E16" s="114"/>
      <c r="F16" s="109"/>
      <c r="G16" s="112"/>
      <c r="H16" s="111"/>
      <c r="I16" s="111"/>
      <c r="J16" s="109"/>
    </row>
    <row r="17" spans="1:10" x14ac:dyDescent="0.3">
      <c r="A17" s="21" t="s">
        <v>164</v>
      </c>
      <c r="B17" s="20"/>
      <c r="C17" s="108"/>
      <c r="D17" s="109"/>
      <c r="E17" s="110"/>
      <c r="F17" s="111"/>
      <c r="G17" s="108"/>
      <c r="H17" s="111"/>
      <c r="I17" s="111"/>
      <c r="J17" s="109"/>
    </row>
    <row r="18" spans="1:10" x14ac:dyDescent="0.3">
      <c r="A18" s="9" t="s">
        <v>165</v>
      </c>
      <c r="C18" s="112"/>
      <c r="D18" s="109"/>
      <c r="E18" s="110"/>
      <c r="F18" s="111"/>
      <c r="G18" s="112"/>
      <c r="H18" s="111"/>
      <c r="I18" s="111"/>
      <c r="J18" s="109"/>
    </row>
    <row r="19" spans="1:10" x14ac:dyDescent="0.3">
      <c r="A19" s="21" t="s">
        <v>166</v>
      </c>
      <c r="B19" s="20"/>
      <c r="C19" s="124"/>
      <c r="D19" s="109"/>
      <c r="E19" s="110"/>
      <c r="F19" s="111"/>
      <c r="G19" s="108"/>
      <c r="H19" s="111"/>
      <c r="I19" s="111"/>
      <c r="J19" s="109"/>
    </row>
    <row r="20" spans="1:10" x14ac:dyDescent="0.3">
      <c r="A20" s="9" t="s">
        <v>70</v>
      </c>
      <c r="C20" s="112"/>
      <c r="D20" s="109"/>
      <c r="E20" s="110"/>
      <c r="F20" s="111"/>
      <c r="G20" s="112"/>
      <c r="H20" s="111"/>
      <c r="I20" s="111"/>
      <c r="J20" s="109"/>
    </row>
    <row r="21" spans="1:10" x14ac:dyDescent="0.3">
      <c r="A21" s="21" t="s">
        <v>167</v>
      </c>
      <c r="B21" s="20"/>
      <c r="C21" s="108"/>
      <c r="D21" s="109"/>
      <c r="E21" s="110"/>
      <c r="F21" s="111"/>
      <c r="G21" s="108"/>
      <c r="H21" s="111"/>
      <c r="I21" s="111"/>
      <c r="J21" s="109"/>
    </row>
    <row r="22" spans="1:10" x14ac:dyDescent="0.3">
      <c r="A22" s="9"/>
      <c r="C22" s="112"/>
      <c r="D22" s="109"/>
      <c r="E22" s="125"/>
      <c r="F22" s="111"/>
      <c r="G22" s="112"/>
      <c r="H22" s="111"/>
      <c r="I22" s="111"/>
      <c r="J22" s="109"/>
    </row>
    <row r="23" spans="1:10" x14ac:dyDescent="0.3">
      <c r="A23" s="21"/>
      <c r="B23" s="20"/>
      <c r="C23" s="108"/>
      <c r="D23" s="109"/>
      <c r="E23" s="119"/>
      <c r="F23" s="111"/>
      <c r="G23" s="108"/>
      <c r="H23" s="111"/>
      <c r="I23" s="111"/>
      <c r="J23" s="109"/>
    </row>
    <row r="24" spans="1:10" x14ac:dyDescent="0.3">
      <c r="A24" s="9"/>
      <c r="C24" s="112"/>
      <c r="D24" s="109"/>
      <c r="E24" s="125"/>
      <c r="F24" s="111"/>
      <c r="G24" s="112"/>
      <c r="H24" s="111"/>
      <c r="I24" s="111"/>
      <c r="J24" s="109"/>
    </row>
    <row r="25" spans="1:10" x14ac:dyDescent="0.3">
      <c r="A25" s="21"/>
      <c r="B25" s="20"/>
      <c r="C25" s="108"/>
      <c r="D25" s="109"/>
      <c r="E25" s="119"/>
      <c r="F25" s="111"/>
      <c r="G25" s="108"/>
      <c r="H25" s="111"/>
      <c r="I25" s="111"/>
      <c r="J25" s="109"/>
    </row>
    <row r="26" spans="1:10" x14ac:dyDescent="0.3">
      <c r="A26" s="9"/>
      <c r="C26" s="112"/>
      <c r="D26" s="109"/>
      <c r="E26" s="125"/>
      <c r="F26" s="111"/>
      <c r="G26" s="112"/>
      <c r="H26" s="111"/>
      <c r="I26" s="111"/>
      <c r="J26" s="109"/>
    </row>
    <row r="27" spans="1:10" x14ac:dyDescent="0.3">
      <c r="A27" s="21"/>
      <c r="B27" s="20"/>
      <c r="C27" s="108"/>
      <c r="D27" s="109"/>
      <c r="E27" s="119"/>
      <c r="F27" s="111"/>
      <c r="G27" s="108"/>
      <c r="H27" s="111"/>
      <c r="I27" s="111"/>
      <c r="J27" s="109"/>
    </row>
    <row r="28" spans="1:10" x14ac:dyDescent="0.3">
      <c r="A28" s="9"/>
      <c r="C28" s="112"/>
      <c r="D28" s="109"/>
      <c r="E28" s="125"/>
      <c r="F28" s="111"/>
      <c r="G28" s="112"/>
      <c r="H28" s="111"/>
      <c r="I28" s="111"/>
      <c r="J28" s="109"/>
    </row>
    <row r="29" spans="1:10" x14ac:dyDescent="0.3">
      <c r="A29" s="21"/>
      <c r="B29" s="20"/>
      <c r="C29" s="108"/>
      <c r="D29" s="109"/>
      <c r="E29" s="119"/>
      <c r="F29" s="111"/>
      <c r="G29" s="108"/>
      <c r="H29" s="111"/>
      <c r="I29" s="111"/>
      <c r="J29" s="109"/>
    </row>
    <row r="30" spans="1:10" x14ac:dyDescent="0.3">
      <c r="A30" s="9"/>
      <c r="C30" s="112"/>
      <c r="D30" s="109"/>
      <c r="E30" s="125"/>
      <c r="F30" s="111"/>
      <c r="G30" s="112"/>
      <c r="H30" s="111"/>
      <c r="I30" s="111"/>
      <c r="J30" s="109"/>
    </row>
    <row r="31" spans="1:10" x14ac:dyDescent="0.3">
      <c r="A31" s="21"/>
      <c r="B31" s="20"/>
      <c r="C31" s="108"/>
      <c r="D31" s="109"/>
      <c r="E31" s="119"/>
      <c r="F31" s="111"/>
      <c r="G31" s="108"/>
      <c r="H31" s="111"/>
      <c r="I31" s="111"/>
      <c r="J31" s="109"/>
    </row>
    <row r="32" spans="1:10" x14ac:dyDescent="0.3">
      <c r="A32" s="9"/>
      <c r="C32" s="112"/>
      <c r="D32" s="109"/>
      <c r="E32" s="125"/>
      <c r="F32" s="111"/>
      <c r="G32" s="112"/>
      <c r="H32" s="111"/>
      <c r="I32" s="111"/>
      <c r="J32" s="109"/>
    </row>
    <row r="34" spans="1:10" x14ac:dyDescent="0.3">
      <c r="J34">
        <f>COUNTA(G8:J32)</f>
        <v>0</v>
      </c>
    </row>
    <row r="35" spans="1:10" x14ac:dyDescent="0.3">
      <c r="A35" t="s">
        <v>153</v>
      </c>
    </row>
    <row r="36" spans="1:10" x14ac:dyDescent="0.3">
      <c r="A36" s="123"/>
      <c r="B36" s="111"/>
      <c r="C36" s="111"/>
      <c r="D36" s="111"/>
      <c r="E36" s="111"/>
      <c r="F36" s="111"/>
      <c r="G36" s="111"/>
      <c r="H36" s="111"/>
      <c r="I36" s="111"/>
      <c r="J36" s="111"/>
    </row>
    <row r="37" spans="1:10" x14ac:dyDescent="0.3">
      <c r="A37" s="123"/>
      <c r="B37" s="111"/>
      <c r="C37" s="111"/>
      <c r="D37" s="111"/>
      <c r="E37" s="111"/>
      <c r="F37" s="111"/>
      <c r="G37" s="111"/>
      <c r="H37" s="111"/>
      <c r="I37" s="111"/>
      <c r="J37" s="111"/>
    </row>
    <row r="38" spans="1:10" x14ac:dyDescent="0.3">
      <c r="A38" s="126"/>
      <c r="B38" s="111"/>
      <c r="C38" s="111"/>
      <c r="D38" s="111"/>
      <c r="E38" s="111"/>
      <c r="F38" s="111"/>
      <c r="G38" s="111"/>
      <c r="H38" s="111"/>
      <c r="I38" s="111"/>
      <c r="J38" s="111"/>
    </row>
    <row r="39" spans="1:10" x14ac:dyDescent="0.3">
      <c r="A39" s="126"/>
      <c r="B39" s="111"/>
      <c r="C39" s="111"/>
      <c r="D39" s="111"/>
      <c r="E39" s="111"/>
      <c r="F39" s="111"/>
      <c r="G39" s="111"/>
      <c r="H39" s="111"/>
      <c r="I39" s="111"/>
      <c r="J39" s="111"/>
    </row>
    <row r="40" spans="1:10" x14ac:dyDescent="0.3">
      <c r="A40" s="126"/>
      <c r="B40" s="111"/>
      <c r="C40" s="111"/>
      <c r="D40" s="111"/>
      <c r="E40" s="111"/>
      <c r="F40" s="111"/>
      <c r="G40" s="111"/>
      <c r="H40" s="111"/>
      <c r="I40" s="111"/>
      <c r="J40" s="111"/>
    </row>
    <row r="41" spans="1:10" x14ac:dyDescent="0.3">
      <c r="A41" s="126"/>
      <c r="B41" s="111"/>
      <c r="C41" s="111"/>
      <c r="D41" s="111"/>
      <c r="E41" s="111"/>
      <c r="F41" s="111"/>
      <c r="G41" s="111"/>
      <c r="H41" s="111"/>
      <c r="I41" s="111"/>
      <c r="J41" s="111"/>
    </row>
    <row r="42" spans="1:10" x14ac:dyDescent="0.3">
      <c r="A42" s="126"/>
      <c r="B42" s="111"/>
      <c r="C42" s="111"/>
      <c r="D42" s="111"/>
      <c r="E42" s="111"/>
      <c r="F42" s="111"/>
      <c r="G42" s="111"/>
      <c r="H42" s="111"/>
      <c r="I42" s="111"/>
      <c r="J42" s="111"/>
    </row>
  </sheetData>
  <mergeCells count="86">
    <mergeCell ref="D5:G5"/>
    <mergeCell ref="E17:F17"/>
    <mergeCell ref="C26:D26"/>
    <mergeCell ref="C10:D10"/>
    <mergeCell ref="C16:D16"/>
    <mergeCell ref="E10:F10"/>
    <mergeCell ref="C25:D25"/>
    <mergeCell ref="E19:F19"/>
    <mergeCell ref="C9:D9"/>
    <mergeCell ref="E9:F9"/>
    <mergeCell ref="G17:J17"/>
    <mergeCell ref="C11:D11"/>
    <mergeCell ref="E11:F11"/>
    <mergeCell ref="G19:J19"/>
    <mergeCell ref="C13:D13"/>
    <mergeCell ref="E21:F21"/>
    <mergeCell ref="G13:J13"/>
    <mergeCell ref="C32:D32"/>
    <mergeCell ref="C7:D7"/>
    <mergeCell ref="E32:F32"/>
    <mergeCell ref="E7:F7"/>
    <mergeCell ref="G15:J15"/>
    <mergeCell ref="C24:D24"/>
    <mergeCell ref="E24:F24"/>
    <mergeCell ref="E28:F28"/>
    <mergeCell ref="G27:J27"/>
    <mergeCell ref="E30:F30"/>
    <mergeCell ref="G28:J28"/>
    <mergeCell ref="G30:J30"/>
    <mergeCell ref="G14:J14"/>
    <mergeCell ref="A42:J42"/>
    <mergeCell ref="G26:J26"/>
    <mergeCell ref="G16:J16"/>
    <mergeCell ref="G25:J25"/>
    <mergeCell ref="C20:D20"/>
    <mergeCell ref="E20:F20"/>
    <mergeCell ref="C29:D29"/>
    <mergeCell ref="E29:F29"/>
    <mergeCell ref="C22:D22"/>
    <mergeCell ref="C31:D31"/>
    <mergeCell ref="E31:F31"/>
    <mergeCell ref="C21:D21"/>
    <mergeCell ref="C23:D23"/>
    <mergeCell ref="A41:J41"/>
    <mergeCell ref="A39:J39"/>
    <mergeCell ref="A37:J37"/>
    <mergeCell ref="A40:J40"/>
    <mergeCell ref="G12:J12"/>
    <mergeCell ref="G21:J21"/>
    <mergeCell ref="G23:J23"/>
    <mergeCell ref="G7:J7"/>
    <mergeCell ref="E26:F26"/>
    <mergeCell ref="C8:D8"/>
    <mergeCell ref="E16:F16"/>
    <mergeCell ref="E25:F25"/>
    <mergeCell ref="G24:J24"/>
    <mergeCell ref="C18:D18"/>
    <mergeCell ref="E18:F18"/>
    <mergeCell ref="G9:J9"/>
    <mergeCell ref="E13:F13"/>
    <mergeCell ref="G11:J11"/>
    <mergeCell ref="C12:D12"/>
    <mergeCell ref="G20:J20"/>
    <mergeCell ref="C14:D14"/>
    <mergeCell ref="G29:J29"/>
    <mergeCell ref="E14:F14"/>
    <mergeCell ref="A38:J38"/>
    <mergeCell ref="G22:J22"/>
    <mergeCell ref="G31:J31"/>
    <mergeCell ref="E15:F15"/>
    <mergeCell ref="C15:D15"/>
    <mergeCell ref="E23:F23"/>
    <mergeCell ref="E8:F8"/>
    <mergeCell ref="G32:J32"/>
    <mergeCell ref="A36:J36"/>
    <mergeCell ref="G8:J8"/>
    <mergeCell ref="C27:D27"/>
    <mergeCell ref="E27:F27"/>
    <mergeCell ref="C17:D17"/>
    <mergeCell ref="G10:J10"/>
    <mergeCell ref="G18:J18"/>
    <mergeCell ref="C19:D19"/>
    <mergeCell ref="C28:D28"/>
    <mergeCell ref="E22:F22"/>
    <mergeCell ref="E12:F12"/>
    <mergeCell ref="C30:D30"/>
  </mergeCells>
  <dataValidations count="1">
    <dataValidation type="list" allowBlank="1" sqref="E8:E21" xr:uid="{00000000-0002-0000-0400-000000000000}">
      <formula1>"Good,Functioning,Fair,Damaged,Cracked,Dirty,Leaking,Loose,Missing,Mould,Not working,Paint flaking,Poor,Rust,Safety Issue,Needs adjusting,Not operational"</formula1>
    </dataValidation>
  </dataValidations>
  <pageMargins left="0.7" right="0.7" top="0.75" bottom="0.75" header="0.3" footer="0.3"/>
  <pageSetup orientation="portrait" horizont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J42"/>
  <sheetViews>
    <sheetView zoomScale="98" zoomScaleNormal="98" workbookViewId="0">
      <selection activeCell="D5" sqref="D5:G5"/>
    </sheetView>
  </sheetViews>
  <sheetFormatPr defaultRowHeight="14.4" x14ac:dyDescent="0.3"/>
  <cols>
    <col min="2" max="3" width="6.77734375" customWidth="1"/>
    <col min="4" max="4" width="6.21875" customWidth="1"/>
    <col min="5" max="5" width="6.77734375" customWidth="1"/>
    <col min="6" max="6" width="5.44140625" customWidth="1"/>
  </cols>
  <sheetData>
    <row r="3" spans="1:10" x14ac:dyDescent="0.3">
      <c r="A3" s="47"/>
      <c r="B3" s="48" t="s">
        <v>168</v>
      </c>
      <c r="C3" s="47"/>
      <c r="D3" s="47"/>
      <c r="E3" s="47"/>
      <c r="F3" s="23"/>
      <c r="G3" s="23"/>
      <c r="H3" s="23"/>
      <c r="I3" s="23"/>
      <c r="J3" s="23"/>
    </row>
    <row r="4" spans="1:10" ht="15" customHeight="1" thickBot="1" x14ac:dyDescent="0.35">
      <c r="A4" s="23"/>
      <c r="B4" s="23"/>
      <c r="C4" s="23"/>
      <c r="D4" s="23"/>
      <c r="E4" s="23"/>
      <c r="F4" s="23"/>
      <c r="G4" s="23"/>
      <c r="H4" s="23"/>
      <c r="I4" s="23"/>
      <c r="J4" s="23"/>
    </row>
    <row r="5" spans="1:10" ht="15" customHeight="1" thickBot="1" x14ac:dyDescent="0.35">
      <c r="A5" s="56" t="s">
        <v>125</v>
      </c>
      <c r="B5" s="56"/>
      <c r="C5" s="56"/>
      <c r="D5" s="139" t="s">
        <v>126</v>
      </c>
      <c r="E5" s="121"/>
      <c r="F5" s="121"/>
      <c r="G5" s="122"/>
      <c r="H5" s="56"/>
      <c r="I5" s="56"/>
      <c r="J5" s="56"/>
    </row>
    <row r="6" spans="1:10" x14ac:dyDescent="0.3">
      <c r="A6" s="56"/>
      <c r="B6" s="56"/>
      <c r="C6" s="56"/>
      <c r="D6" s="56"/>
      <c r="E6" s="56"/>
      <c r="F6" s="56"/>
      <c r="G6" s="56"/>
      <c r="H6" s="56"/>
      <c r="I6" s="56"/>
      <c r="J6" s="56"/>
    </row>
    <row r="7" spans="1:10" x14ac:dyDescent="0.3">
      <c r="A7" s="56"/>
      <c r="B7" s="56"/>
      <c r="C7" s="136" t="s">
        <v>127</v>
      </c>
      <c r="D7" s="116"/>
      <c r="E7" s="138" t="s">
        <v>34</v>
      </c>
      <c r="F7" s="83"/>
      <c r="G7" s="136" t="s">
        <v>128</v>
      </c>
      <c r="H7" s="116"/>
      <c r="I7" s="116"/>
      <c r="J7" s="116"/>
    </row>
    <row r="8" spans="1:10" ht="12" customHeight="1" x14ac:dyDescent="0.3">
      <c r="A8" s="49" t="s">
        <v>169</v>
      </c>
      <c r="B8" s="3"/>
      <c r="C8" s="132"/>
      <c r="D8" s="109"/>
      <c r="E8" s="129"/>
      <c r="F8" s="111"/>
      <c r="G8" s="132"/>
      <c r="H8" s="111"/>
      <c r="I8" s="111"/>
      <c r="J8" s="109"/>
    </row>
    <row r="9" spans="1:10" ht="12" customHeight="1" x14ac:dyDescent="0.3">
      <c r="A9" s="51" t="s">
        <v>170</v>
      </c>
      <c r="B9" s="51"/>
      <c r="C9" s="127"/>
      <c r="D9" s="109"/>
      <c r="E9" s="129"/>
      <c r="F9" s="111"/>
      <c r="G9" s="127"/>
      <c r="H9" s="111"/>
      <c r="I9" s="111"/>
      <c r="J9" s="109"/>
    </row>
    <row r="10" spans="1:10" ht="12" customHeight="1" x14ac:dyDescent="0.3">
      <c r="A10" s="49" t="s">
        <v>171</v>
      </c>
      <c r="B10" s="3"/>
      <c r="C10" s="132"/>
      <c r="D10" s="109"/>
      <c r="E10" s="129"/>
      <c r="F10" s="111"/>
      <c r="G10" s="132"/>
      <c r="H10" s="111"/>
      <c r="I10" s="111"/>
      <c r="J10" s="109"/>
    </row>
    <row r="11" spans="1:10" ht="12" customHeight="1" x14ac:dyDescent="0.3">
      <c r="A11" s="51" t="s">
        <v>172</v>
      </c>
      <c r="B11" s="51"/>
      <c r="C11" s="127"/>
      <c r="D11" s="109"/>
      <c r="E11" s="129"/>
      <c r="F11" s="111"/>
      <c r="G11" s="127"/>
      <c r="H11" s="111"/>
      <c r="I11" s="111"/>
      <c r="J11" s="109"/>
    </row>
    <row r="12" spans="1:10" ht="12" customHeight="1" x14ac:dyDescent="0.3">
      <c r="A12" s="49" t="s">
        <v>173</v>
      </c>
      <c r="B12" s="3"/>
      <c r="C12" s="132"/>
      <c r="D12" s="109"/>
      <c r="E12" s="129"/>
      <c r="F12" s="111"/>
      <c r="G12" s="132"/>
      <c r="H12" s="111"/>
      <c r="I12" s="111"/>
      <c r="J12" s="109"/>
    </row>
    <row r="13" spans="1:10" ht="12" customHeight="1" x14ac:dyDescent="0.3">
      <c r="A13" s="51" t="s">
        <v>174</v>
      </c>
      <c r="B13" s="51"/>
      <c r="C13" s="127"/>
      <c r="D13" s="109"/>
      <c r="E13" s="135"/>
      <c r="F13" s="109"/>
      <c r="G13" s="127"/>
      <c r="H13" s="111"/>
      <c r="I13" s="111"/>
      <c r="J13" s="109"/>
    </row>
    <row r="14" spans="1:10" ht="12" customHeight="1" x14ac:dyDescent="0.3">
      <c r="A14" s="49" t="s">
        <v>175</v>
      </c>
      <c r="B14" s="3"/>
      <c r="C14" s="132"/>
      <c r="D14" s="109"/>
      <c r="E14" s="135"/>
      <c r="F14" s="109"/>
      <c r="G14" s="132"/>
      <c r="H14" s="111"/>
      <c r="I14" s="111"/>
      <c r="J14" s="109"/>
    </row>
    <row r="15" spans="1:10" ht="12" customHeight="1" x14ac:dyDescent="0.3">
      <c r="A15" s="52" t="s">
        <v>176</v>
      </c>
      <c r="B15" s="51"/>
      <c r="C15" s="127"/>
      <c r="D15" s="109"/>
      <c r="E15" s="135"/>
      <c r="F15" s="109"/>
      <c r="G15" s="127"/>
      <c r="H15" s="111"/>
      <c r="I15" s="111"/>
      <c r="J15" s="109"/>
    </row>
    <row r="16" spans="1:10" ht="12" customHeight="1" x14ac:dyDescent="0.3">
      <c r="A16" s="49" t="s">
        <v>177</v>
      </c>
      <c r="B16" s="3"/>
      <c r="C16" s="132"/>
      <c r="D16" s="109"/>
      <c r="E16" s="135"/>
      <c r="F16" s="109"/>
      <c r="G16" s="132"/>
      <c r="H16" s="111"/>
      <c r="I16" s="111"/>
      <c r="J16" s="109"/>
    </row>
    <row r="17" spans="1:10" ht="12" customHeight="1" x14ac:dyDescent="0.3">
      <c r="A17" s="52" t="s">
        <v>178</v>
      </c>
      <c r="B17" s="51"/>
      <c r="C17" s="127"/>
      <c r="D17" s="109"/>
      <c r="E17" s="135"/>
      <c r="F17" s="109"/>
      <c r="G17" s="127"/>
      <c r="H17" s="111"/>
      <c r="I17" s="111"/>
      <c r="J17" s="109"/>
    </row>
    <row r="18" spans="1:10" ht="12" customHeight="1" x14ac:dyDescent="0.3">
      <c r="A18" s="49" t="s">
        <v>179</v>
      </c>
      <c r="B18" s="3"/>
      <c r="C18" s="132"/>
      <c r="D18" s="109"/>
      <c r="E18" s="129"/>
      <c r="F18" s="111"/>
      <c r="G18" s="132"/>
      <c r="H18" s="111"/>
      <c r="I18" s="111"/>
      <c r="J18" s="109"/>
    </row>
    <row r="19" spans="1:10" ht="12" customHeight="1" x14ac:dyDescent="0.3">
      <c r="A19" s="52"/>
      <c r="B19" s="51"/>
      <c r="C19" s="127"/>
      <c r="D19" s="109"/>
      <c r="E19" s="140"/>
      <c r="F19" s="111"/>
      <c r="G19" s="127"/>
      <c r="H19" s="111"/>
      <c r="I19" s="111"/>
      <c r="J19" s="109"/>
    </row>
    <row r="20" spans="1:10" ht="12" customHeight="1" x14ac:dyDescent="0.3">
      <c r="A20" s="49"/>
      <c r="B20" s="3"/>
      <c r="C20" s="132"/>
      <c r="D20" s="109"/>
      <c r="E20" s="137"/>
      <c r="F20" s="111"/>
      <c r="G20" s="132"/>
      <c r="H20" s="111"/>
      <c r="I20" s="111"/>
      <c r="J20" s="109"/>
    </row>
    <row r="21" spans="1:10" ht="12" customHeight="1" x14ac:dyDescent="0.3">
      <c r="A21" s="52"/>
      <c r="B21" s="51"/>
      <c r="C21" s="127"/>
      <c r="D21" s="109"/>
      <c r="E21" s="140"/>
      <c r="F21" s="111"/>
      <c r="G21" s="127"/>
      <c r="H21" s="111"/>
      <c r="I21" s="111"/>
      <c r="J21" s="109"/>
    </row>
    <row r="22" spans="1:10" ht="12" customHeight="1" x14ac:dyDescent="0.3">
      <c r="A22" s="57"/>
      <c r="B22" s="58"/>
      <c r="C22" s="130"/>
      <c r="D22" s="109"/>
      <c r="E22" s="134"/>
      <c r="F22" s="111"/>
      <c r="G22" s="130"/>
      <c r="H22" s="111"/>
      <c r="I22" s="111"/>
      <c r="J22" s="109"/>
    </row>
    <row r="23" spans="1:10" ht="12" customHeight="1" x14ac:dyDescent="0.3">
      <c r="A23" s="60"/>
      <c r="B23" s="59"/>
      <c r="C23" s="133"/>
      <c r="D23" s="109"/>
      <c r="E23" s="128"/>
      <c r="F23" s="111"/>
      <c r="G23" s="133"/>
      <c r="H23" s="111"/>
      <c r="I23" s="111"/>
      <c r="J23" s="109"/>
    </row>
    <row r="24" spans="1:10" ht="12" customHeight="1" x14ac:dyDescent="0.3">
      <c r="A24" s="57"/>
      <c r="B24" s="58"/>
      <c r="C24" s="130"/>
      <c r="D24" s="109"/>
      <c r="E24" s="134"/>
      <c r="F24" s="111"/>
      <c r="G24" s="130"/>
      <c r="H24" s="111"/>
      <c r="I24" s="111"/>
      <c r="J24" s="109"/>
    </row>
    <row r="25" spans="1:10" ht="12" customHeight="1" x14ac:dyDescent="0.3">
      <c r="A25" s="60"/>
      <c r="B25" s="59"/>
      <c r="C25" s="133"/>
      <c r="D25" s="109"/>
      <c r="E25" s="128"/>
      <c r="F25" s="111"/>
      <c r="G25" s="133"/>
      <c r="H25" s="111"/>
      <c r="I25" s="111"/>
      <c r="J25" s="109"/>
    </row>
    <row r="26" spans="1:10" ht="12" customHeight="1" x14ac:dyDescent="0.3">
      <c r="A26" s="57"/>
      <c r="B26" s="58"/>
      <c r="C26" s="130"/>
      <c r="D26" s="109"/>
      <c r="E26" s="134"/>
      <c r="F26" s="111"/>
      <c r="G26" s="130"/>
      <c r="H26" s="111"/>
      <c r="I26" s="111"/>
      <c r="J26" s="109"/>
    </row>
    <row r="27" spans="1:10" ht="12" customHeight="1" x14ac:dyDescent="0.3">
      <c r="A27" s="60"/>
      <c r="B27" s="59"/>
      <c r="C27" s="133"/>
      <c r="D27" s="109"/>
      <c r="E27" s="128"/>
      <c r="F27" s="111"/>
      <c r="G27" s="133"/>
      <c r="H27" s="111"/>
      <c r="I27" s="111"/>
      <c r="J27" s="109"/>
    </row>
    <row r="28" spans="1:10" ht="12" customHeight="1" x14ac:dyDescent="0.3">
      <c r="A28" s="57"/>
      <c r="B28" s="58"/>
      <c r="C28" s="130"/>
      <c r="D28" s="109"/>
      <c r="E28" s="134"/>
      <c r="F28" s="111"/>
      <c r="G28" s="130"/>
      <c r="H28" s="111"/>
      <c r="I28" s="111"/>
      <c r="J28" s="109"/>
    </row>
    <row r="29" spans="1:10" ht="12" customHeight="1" x14ac:dyDescent="0.3">
      <c r="A29" s="60"/>
      <c r="B29" s="59"/>
      <c r="C29" s="133"/>
      <c r="D29" s="109"/>
      <c r="E29" s="128"/>
      <c r="F29" s="111"/>
      <c r="G29" s="133"/>
      <c r="H29" s="111"/>
      <c r="I29" s="111"/>
      <c r="J29" s="109"/>
    </row>
    <row r="30" spans="1:10" ht="12" customHeight="1" x14ac:dyDescent="0.3">
      <c r="A30" s="57"/>
      <c r="B30" s="58"/>
      <c r="C30" s="130"/>
      <c r="D30" s="109"/>
      <c r="E30" s="134"/>
      <c r="F30" s="111"/>
      <c r="G30" s="130"/>
      <c r="H30" s="111"/>
      <c r="I30" s="111"/>
      <c r="J30" s="109"/>
    </row>
    <row r="31" spans="1:10" ht="12" customHeight="1" x14ac:dyDescent="0.3">
      <c r="A31" s="60"/>
      <c r="B31" s="59"/>
      <c r="C31" s="133"/>
      <c r="D31" s="109"/>
      <c r="E31" s="128"/>
      <c r="F31" s="111"/>
      <c r="G31" s="133"/>
      <c r="H31" s="111"/>
      <c r="I31" s="111"/>
      <c r="J31" s="109"/>
    </row>
    <row r="32" spans="1:10" ht="12" customHeight="1" x14ac:dyDescent="0.3">
      <c r="A32" s="57"/>
      <c r="B32" s="58"/>
      <c r="C32" s="130"/>
      <c r="D32" s="109"/>
      <c r="E32" s="134"/>
      <c r="F32" s="111"/>
      <c r="G32" s="130"/>
      <c r="H32" s="111"/>
      <c r="I32" s="111"/>
      <c r="J32" s="109"/>
    </row>
    <row r="33" spans="1:10" ht="10.199999999999999" customHeight="1" x14ac:dyDescent="0.3">
      <c r="A33" s="58"/>
      <c r="B33" s="58"/>
      <c r="C33" s="58"/>
      <c r="D33" s="58"/>
      <c r="E33" s="58"/>
      <c r="F33" s="58"/>
      <c r="G33" s="58"/>
      <c r="H33" s="58"/>
      <c r="I33" s="58"/>
      <c r="J33" s="58"/>
    </row>
    <row r="34" spans="1:10" ht="10.199999999999999" customHeight="1" x14ac:dyDescent="0.3">
      <c r="A34" s="58"/>
      <c r="B34" s="58"/>
      <c r="C34" s="58"/>
      <c r="D34" s="58"/>
      <c r="E34" s="58"/>
      <c r="F34" s="58"/>
      <c r="G34" s="58"/>
      <c r="H34" s="58"/>
      <c r="I34" s="58"/>
      <c r="J34" s="58">
        <f>COUNTA(G8:J32)</f>
        <v>0</v>
      </c>
    </row>
    <row r="35" spans="1:10" ht="10.199999999999999" customHeight="1" x14ac:dyDescent="0.3">
      <c r="A35" s="56" t="s">
        <v>153</v>
      </c>
      <c r="B35" s="56"/>
      <c r="C35" s="56"/>
      <c r="D35" s="56"/>
      <c r="E35" s="56"/>
      <c r="F35" s="56"/>
      <c r="G35" s="56"/>
      <c r="H35" s="56"/>
      <c r="I35" s="56"/>
      <c r="J35" s="56"/>
    </row>
    <row r="36" spans="1:10" ht="10.199999999999999" customHeight="1" x14ac:dyDescent="0.3">
      <c r="A36" s="131"/>
      <c r="B36" s="111"/>
      <c r="C36" s="111"/>
      <c r="D36" s="111"/>
      <c r="E36" s="111"/>
      <c r="F36" s="111"/>
      <c r="G36" s="111"/>
      <c r="H36" s="111"/>
      <c r="I36" s="111"/>
      <c r="J36" s="111"/>
    </row>
    <row r="37" spans="1:10" ht="10.199999999999999" customHeight="1" x14ac:dyDescent="0.3">
      <c r="A37" s="126"/>
      <c r="B37" s="111"/>
      <c r="C37" s="111"/>
      <c r="D37" s="111"/>
      <c r="E37" s="111"/>
      <c r="F37" s="111"/>
      <c r="G37" s="111"/>
      <c r="H37" s="111"/>
      <c r="I37" s="111"/>
      <c r="J37" s="111"/>
    </row>
    <row r="38" spans="1:10" ht="10.199999999999999" customHeight="1" x14ac:dyDescent="0.3">
      <c r="A38" s="126"/>
      <c r="B38" s="111"/>
      <c r="C38" s="111"/>
      <c r="D38" s="111"/>
      <c r="E38" s="111"/>
      <c r="F38" s="111"/>
      <c r="G38" s="111"/>
      <c r="H38" s="111"/>
      <c r="I38" s="111"/>
      <c r="J38" s="111"/>
    </row>
    <row r="39" spans="1:10" ht="10.199999999999999" customHeight="1" x14ac:dyDescent="0.3">
      <c r="A39" s="126"/>
      <c r="B39" s="111"/>
      <c r="C39" s="111"/>
      <c r="D39" s="111"/>
      <c r="E39" s="111"/>
      <c r="F39" s="111"/>
      <c r="G39" s="111"/>
      <c r="H39" s="111"/>
      <c r="I39" s="111"/>
      <c r="J39" s="111"/>
    </row>
    <row r="40" spans="1:10" ht="10.199999999999999" customHeight="1" x14ac:dyDescent="0.3">
      <c r="A40" s="126"/>
      <c r="B40" s="111"/>
      <c r="C40" s="111"/>
      <c r="D40" s="111"/>
      <c r="E40" s="111"/>
      <c r="F40" s="111"/>
      <c r="G40" s="111"/>
      <c r="H40" s="111"/>
      <c r="I40" s="111"/>
      <c r="J40" s="111"/>
    </row>
    <row r="41" spans="1:10" ht="10.199999999999999" customHeight="1" x14ac:dyDescent="0.3">
      <c r="A41" s="126"/>
      <c r="B41" s="111"/>
      <c r="C41" s="111"/>
      <c r="D41" s="111"/>
      <c r="E41" s="111"/>
      <c r="F41" s="111"/>
      <c r="G41" s="111"/>
      <c r="H41" s="111"/>
      <c r="I41" s="111"/>
      <c r="J41" s="111"/>
    </row>
    <row r="42" spans="1:10" ht="10.199999999999999" customHeight="1" x14ac:dyDescent="0.3">
      <c r="A42" s="126"/>
      <c r="B42" s="111"/>
      <c r="C42" s="111"/>
      <c r="D42" s="111"/>
      <c r="E42" s="111"/>
      <c r="F42" s="111"/>
      <c r="G42" s="111"/>
      <c r="H42" s="111"/>
      <c r="I42" s="111"/>
      <c r="J42" s="111"/>
    </row>
  </sheetData>
  <mergeCells count="86">
    <mergeCell ref="D5:G5"/>
    <mergeCell ref="E17:F17"/>
    <mergeCell ref="C26:D26"/>
    <mergeCell ref="C10:D10"/>
    <mergeCell ref="C16:D16"/>
    <mergeCell ref="E10:F10"/>
    <mergeCell ref="C25:D25"/>
    <mergeCell ref="E19:F19"/>
    <mergeCell ref="C9:D9"/>
    <mergeCell ref="E9:F9"/>
    <mergeCell ref="G17:J17"/>
    <mergeCell ref="C11:D11"/>
    <mergeCell ref="E11:F11"/>
    <mergeCell ref="G19:J19"/>
    <mergeCell ref="C13:D13"/>
    <mergeCell ref="E21:F21"/>
    <mergeCell ref="G13:J13"/>
    <mergeCell ref="C32:D32"/>
    <mergeCell ref="C7:D7"/>
    <mergeCell ref="E32:F32"/>
    <mergeCell ref="E7:F7"/>
    <mergeCell ref="G15:J15"/>
    <mergeCell ref="C24:D24"/>
    <mergeCell ref="E24:F24"/>
    <mergeCell ref="E28:F28"/>
    <mergeCell ref="G27:J27"/>
    <mergeCell ref="E30:F30"/>
    <mergeCell ref="G28:J28"/>
    <mergeCell ref="G30:J30"/>
    <mergeCell ref="G14:J14"/>
    <mergeCell ref="A42:J42"/>
    <mergeCell ref="G26:J26"/>
    <mergeCell ref="G16:J16"/>
    <mergeCell ref="G25:J25"/>
    <mergeCell ref="C20:D20"/>
    <mergeCell ref="E20:F20"/>
    <mergeCell ref="C29:D29"/>
    <mergeCell ref="E29:F29"/>
    <mergeCell ref="C22:D22"/>
    <mergeCell ref="C31:D31"/>
    <mergeCell ref="E31:F31"/>
    <mergeCell ref="C21:D21"/>
    <mergeCell ref="C23:D23"/>
    <mergeCell ref="A41:J41"/>
    <mergeCell ref="A39:J39"/>
    <mergeCell ref="A37:J37"/>
    <mergeCell ref="A40:J40"/>
    <mergeCell ref="G12:J12"/>
    <mergeCell ref="G21:J21"/>
    <mergeCell ref="G23:J23"/>
    <mergeCell ref="G7:J7"/>
    <mergeCell ref="E26:F26"/>
    <mergeCell ref="C8:D8"/>
    <mergeCell ref="E16:F16"/>
    <mergeCell ref="E25:F25"/>
    <mergeCell ref="G24:J24"/>
    <mergeCell ref="C18:D18"/>
    <mergeCell ref="E18:F18"/>
    <mergeCell ref="G9:J9"/>
    <mergeCell ref="E13:F13"/>
    <mergeCell ref="G11:J11"/>
    <mergeCell ref="C12:D12"/>
    <mergeCell ref="G20:J20"/>
    <mergeCell ref="C14:D14"/>
    <mergeCell ref="G29:J29"/>
    <mergeCell ref="E14:F14"/>
    <mergeCell ref="A38:J38"/>
    <mergeCell ref="G22:J22"/>
    <mergeCell ref="G31:J31"/>
    <mergeCell ref="E15:F15"/>
    <mergeCell ref="C15:D15"/>
    <mergeCell ref="E23:F23"/>
    <mergeCell ref="E8:F8"/>
    <mergeCell ref="G32:J32"/>
    <mergeCell ref="A36:J36"/>
    <mergeCell ref="G8:J8"/>
    <mergeCell ref="C27:D27"/>
    <mergeCell ref="E27:F27"/>
    <mergeCell ref="C17:D17"/>
    <mergeCell ref="G10:J10"/>
    <mergeCell ref="G18:J18"/>
    <mergeCell ref="C19:D19"/>
    <mergeCell ref="C28:D28"/>
    <mergeCell ref="E22:F22"/>
    <mergeCell ref="E12:F12"/>
    <mergeCell ref="C30:D30"/>
  </mergeCells>
  <dataValidations count="1">
    <dataValidation type="list" allowBlank="1" sqref="E8:E18" xr:uid="{00000000-0002-0000-0500-000000000000}">
      <formula1>"Good,Functioning,Fair,Damaged,Cracked,Dirty,Leaking,Loose,Missing,Mould,Not working,Paint flaking,Poor,Rust,Safety Issue,Needs adjusting,Not operational"</formula1>
    </dataValidation>
  </dataValidations>
  <pageMargins left="0.7" right="0.7" top="0.75" bottom="0.75" header="0.3" footer="0.3"/>
  <pageSetup orientation="portrait" horizont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J42"/>
  <sheetViews>
    <sheetView topLeftCell="A3" workbookViewId="0">
      <selection activeCell="A38" sqref="A38:J38"/>
    </sheetView>
  </sheetViews>
  <sheetFormatPr defaultRowHeight="14.4" x14ac:dyDescent="0.3"/>
  <sheetData>
    <row r="3" spans="1:10" ht="18.45" customHeight="1" x14ac:dyDescent="0.35">
      <c r="A3" s="20"/>
      <c r="B3" s="22" t="s">
        <v>18</v>
      </c>
      <c r="C3" s="20"/>
      <c r="D3" s="20"/>
      <c r="E3" s="20"/>
    </row>
    <row r="4" spans="1:10" ht="15" customHeight="1" thickBot="1" x14ac:dyDescent="0.35"/>
    <row r="5" spans="1:10" ht="15" customHeight="1" thickBot="1" x14ac:dyDescent="0.35">
      <c r="A5" t="s">
        <v>125</v>
      </c>
      <c r="D5" s="120" t="s">
        <v>126</v>
      </c>
      <c r="E5" s="121"/>
      <c r="F5" s="121"/>
      <c r="G5" s="122"/>
    </row>
    <row r="7" spans="1:10" x14ac:dyDescent="0.3">
      <c r="C7" s="115" t="s">
        <v>127</v>
      </c>
      <c r="D7" s="116"/>
      <c r="E7" s="117" t="s">
        <v>34</v>
      </c>
      <c r="F7" s="83"/>
      <c r="G7" s="115" t="s">
        <v>128</v>
      </c>
      <c r="H7" s="116"/>
      <c r="I7" s="116"/>
      <c r="J7" s="116"/>
    </row>
    <row r="8" spans="1:10" x14ac:dyDescent="0.3">
      <c r="A8" s="9" t="s">
        <v>180</v>
      </c>
      <c r="C8" s="112"/>
      <c r="D8" s="109"/>
      <c r="E8" s="110"/>
      <c r="F8" s="111"/>
      <c r="G8" s="112"/>
      <c r="H8" s="111"/>
      <c r="I8" s="111"/>
      <c r="J8" s="109"/>
    </row>
    <row r="9" spans="1:10" x14ac:dyDescent="0.3">
      <c r="A9" s="20" t="s">
        <v>181</v>
      </c>
      <c r="B9" s="20"/>
      <c r="C9" s="108"/>
      <c r="D9" s="109"/>
      <c r="E9" s="110"/>
      <c r="F9" s="111"/>
      <c r="G9" s="108"/>
      <c r="H9" s="111"/>
      <c r="I9" s="111"/>
      <c r="J9" s="109"/>
    </row>
    <row r="10" spans="1:10" x14ac:dyDescent="0.3">
      <c r="A10" s="9" t="s">
        <v>182</v>
      </c>
      <c r="C10" s="112"/>
      <c r="D10" s="109"/>
      <c r="E10" s="110"/>
      <c r="F10" s="111"/>
      <c r="G10" s="112"/>
      <c r="H10" s="111"/>
      <c r="I10" s="111"/>
      <c r="J10" s="109"/>
    </row>
    <row r="11" spans="1:10" x14ac:dyDescent="0.3">
      <c r="A11" s="20" t="s">
        <v>183</v>
      </c>
      <c r="B11" s="20"/>
      <c r="C11" s="108"/>
      <c r="D11" s="109"/>
      <c r="E11" s="110"/>
      <c r="F11" s="111"/>
      <c r="G11" s="108"/>
      <c r="H11" s="111"/>
      <c r="I11" s="111"/>
      <c r="J11" s="109"/>
    </row>
    <row r="12" spans="1:10" x14ac:dyDescent="0.3">
      <c r="A12" s="9" t="s">
        <v>172</v>
      </c>
      <c r="C12" s="112"/>
      <c r="D12" s="109"/>
      <c r="E12" s="114"/>
      <c r="F12" s="109"/>
      <c r="G12" s="112"/>
      <c r="H12" s="111"/>
      <c r="I12" s="111"/>
      <c r="J12" s="109"/>
    </row>
    <row r="13" spans="1:10" x14ac:dyDescent="0.3">
      <c r="A13" s="20" t="s">
        <v>184</v>
      </c>
      <c r="B13" s="20"/>
      <c r="C13" s="108"/>
      <c r="D13" s="109"/>
      <c r="E13" s="110"/>
      <c r="F13" s="111"/>
      <c r="G13" s="108"/>
      <c r="H13" s="111"/>
      <c r="I13" s="111"/>
      <c r="J13" s="109"/>
    </row>
    <row r="14" spans="1:10" x14ac:dyDescent="0.3">
      <c r="A14" s="9" t="s">
        <v>161</v>
      </c>
      <c r="C14" s="112"/>
      <c r="D14" s="109"/>
      <c r="E14" s="114"/>
      <c r="F14" s="109"/>
      <c r="G14" s="112"/>
      <c r="H14" s="111"/>
      <c r="I14" s="111"/>
      <c r="J14" s="109"/>
    </row>
    <row r="15" spans="1:10" x14ac:dyDescent="0.3">
      <c r="A15" s="21" t="s">
        <v>173</v>
      </c>
      <c r="B15" s="20"/>
      <c r="C15" s="108"/>
      <c r="D15" s="109"/>
      <c r="E15" s="114"/>
      <c r="F15" s="109"/>
      <c r="G15" s="108"/>
      <c r="H15" s="111"/>
      <c r="I15" s="111"/>
      <c r="J15" s="109"/>
    </row>
    <row r="16" spans="1:10" x14ac:dyDescent="0.3">
      <c r="A16" s="9" t="s">
        <v>174</v>
      </c>
      <c r="C16" s="112"/>
      <c r="D16" s="109"/>
      <c r="E16" s="114"/>
      <c r="F16" s="109"/>
      <c r="G16" s="112"/>
      <c r="H16" s="111"/>
      <c r="I16" s="111"/>
      <c r="J16" s="109"/>
    </row>
    <row r="17" spans="1:10" x14ac:dyDescent="0.3">
      <c r="A17" s="21" t="s">
        <v>185</v>
      </c>
      <c r="B17" s="20"/>
      <c r="C17" s="108"/>
      <c r="D17" s="109"/>
      <c r="E17" s="110"/>
      <c r="F17" s="111"/>
      <c r="G17" s="108"/>
      <c r="H17" s="111"/>
      <c r="I17" s="111"/>
      <c r="J17" s="109"/>
    </row>
    <row r="18" spans="1:10" x14ac:dyDescent="0.3">
      <c r="A18" s="9" t="s">
        <v>178</v>
      </c>
      <c r="C18" s="112"/>
      <c r="D18" s="109"/>
      <c r="E18" s="110"/>
      <c r="F18" s="111"/>
      <c r="G18" s="112"/>
      <c r="H18" s="111"/>
      <c r="I18" s="111"/>
      <c r="J18" s="109"/>
    </row>
    <row r="19" spans="1:10" x14ac:dyDescent="0.3">
      <c r="A19" s="21" t="s">
        <v>179</v>
      </c>
      <c r="B19" s="20"/>
      <c r="C19" s="108"/>
      <c r="D19" s="109"/>
      <c r="E19" s="110"/>
      <c r="F19" s="111"/>
      <c r="G19" s="108"/>
      <c r="H19" s="111"/>
      <c r="I19" s="111"/>
      <c r="J19" s="109"/>
    </row>
    <row r="20" spans="1:10" x14ac:dyDescent="0.3">
      <c r="A20" s="9"/>
      <c r="C20" s="112"/>
      <c r="D20" s="109"/>
      <c r="E20" s="125"/>
      <c r="F20" s="111"/>
      <c r="G20" s="112"/>
      <c r="H20" s="111"/>
      <c r="I20" s="111"/>
      <c r="J20" s="109"/>
    </row>
    <row r="21" spans="1:10" x14ac:dyDescent="0.3">
      <c r="A21" s="21"/>
      <c r="B21" s="20"/>
      <c r="C21" s="108"/>
      <c r="D21" s="109"/>
      <c r="E21" s="119"/>
      <c r="F21" s="111"/>
      <c r="G21" s="108"/>
      <c r="H21" s="111"/>
      <c r="I21" s="111"/>
      <c r="J21" s="109"/>
    </row>
    <row r="22" spans="1:10" x14ac:dyDescent="0.3">
      <c r="A22" s="9"/>
      <c r="C22" s="112"/>
      <c r="D22" s="109"/>
      <c r="E22" s="125"/>
      <c r="F22" s="111"/>
      <c r="G22" s="112"/>
      <c r="H22" s="111"/>
      <c r="I22" s="111"/>
      <c r="J22" s="109"/>
    </row>
    <row r="23" spans="1:10" x14ac:dyDescent="0.3">
      <c r="A23" s="21"/>
      <c r="B23" s="20"/>
      <c r="C23" s="108"/>
      <c r="D23" s="109"/>
      <c r="E23" s="119"/>
      <c r="F23" s="111"/>
      <c r="G23" s="108"/>
      <c r="H23" s="111"/>
      <c r="I23" s="111"/>
      <c r="J23" s="109"/>
    </row>
    <row r="24" spans="1:10" x14ac:dyDescent="0.3">
      <c r="A24" s="9"/>
      <c r="C24" s="112"/>
      <c r="D24" s="109"/>
      <c r="E24" s="125"/>
      <c r="F24" s="111"/>
      <c r="G24" s="112"/>
      <c r="H24" s="111"/>
      <c r="I24" s="111"/>
      <c r="J24" s="109"/>
    </row>
    <row r="25" spans="1:10" x14ac:dyDescent="0.3">
      <c r="A25" s="21"/>
      <c r="B25" s="20"/>
      <c r="C25" s="108"/>
      <c r="D25" s="109"/>
      <c r="E25" s="119"/>
      <c r="F25" s="111"/>
      <c r="G25" s="108"/>
      <c r="H25" s="111"/>
      <c r="I25" s="111"/>
      <c r="J25" s="109"/>
    </row>
    <row r="26" spans="1:10" x14ac:dyDescent="0.3">
      <c r="A26" s="9"/>
      <c r="C26" s="112"/>
      <c r="D26" s="109"/>
      <c r="E26" s="125"/>
      <c r="F26" s="111"/>
      <c r="G26" s="112"/>
      <c r="H26" s="111"/>
      <c r="I26" s="111"/>
      <c r="J26" s="109"/>
    </row>
    <row r="27" spans="1:10" x14ac:dyDescent="0.3">
      <c r="A27" s="21"/>
      <c r="B27" s="20"/>
      <c r="C27" s="108"/>
      <c r="D27" s="109"/>
      <c r="E27" s="119"/>
      <c r="F27" s="111"/>
      <c r="G27" s="108"/>
      <c r="H27" s="111"/>
      <c r="I27" s="111"/>
      <c r="J27" s="109"/>
    </row>
    <row r="28" spans="1:10" x14ac:dyDescent="0.3">
      <c r="A28" s="9"/>
      <c r="C28" s="112"/>
      <c r="D28" s="109"/>
      <c r="E28" s="125"/>
      <c r="F28" s="111"/>
      <c r="G28" s="112"/>
      <c r="H28" s="111"/>
      <c r="I28" s="111"/>
      <c r="J28" s="109"/>
    </row>
    <row r="29" spans="1:10" x14ac:dyDescent="0.3">
      <c r="A29" s="21"/>
      <c r="B29" s="20"/>
      <c r="C29" s="108"/>
      <c r="D29" s="109"/>
      <c r="E29" s="119"/>
      <c r="F29" s="111"/>
      <c r="G29" s="108"/>
      <c r="H29" s="111"/>
      <c r="I29" s="111"/>
      <c r="J29" s="109"/>
    </row>
    <row r="30" spans="1:10" x14ac:dyDescent="0.3">
      <c r="A30" s="9"/>
      <c r="C30" s="112"/>
      <c r="D30" s="109"/>
      <c r="E30" s="125"/>
      <c r="F30" s="111"/>
      <c r="G30" s="112"/>
      <c r="H30" s="111"/>
      <c r="I30" s="111"/>
      <c r="J30" s="109"/>
    </row>
    <row r="31" spans="1:10" x14ac:dyDescent="0.3">
      <c r="A31" s="21"/>
      <c r="B31" s="20"/>
      <c r="C31" s="108"/>
      <c r="D31" s="109"/>
      <c r="E31" s="119"/>
      <c r="F31" s="111"/>
      <c r="G31" s="108"/>
      <c r="H31" s="111"/>
      <c r="I31" s="111"/>
      <c r="J31" s="109"/>
    </row>
    <row r="32" spans="1:10" x14ac:dyDescent="0.3">
      <c r="A32" s="9"/>
      <c r="C32" s="112"/>
      <c r="D32" s="109"/>
      <c r="E32" s="125"/>
      <c r="F32" s="111"/>
      <c r="G32" s="112"/>
      <c r="H32" s="111"/>
      <c r="I32" s="111"/>
      <c r="J32" s="109"/>
    </row>
    <row r="34" spans="1:10" x14ac:dyDescent="0.3">
      <c r="J34">
        <f>COUNTA(G8:J32)</f>
        <v>0</v>
      </c>
    </row>
    <row r="35" spans="1:10" x14ac:dyDescent="0.3">
      <c r="A35" t="s">
        <v>153</v>
      </c>
    </row>
    <row r="36" spans="1:10" x14ac:dyDescent="0.3">
      <c r="A36" s="123"/>
      <c r="B36" s="111"/>
      <c r="C36" s="111"/>
      <c r="D36" s="111"/>
      <c r="E36" s="111"/>
      <c r="F36" s="111"/>
      <c r="G36" s="111"/>
      <c r="H36" s="111"/>
      <c r="I36" s="111"/>
      <c r="J36" s="111"/>
    </row>
    <row r="37" spans="1:10" x14ac:dyDescent="0.3">
      <c r="A37" s="126"/>
      <c r="B37" s="111"/>
      <c r="C37" s="111"/>
      <c r="D37" s="111"/>
      <c r="E37" s="111"/>
      <c r="F37" s="111"/>
      <c r="G37" s="111"/>
      <c r="H37" s="111"/>
      <c r="I37" s="111"/>
      <c r="J37" s="111"/>
    </row>
    <row r="38" spans="1:10" x14ac:dyDescent="0.3">
      <c r="A38" s="126"/>
      <c r="B38" s="111"/>
      <c r="C38" s="111"/>
      <c r="D38" s="111"/>
      <c r="E38" s="111"/>
      <c r="F38" s="111"/>
      <c r="G38" s="111"/>
      <c r="H38" s="111"/>
      <c r="I38" s="111"/>
      <c r="J38" s="111"/>
    </row>
    <row r="39" spans="1:10" x14ac:dyDescent="0.3">
      <c r="A39" s="126"/>
      <c r="B39" s="111"/>
      <c r="C39" s="111"/>
      <c r="D39" s="111"/>
      <c r="E39" s="111"/>
      <c r="F39" s="111"/>
      <c r="G39" s="111"/>
      <c r="H39" s="111"/>
      <c r="I39" s="111"/>
      <c r="J39" s="111"/>
    </row>
    <row r="40" spans="1:10" x14ac:dyDescent="0.3">
      <c r="A40" s="126"/>
      <c r="B40" s="111"/>
      <c r="C40" s="111"/>
      <c r="D40" s="111"/>
      <c r="E40" s="111"/>
      <c r="F40" s="111"/>
      <c r="G40" s="111"/>
      <c r="H40" s="111"/>
      <c r="I40" s="111"/>
      <c r="J40" s="111"/>
    </row>
    <row r="41" spans="1:10" x14ac:dyDescent="0.3">
      <c r="A41" s="126"/>
      <c r="B41" s="111"/>
      <c r="C41" s="111"/>
      <c r="D41" s="111"/>
      <c r="E41" s="111"/>
      <c r="F41" s="111"/>
      <c r="G41" s="111"/>
      <c r="H41" s="111"/>
      <c r="I41" s="111"/>
      <c r="J41" s="111"/>
    </row>
    <row r="42" spans="1:10" x14ac:dyDescent="0.3">
      <c r="A42" s="126"/>
      <c r="B42" s="111"/>
      <c r="C42" s="111"/>
      <c r="D42" s="111"/>
      <c r="E42" s="111"/>
      <c r="F42" s="111"/>
      <c r="G42" s="111"/>
      <c r="H42" s="111"/>
      <c r="I42" s="111"/>
      <c r="J42" s="111"/>
    </row>
  </sheetData>
  <mergeCells count="86">
    <mergeCell ref="D5:G5"/>
    <mergeCell ref="E17:F17"/>
    <mergeCell ref="C26:D26"/>
    <mergeCell ref="C10:D10"/>
    <mergeCell ref="C16:D16"/>
    <mergeCell ref="E10:F10"/>
    <mergeCell ref="C25:D25"/>
    <mergeCell ref="E19:F19"/>
    <mergeCell ref="C9:D9"/>
    <mergeCell ref="E9:F9"/>
    <mergeCell ref="G17:J17"/>
    <mergeCell ref="C11:D11"/>
    <mergeCell ref="E11:F11"/>
    <mergeCell ref="G19:J19"/>
    <mergeCell ref="C13:D13"/>
    <mergeCell ref="E21:F21"/>
    <mergeCell ref="G13:J13"/>
    <mergeCell ref="C32:D32"/>
    <mergeCell ref="C7:D7"/>
    <mergeCell ref="E32:F32"/>
    <mergeCell ref="E7:F7"/>
    <mergeCell ref="G15:J15"/>
    <mergeCell ref="C24:D24"/>
    <mergeCell ref="E24:F24"/>
    <mergeCell ref="E28:F28"/>
    <mergeCell ref="G27:J27"/>
    <mergeCell ref="E30:F30"/>
    <mergeCell ref="G28:J28"/>
    <mergeCell ref="G30:J30"/>
    <mergeCell ref="G14:J14"/>
    <mergeCell ref="A42:J42"/>
    <mergeCell ref="G26:J26"/>
    <mergeCell ref="G16:J16"/>
    <mergeCell ref="G25:J25"/>
    <mergeCell ref="C20:D20"/>
    <mergeCell ref="E20:F20"/>
    <mergeCell ref="C29:D29"/>
    <mergeCell ref="E29:F29"/>
    <mergeCell ref="C22:D22"/>
    <mergeCell ref="C31:D31"/>
    <mergeCell ref="E31:F31"/>
    <mergeCell ref="C21:D21"/>
    <mergeCell ref="C23:D23"/>
    <mergeCell ref="A41:J41"/>
    <mergeCell ref="A39:J39"/>
    <mergeCell ref="A37:J37"/>
    <mergeCell ref="A40:J40"/>
    <mergeCell ref="G12:J12"/>
    <mergeCell ref="G21:J21"/>
    <mergeCell ref="G23:J23"/>
    <mergeCell ref="G7:J7"/>
    <mergeCell ref="E26:F26"/>
    <mergeCell ref="C8:D8"/>
    <mergeCell ref="E16:F16"/>
    <mergeCell ref="E25:F25"/>
    <mergeCell ref="G24:J24"/>
    <mergeCell ref="C18:D18"/>
    <mergeCell ref="E18:F18"/>
    <mergeCell ref="G9:J9"/>
    <mergeCell ref="E13:F13"/>
    <mergeCell ref="G11:J11"/>
    <mergeCell ref="C12:D12"/>
    <mergeCell ref="G20:J20"/>
    <mergeCell ref="C14:D14"/>
    <mergeCell ref="G29:J29"/>
    <mergeCell ref="E14:F14"/>
    <mergeCell ref="A38:J38"/>
    <mergeCell ref="G22:J22"/>
    <mergeCell ref="G31:J31"/>
    <mergeCell ref="E15:F15"/>
    <mergeCell ref="C15:D15"/>
    <mergeCell ref="E23:F23"/>
    <mergeCell ref="E8:F8"/>
    <mergeCell ref="G32:J32"/>
    <mergeCell ref="A36:J36"/>
    <mergeCell ref="G8:J8"/>
    <mergeCell ref="C27:D27"/>
    <mergeCell ref="E27:F27"/>
    <mergeCell ref="C17:D17"/>
    <mergeCell ref="G10:J10"/>
    <mergeCell ref="G18:J18"/>
    <mergeCell ref="C19:D19"/>
    <mergeCell ref="C28:D28"/>
    <mergeCell ref="E22:F22"/>
    <mergeCell ref="E12:F12"/>
    <mergeCell ref="C30:D30"/>
  </mergeCells>
  <dataValidations count="1">
    <dataValidation type="list" allowBlank="1" sqref="E8:E19" xr:uid="{00000000-0002-0000-0600-000000000000}">
      <formula1>"Good,Functioning,Fair,Damaged,Cracked,Dirty,Leaking,Loose,Missing,Mould,Not working,Paint flaking,Poor,Rust,Safety Issue,Needs adjusting,Not operational"</formula1>
    </dataValidation>
  </dataValidations>
  <pageMargins left="0.7" right="0.7" top="0.75" bottom="0.75" header="0.3" footer="0.3"/>
  <pageSetup orientation="portrait" horizont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3"/>
  <sheetViews>
    <sheetView topLeftCell="A10" workbookViewId="0">
      <selection activeCell="C13" sqref="C13:D13"/>
    </sheetView>
  </sheetViews>
  <sheetFormatPr defaultRowHeight="14.4" x14ac:dyDescent="0.3"/>
  <cols>
    <col min="1" max="10" width="7.77734375" customWidth="1"/>
  </cols>
  <sheetData>
    <row r="1" spans="1:10" x14ac:dyDescent="0.3">
      <c r="A1" s="27"/>
      <c r="B1" s="27"/>
      <c r="C1" s="27"/>
      <c r="D1" s="27"/>
      <c r="E1" s="27"/>
      <c r="F1" s="27"/>
      <c r="G1" s="27"/>
      <c r="H1" s="27"/>
      <c r="I1" s="27"/>
      <c r="J1" s="27"/>
    </row>
    <row r="2" spans="1:10" x14ac:dyDescent="0.3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0" ht="14.55" customHeight="1" x14ac:dyDescent="0.35">
      <c r="A3" s="54"/>
      <c r="B3" s="30" t="s">
        <v>19</v>
      </c>
      <c r="C3" s="54"/>
      <c r="D3" s="54"/>
      <c r="E3" s="54"/>
      <c r="F3" s="27"/>
      <c r="G3" s="27"/>
      <c r="H3" s="27"/>
      <c r="I3" s="27"/>
      <c r="J3" s="27"/>
    </row>
    <row r="4" spans="1:10" ht="14.55" customHeight="1" thickBot="1" x14ac:dyDescent="0.35">
      <c r="A4" s="27"/>
      <c r="B4" s="27"/>
      <c r="C4" s="27"/>
      <c r="D4" s="27"/>
      <c r="E4" s="27"/>
      <c r="F4" s="27"/>
      <c r="G4" s="27"/>
      <c r="H4" s="27"/>
      <c r="I4" s="27"/>
      <c r="J4" s="27"/>
    </row>
    <row r="5" spans="1:10" ht="14.55" customHeight="1" thickBot="1" x14ac:dyDescent="0.35">
      <c r="A5" s="27" t="s">
        <v>125</v>
      </c>
      <c r="B5" s="27"/>
      <c r="C5" s="27"/>
      <c r="D5" s="145" t="s">
        <v>126</v>
      </c>
      <c r="E5" s="121"/>
      <c r="F5" s="121"/>
      <c r="G5" s="122"/>
      <c r="H5" s="27"/>
      <c r="I5" s="27"/>
      <c r="J5" s="27"/>
    </row>
    <row r="6" spans="1:10" ht="14.55" customHeight="1" x14ac:dyDescent="0.3">
      <c r="A6" s="27"/>
      <c r="B6" s="27"/>
      <c r="C6" s="27"/>
      <c r="D6" s="27"/>
      <c r="E6" s="27"/>
      <c r="F6" s="27"/>
      <c r="G6" s="27"/>
      <c r="H6" s="27"/>
      <c r="I6" s="27"/>
      <c r="J6" s="27"/>
    </row>
    <row r="7" spans="1:10" ht="14.55" customHeight="1" x14ac:dyDescent="0.3">
      <c r="A7" s="27"/>
      <c r="B7" s="27"/>
      <c r="C7" s="143" t="s">
        <v>127</v>
      </c>
      <c r="D7" s="116"/>
      <c r="E7" s="144" t="s">
        <v>34</v>
      </c>
      <c r="F7" s="83"/>
      <c r="G7" s="143" t="s">
        <v>128</v>
      </c>
      <c r="H7" s="116"/>
      <c r="I7" s="116"/>
      <c r="J7" s="116"/>
    </row>
    <row r="8" spans="1:10" ht="14.55" customHeight="1" x14ac:dyDescent="0.3">
      <c r="A8" s="53" t="s">
        <v>180</v>
      </c>
      <c r="B8" s="27"/>
      <c r="C8" s="132"/>
      <c r="D8" s="109"/>
      <c r="E8" s="129"/>
      <c r="F8" s="111"/>
      <c r="G8" s="132"/>
      <c r="H8" s="111"/>
      <c r="I8" s="111"/>
      <c r="J8" s="109"/>
    </row>
    <row r="9" spans="1:10" ht="14.55" customHeight="1" x14ac:dyDescent="0.3">
      <c r="A9" s="54" t="s">
        <v>181</v>
      </c>
      <c r="B9" s="54"/>
      <c r="C9" s="127"/>
      <c r="D9" s="109"/>
      <c r="E9" s="129"/>
      <c r="F9" s="111"/>
      <c r="G9" s="127"/>
      <c r="H9" s="111"/>
      <c r="I9" s="111"/>
      <c r="J9" s="109"/>
    </row>
    <row r="10" spans="1:10" ht="14.55" customHeight="1" x14ac:dyDescent="0.3">
      <c r="A10" s="53" t="s">
        <v>182</v>
      </c>
      <c r="B10" s="27"/>
      <c r="C10" s="132"/>
      <c r="D10" s="109"/>
      <c r="E10" s="129"/>
      <c r="F10" s="111"/>
      <c r="G10" s="132"/>
      <c r="H10" s="111"/>
      <c r="I10" s="111"/>
      <c r="J10" s="109"/>
    </row>
    <row r="11" spans="1:10" ht="14.55" customHeight="1" x14ac:dyDescent="0.3">
      <c r="A11" s="54" t="s">
        <v>183</v>
      </c>
      <c r="B11" s="54"/>
      <c r="C11" s="127"/>
      <c r="D11" s="109"/>
      <c r="E11" s="129"/>
      <c r="F11" s="111"/>
      <c r="G11" s="127"/>
      <c r="H11" s="111"/>
      <c r="I11" s="111"/>
      <c r="J11" s="109"/>
    </row>
    <row r="12" spans="1:10" ht="14.55" customHeight="1" x14ac:dyDescent="0.3">
      <c r="A12" s="53" t="s">
        <v>172</v>
      </c>
      <c r="B12" s="27"/>
      <c r="C12" s="132"/>
      <c r="D12" s="109"/>
      <c r="E12" s="135"/>
      <c r="F12" s="109"/>
      <c r="G12" s="132"/>
      <c r="H12" s="111"/>
      <c r="I12" s="111"/>
      <c r="J12" s="109"/>
    </row>
    <row r="13" spans="1:10" ht="14.55" customHeight="1" x14ac:dyDescent="0.3">
      <c r="A13" s="54" t="s">
        <v>184</v>
      </c>
      <c r="B13" s="54"/>
      <c r="C13" s="127"/>
      <c r="D13" s="109"/>
      <c r="E13" s="129"/>
      <c r="F13" s="111"/>
      <c r="G13" s="127"/>
      <c r="H13" s="111"/>
      <c r="I13" s="111"/>
      <c r="J13" s="109"/>
    </row>
    <row r="14" spans="1:10" ht="14.55" customHeight="1" x14ac:dyDescent="0.3">
      <c r="A14" s="53" t="s">
        <v>161</v>
      </c>
      <c r="B14" s="27"/>
      <c r="C14" s="132"/>
      <c r="D14" s="109"/>
      <c r="E14" s="135"/>
      <c r="F14" s="109"/>
      <c r="G14" s="132"/>
      <c r="H14" s="111"/>
      <c r="I14" s="111"/>
      <c r="J14" s="109"/>
    </row>
    <row r="15" spans="1:10" ht="14.55" customHeight="1" x14ac:dyDescent="0.3">
      <c r="A15" s="55" t="s">
        <v>173</v>
      </c>
      <c r="B15" s="54"/>
      <c r="C15" s="127"/>
      <c r="D15" s="109"/>
      <c r="E15" s="135"/>
      <c r="F15" s="109"/>
      <c r="G15" s="127"/>
      <c r="H15" s="111"/>
      <c r="I15" s="111"/>
      <c r="J15" s="109"/>
    </row>
    <row r="16" spans="1:10" ht="14.55" customHeight="1" x14ac:dyDescent="0.3">
      <c r="A16" s="53" t="s">
        <v>174</v>
      </c>
      <c r="B16" s="27"/>
      <c r="C16" s="132"/>
      <c r="D16" s="109"/>
      <c r="E16" s="135"/>
      <c r="F16" s="109"/>
      <c r="G16" s="132"/>
      <c r="H16" s="111"/>
      <c r="I16" s="111"/>
      <c r="J16" s="109"/>
    </row>
    <row r="17" spans="1:10" ht="14.55" customHeight="1" x14ac:dyDescent="0.3">
      <c r="A17" s="55" t="s">
        <v>185</v>
      </c>
      <c r="B17" s="54"/>
      <c r="C17" s="127"/>
      <c r="D17" s="109"/>
      <c r="E17" s="129"/>
      <c r="F17" s="111"/>
      <c r="G17" s="127"/>
      <c r="H17" s="111"/>
      <c r="I17" s="111"/>
      <c r="J17" s="109"/>
    </row>
    <row r="18" spans="1:10" ht="14.55" customHeight="1" x14ac:dyDescent="0.3">
      <c r="A18" s="53" t="s">
        <v>178</v>
      </c>
      <c r="B18" s="27"/>
      <c r="C18" s="132"/>
      <c r="D18" s="109"/>
      <c r="E18" s="129"/>
      <c r="F18" s="111"/>
      <c r="G18" s="132"/>
      <c r="H18" s="111"/>
      <c r="I18" s="111"/>
      <c r="J18" s="109"/>
    </row>
    <row r="19" spans="1:10" ht="14.55" customHeight="1" x14ac:dyDescent="0.3">
      <c r="A19" s="55" t="s">
        <v>179</v>
      </c>
      <c r="B19" s="54"/>
      <c r="C19" s="127"/>
      <c r="D19" s="109"/>
      <c r="E19" s="129"/>
      <c r="F19" s="111"/>
      <c r="G19" s="127"/>
      <c r="H19" s="111"/>
      <c r="I19" s="111"/>
      <c r="J19" s="109"/>
    </row>
    <row r="20" spans="1:10" ht="14.55" customHeight="1" x14ac:dyDescent="0.3">
      <c r="A20" s="53"/>
      <c r="B20" s="27"/>
      <c r="C20" s="132"/>
      <c r="D20" s="109"/>
      <c r="E20" s="137"/>
      <c r="F20" s="111"/>
      <c r="G20" s="132"/>
      <c r="H20" s="111"/>
      <c r="I20" s="111"/>
      <c r="J20" s="109"/>
    </row>
    <row r="21" spans="1:10" ht="14.55" customHeight="1" x14ac:dyDescent="0.3">
      <c r="A21" s="55"/>
      <c r="B21" s="54"/>
      <c r="C21" s="127"/>
      <c r="D21" s="109"/>
      <c r="E21" s="140"/>
      <c r="F21" s="111"/>
      <c r="G21" s="127"/>
      <c r="H21" s="111"/>
      <c r="I21" s="111"/>
      <c r="J21" s="109"/>
    </row>
    <row r="22" spans="1:10" ht="14.55" customHeight="1" x14ac:dyDescent="0.3">
      <c r="A22" s="53"/>
      <c r="B22" s="27"/>
      <c r="C22" s="132"/>
      <c r="D22" s="109"/>
      <c r="E22" s="137"/>
      <c r="F22" s="111"/>
      <c r="G22" s="132"/>
      <c r="H22" s="111"/>
      <c r="I22" s="111"/>
      <c r="J22" s="109"/>
    </row>
    <row r="23" spans="1:10" ht="14.55" customHeight="1" x14ac:dyDescent="0.3">
      <c r="A23" s="55"/>
      <c r="B23" s="54"/>
      <c r="C23" s="127"/>
      <c r="D23" s="109"/>
      <c r="E23" s="140"/>
      <c r="F23" s="111"/>
      <c r="G23" s="127"/>
      <c r="H23" s="111"/>
      <c r="I23" s="111"/>
      <c r="J23" s="109"/>
    </row>
    <row r="24" spans="1:10" ht="14.55" customHeight="1" x14ac:dyDescent="0.3">
      <c r="A24" s="53"/>
      <c r="B24" s="27"/>
      <c r="C24" s="132"/>
      <c r="D24" s="109"/>
      <c r="E24" s="137"/>
      <c r="F24" s="111"/>
      <c r="G24" s="132"/>
      <c r="H24" s="111"/>
      <c r="I24" s="111"/>
      <c r="J24" s="109"/>
    </row>
    <row r="25" spans="1:10" ht="14.55" customHeight="1" x14ac:dyDescent="0.3">
      <c r="A25" s="55"/>
      <c r="B25" s="54"/>
      <c r="C25" s="127"/>
      <c r="D25" s="109"/>
      <c r="E25" s="140"/>
      <c r="F25" s="111"/>
      <c r="G25" s="127"/>
      <c r="H25" s="111"/>
      <c r="I25" s="111"/>
      <c r="J25" s="109"/>
    </row>
    <row r="26" spans="1:10" ht="14.55" customHeight="1" x14ac:dyDescent="0.3">
      <c r="A26" s="53"/>
      <c r="B26" s="27"/>
      <c r="C26" s="132"/>
      <c r="D26" s="109"/>
      <c r="E26" s="137"/>
      <c r="F26" s="111"/>
      <c r="G26" s="132"/>
      <c r="H26" s="111"/>
      <c r="I26" s="111"/>
      <c r="J26" s="109"/>
    </row>
    <row r="27" spans="1:10" ht="14.55" customHeight="1" x14ac:dyDescent="0.3">
      <c r="A27" s="55"/>
      <c r="B27" s="54"/>
      <c r="C27" s="127"/>
      <c r="D27" s="109"/>
      <c r="E27" s="140"/>
      <c r="F27" s="111"/>
      <c r="G27" s="127"/>
      <c r="H27" s="111"/>
      <c r="I27" s="111"/>
      <c r="J27" s="109"/>
    </row>
    <row r="28" spans="1:10" ht="14.55" customHeight="1" x14ac:dyDescent="0.3">
      <c r="A28" s="53"/>
      <c r="B28" s="27"/>
      <c r="C28" s="132"/>
      <c r="D28" s="109"/>
      <c r="E28" s="137"/>
      <c r="F28" s="111"/>
      <c r="G28" s="132"/>
      <c r="H28" s="111"/>
      <c r="I28" s="111"/>
      <c r="J28" s="109"/>
    </row>
    <row r="29" spans="1:10" ht="14.55" customHeight="1" x14ac:dyDescent="0.3">
      <c r="A29" s="55"/>
      <c r="B29" s="54"/>
      <c r="C29" s="127"/>
      <c r="D29" s="109"/>
      <c r="E29" s="140"/>
      <c r="F29" s="111"/>
      <c r="G29" s="127"/>
      <c r="H29" s="111"/>
      <c r="I29" s="111"/>
      <c r="J29" s="109"/>
    </row>
    <row r="30" spans="1:10" ht="14.55" customHeight="1" x14ac:dyDescent="0.3">
      <c r="A30" s="53"/>
      <c r="B30" s="27"/>
      <c r="C30" s="132"/>
      <c r="D30" s="109"/>
      <c r="E30" s="137"/>
      <c r="F30" s="111"/>
      <c r="G30" s="132"/>
      <c r="H30" s="111"/>
      <c r="I30" s="111"/>
      <c r="J30" s="109"/>
    </row>
    <row r="31" spans="1:10" ht="14.55" customHeight="1" x14ac:dyDescent="0.3">
      <c r="A31" s="55"/>
      <c r="B31" s="54"/>
      <c r="C31" s="127"/>
      <c r="D31" s="109"/>
      <c r="E31" s="140"/>
      <c r="F31" s="111"/>
      <c r="G31" s="127"/>
      <c r="H31" s="111"/>
      <c r="I31" s="111"/>
      <c r="J31" s="109"/>
    </row>
    <row r="32" spans="1:10" ht="14.55" customHeight="1" x14ac:dyDescent="0.3">
      <c r="A32" s="53"/>
      <c r="B32" s="27"/>
      <c r="C32" s="132"/>
      <c r="D32" s="109"/>
      <c r="E32" s="137"/>
      <c r="F32" s="111"/>
      <c r="G32" s="132"/>
      <c r="H32" s="111"/>
      <c r="I32" s="111"/>
      <c r="J32" s="109"/>
    </row>
    <row r="33" spans="1:10" ht="14.55" customHeight="1" x14ac:dyDescent="0.3">
      <c r="A33" s="27"/>
      <c r="B33" s="27"/>
      <c r="C33" s="27"/>
      <c r="D33" s="27"/>
      <c r="E33" s="27"/>
      <c r="F33" s="27"/>
      <c r="G33" s="27"/>
      <c r="H33" s="27"/>
      <c r="I33" s="27"/>
      <c r="J33" s="27"/>
    </row>
    <row r="34" spans="1:10" ht="14.55" customHeight="1" x14ac:dyDescent="0.3">
      <c r="A34" s="27"/>
      <c r="B34" s="27"/>
      <c r="C34" s="27"/>
      <c r="D34" s="27"/>
      <c r="E34" s="27"/>
      <c r="F34" s="27"/>
      <c r="G34" s="27"/>
      <c r="H34" s="27"/>
      <c r="I34" s="27"/>
      <c r="J34" s="27">
        <f>COUNTA(G8:J32)</f>
        <v>0</v>
      </c>
    </row>
    <row r="35" spans="1:10" ht="14.55" customHeight="1" x14ac:dyDescent="0.3">
      <c r="A35" s="27" t="s">
        <v>153</v>
      </c>
      <c r="B35" s="27"/>
      <c r="C35" s="27"/>
      <c r="D35" s="27"/>
      <c r="E35" s="27"/>
      <c r="F35" s="27"/>
      <c r="G35" s="27"/>
      <c r="H35" s="27"/>
      <c r="I35" s="27"/>
      <c r="J35" s="27"/>
    </row>
    <row r="36" spans="1:10" ht="14.55" customHeight="1" x14ac:dyDescent="0.3">
      <c r="A36" s="141"/>
      <c r="B36" s="111"/>
      <c r="C36" s="111"/>
      <c r="D36" s="111"/>
      <c r="E36" s="111"/>
      <c r="F36" s="111"/>
      <c r="G36" s="111"/>
      <c r="H36" s="111"/>
      <c r="I36" s="111"/>
      <c r="J36" s="111"/>
    </row>
    <row r="37" spans="1:10" ht="14.55" customHeight="1" x14ac:dyDescent="0.3">
      <c r="A37" s="142"/>
      <c r="B37" s="111"/>
      <c r="C37" s="111"/>
      <c r="D37" s="111"/>
      <c r="E37" s="111"/>
      <c r="F37" s="111"/>
      <c r="G37" s="111"/>
      <c r="H37" s="111"/>
      <c r="I37" s="111"/>
      <c r="J37" s="111"/>
    </row>
    <row r="38" spans="1:10" ht="14.55" customHeight="1" x14ac:dyDescent="0.3">
      <c r="A38" s="142"/>
      <c r="B38" s="111"/>
      <c r="C38" s="111"/>
      <c r="D38" s="111"/>
      <c r="E38" s="111"/>
      <c r="F38" s="111"/>
      <c r="G38" s="111"/>
      <c r="H38" s="111"/>
      <c r="I38" s="111"/>
      <c r="J38" s="111"/>
    </row>
    <row r="39" spans="1:10" ht="14.55" customHeight="1" x14ac:dyDescent="0.3">
      <c r="A39" s="142"/>
      <c r="B39" s="111"/>
      <c r="C39" s="111"/>
      <c r="D39" s="111"/>
      <c r="E39" s="111"/>
      <c r="F39" s="111"/>
      <c r="G39" s="111"/>
      <c r="H39" s="111"/>
      <c r="I39" s="111"/>
      <c r="J39" s="111"/>
    </row>
    <row r="40" spans="1:10" ht="14.55" customHeight="1" x14ac:dyDescent="0.3">
      <c r="A40" s="142"/>
      <c r="B40" s="111"/>
      <c r="C40" s="111"/>
      <c r="D40" s="111"/>
      <c r="E40" s="111"/>
      <c r="F40" s="111"/>
      <c r="G40" s="111"/>
      <c r="H40" s="111"/>
      <c r="I40" s="111"/>
      <c r="J40" s="111"/>
    </row>
    <row r="41" spans="1:10" ht="14.55" customHeight="1" x14ac:dyDescent="0.3">
      <c r="A41" s="142"/>
      <c r="B41" s="111"/>
      <c r="C41" s="111"/>
      <c r="D41" s="111"/>
      <c r="E41" s="111"/>
      <c r="F41" s="111"/>
      <c r="G41" s="111"/>
      <c r="H41" s="111"/>
      <c r="I41" s="111"/>
      <c r="J41" s="111"/>
    </row>
    <row r="42" spans="1:10" ht="14.55" customHeight="1" x14ac:dyDescent="0.3">
      <c r="A42" s="142"/>
      <c r="B42" s="111"/>
      <c r="C42" s="111"/>
      <c r="D42" s="111"/>
      <c r="E42" s="111"/>
      <c r="F42" s="111"/>
      <c r="G42" s="111"/>
      <c r="H42" s="111"/>
      <c r="I42" s="111"/>
      <c r="J42" s="111"/>
    </row>
    <row r="43" spans="1:10" ht="14.55" customHeight="1" x14ac:dyDescent="0.3">
      <c r="A43" s="27"/>
      <c r="B43" s="27"/>
      <c r="C43" s="27"/>
      <c r="D43" s="27"/>
      <c r="E43" s="27"/>
      <c r="F43" s="27"/>
      <c r="G43" s="27"/>
      <c r="H43" s="27"/>
      <c r="I43" s="27"/>
      <c r="J43" s="27"/>
    </row>
  </sheetData>
  <mergeCells count="86">
    <mergeCell ref="D5:G5"/>
    <mergeCell ref="E17:F17"/>
    <mergeCell ref="C26:D26"/>
    <mergeCell ref="C10:D10"/>
    <mergeCell ref="C16:D16"/>
    <mergeCell ref="E10:F10"/>
    <mergeCell ref="C25:D25"/>
    <mergeCell ref="E19:F19"/>
    <mergeCell ref="C9:D9"/>
    <mergeCell ref="E9:F9"/>
    <mergeCell ref="G17:J17"/>
    <mergeCell ref="C11:D11"/>
    <mergeCell ref="E11:F11"/>
    <mergeCell ref="G19:J19"/>
    <mergeCell ref="C13:D13"/>
    <mergeCell ref="E21:F21"/>
    <mergeCell ref="G13:J13"/>
    <mergeCell ref="C32:D32"/>
    <mergeCell ref="C7:D7"/>
    <mergeCell ref="E32:F32"/>
    <mergeCell ref="E7:F7"/>
    <mergeCell ref="G15:J15"/>
    <mergeCell ref="C24:D24"/>
    <mergeCell ref="E24:F24"/>
    <mergeCell ref="E28:F28"/>
    <mergeCell ref="G27:J27"/>
    <mergeCell ref="E30:F30"/>
    <mergeCell ref="G28:J28"/>
    <mergeCell ref="G30:J30"/>
    <mergeCell ref="G14:J14"/>
    <mergeCell ref="A42:J42"/>
    <mergeCell ref="G26:J26"/>
    <mergeCell ref="G16:J16"/>
    <mergeCell ref="G25:J25"/>
    <mergeCell ref="C20:D20"/>
    <mergeCell ref="E20:F20"/>
    <mergeCell ref="C29:D29"/>
    <mergeCell ref="E29:F29"/>
    <mergeCell ref="C22:D22"/>
    <mergeCell ref="C31:D31"/>
    <mergeCell ref="E31:F31"/>
    <mergeCell ref="C21:D21"/>
    <mergeCell ref="C23:D23"/>
    <mergeCell ref="A41:J41"/>
    <mergeCell ref="A39:J39"/>
    <mergeCell ref="A37:J37"/>
    <mergeCell ref="A40:J40"/>
    <mergeCell ref="G12:J12"/>
    <mergeCell ref="G21:J21"/>
    <mergeCell ref="G23:J23"/>
    <mergeCell ref="G7:J7"/>
    <mergeCell ref="E26:F26"/>
    <mergeCell ref="C8:D8"/>
    <mergeCell ref="E16:F16"/>
    <mergeCell ref="E25:F25"/>
    <mergeCell ref="G24:J24"/>
    <mergeCell ref="C18:D18"/>
    <mergeCell ref="E18:F18"/>
    <mergeCell ref="G9:J9"/>
    <mergeCell ref="E13:F13"/>
    <mergeCell ref="G11:J11"/>
    <mergeCell ref="C12:D12"/>
    <mergeCell ref="G20:J20"/>
    <mergeCell ref="C14:D14"/>
    <mergeCell ref="G29:J29"/>
    <mergeCell ref="E14:F14"/>
    <mergeCell ref="A38:J38"/>
    <mergeCell ref="G22:J22"/>
    <mergeCell ref="G31:J31"/>
    <mergeCell ref="E15:F15"/>
    <mergeCell ref="C15:D15"/>
    <mergeCell ref="E23:F23"/>
    <mergeCell ref="E8:F8"/>
    <mergeCell ref="G32:J32"/>
    <mergeCell ref="A36:J36"/>
    <mergeCell ref="G8:J8"/>
    <mergeCell ref="C27:D27"/>
    <mergeCell ref="E27:F27"/>
    <mergeCell ref="C17:D17"/>
    <mergeCell ref="G10:J10"/>
    <mergeCell ref="G18:J18"/>
    <mergeCell ref="C19:D19"/>
    <mergeCell ref="C28:D28"/>
    <mergeCell ref="E22:F22"/>
    <mergeCell ref="E12:F12"/>
    <mergeCell ref="C30:D30"/>
  </mergeCells>
  <dataValidations count="1">
    <dataValidation type="list" allowBlank="1" sqref="E8:E19" xr:uid="{00000000-0002-0000-0700-000000000000}">
      <formula1>"Good,Functioning,Fair,Damaged,Cracked,Dirty,Leaking,Loose,Missing,Mould,Not working,Paint flaking,Poor,Rust,Safety Issue,Needs adjusting,Not operational"</formula1>
    </dataValidation>
  </dataValidations>
  <pageMargins left="0.7" right="0.7" top="0.75" bottom="0.75" header="0.3" footer="0.3"/>
  <pageSetup orientation="portrait" horizont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J42"/>
  <sheetViews>
    <sheetView zoomScale="85" zoomScaleNormal="85" workbookViewId="0">
      <selection activeCell="A38" sqref="A38:J38"/>
    </sheetView>
  </sheetViews>
  <sheetFormatPr defaultRowHeight="14.4" x14ac:dyDescent="0.3"/>
  <sheetData>
    <row r="3" spans="1:10" ht="18.45" customHeight="1" x14ac:dyDescent="0.35">
      <c r="A3" s="20"/>
      <c r="B3" s="22" t="s">
        <v>20</v>
      </c>
      <c r="C3" s="20"/>
      <c r="D3" s="20"/>
      <c r="E3" s="20"/>
    </row>
    <row r="4" spans="1:10" ht="15" customHeight="1" thickBot="1" x14ac:dyDescent="0.35"/>
    <row r="5" spans="1:10" ht="15" customHeight="1" thickBot="1" x14ac:dyDescent="0.35">
      <c r="A5" s="27" t="s">
        <v>125</v>
      </c>
      <c r="B5" s="27"/>
      <c r="C5" s="27"/>
      <c r="D5" s="145" t="s">
        <v>126</v>
      </c>
      <c r="E5" s="121"/>
      <c r="F5" s="121"/>
      <c r="G5" s="122"/>
      <c r="H5" s="27"/>
      <c r="I5" s="27"/>
      <c r="J5" s="27"/>
    </row>
    <row r="6" spans="1:10" x14ac:dyDescent="0.3">
      <c r="A6" s="27"/>
      <c r="B6" s="27"/>
      <c r="C6" s="27"/>
      <c r="D6" s="27"/>
      <c r="E6" s="27"/>
      <c r="F6" s="27"/>
      <c r="G6" s="27"/>
      <c r="H6" s="27"/>
      <c r="I6" s="27"/>
      <c r="J6" s="27"/>
    </row>
    <row r="7" spans="1:10" x14ac:dyDescent="0.3">
      <c r="A7" s="27"/>
      <c r="B7" s="27"/>
      <c r="C7" s="143" t="s">
        <v>127</v>
      </c>
      <c r="D7" s="116"/>
      <c r="E7" s="144" t="s">
        <v>34</v>
      </c>
      <c r="F7" s="83"/>
      <c r="G7" s="143" t="s">
        <v>128</v>
      </c>
      <c r="H7" s="116"/>
      <c r="I7" s="116"/>
      <c r="J7" s="116"/>
    </row>
    <row r="8" spans="1:10" ht="14.55" customHeight="1" x14ac:dyDescent="0.3">
      <c r="A8" s="53" t="s">
        <v>186</v>
      </c>
      <c r="B8" s="27"/>
      <c r="C8" s="132"/>
      <c r="D8" s="109"/>
      <c r="E8" s="129"/>
      <c r="F8" s="111"/>
      <c r="G8" s="132"/>
      <c r="H8" s="111"/>
      <c r="I8" s="111"/>
      <c r="J8" s="109"/>
    </row>
    <row r="9" spans="1:10" x14ac:dyDescent="0.3">
      <c r="A9" s="54" t="s">
        <v>187</v>
      </c>
      <c r="B9" s="54"/>
      <c r="C9" s="127"/>
      <c r="D9" s="109"/>
      <c r="E9" s="129"/>
      <c r="F9" s="111"/>
      <c r="G9" s="127"/>
      <c r="H9" s="111"/>
      <c r="I9" s="111"/>
      <c r="J9" s="109"/>
    </row>
    <row r="10" spans="1:10" x14ac:dyDescent="0.3">
      <c r="A10" s="53" t="s">
        <v>188</v>
      </c>
      <c r="B10" s="27"/>
      <c r="C10" s="132"/>
      <c r="D10" s="109"/>
      <c r="E10" s="129"/>
      <c r="F10" s="111"/>
      <c r="G10" s="132"/>
      <c r="H10" s="111"/>
      <c r="I10" s="111"/>
      <c r="J10" s="109"/>
    </row>
    <row r="11" spans="1:10" x14ac:dyDescent="0.3">
      <c r="A11" s="54" t="s">
        <v>173</v>
      </c>
      <c r="B11" s="54"/>
      <c r="C11" s="127"/>
      <c r="D11" s="109"/>
      <c r="E11" s="129"/>
      <c r="F11" s="111"/>
      <c r="G11" s="127"/>
      <c r="H11" s="111"/>
      <c r="I11" s="111"/>
      <c r="J11" s="109"/>
    </row>
    <row r="12" spans="1:10" x14ac:dyDescent="0.3">
      <c r="A12" s="53" t="s">
        <v>174</v>
      </c>
      <c r="B12" s="27"/>
      <c r="C12" s="132"/>
      <c r="D12" s="109"/>
      <c r="E12" s="129"/>
      <c r="F12" s="111"/>
      <c r="G12" s="132"/>
      <c r="H12" s="111"/>
      <c r="I12" s="111"/>
      <c r="J12" s="109"/>
    </row>
    <row r="13" spans="1:10" x14ac:dyDescent="0.3">
      <c r="A13" s="54" t="s">
        <v>178</v>
      </c>
      <c r="B13" s="54"/>
      <c r="C13" s="127"/>
      <c r="D13" s="109"/>
      <c r="E13" s="129"/>
      <c r="F13" s="111"/>
      <c r="G13" s="127"/>
      <c r="H13" s="111"/>
      <c r="I13" s="111"/>
      <c r="J13" s="109"/>
    </row>
    <row r="14" spans="1:10" x14ac:dyDescent="0.3">
      <c r="A14" s="53" t="s">
        <v>179</v>
      </c>
      <c r="B14" s="27"/>
      <c r="C14" s="132"/>
      <c r="D14" s="109"/>
      <c r="E14" s="135"/>
      <c r="F14" s="109"/>
      <c r="G14" s="132"/>
      <c r="H14" s="111"/>
      <c r="I14" s="111"/>
      <c r="J14" s="109"/>
    </row>
    <row r="15" spans="1:10" x14ac:dyDescent="0.3">
      <c r="A15" s="55"/>
      <c r="B15" s="54"/>
      <c r="C15" s="127"/>
      <c r="D15" s="109"/>
      <c r="E15" s="127"/>
      <c r="F15" s="109"/>
      <c r="G15" s="127"/>
      <c r="H15" s="111"/>
      <c r="I15" s="111"/>
      <c r="J15" s="109"/>
    </row>
    <row r="16" spans="1:10" x14ac:dyDescent="0.3">
      <c r="A16" s="53"/>
      <c r="B16" s="27"/>
      <c r="C16" s="132"/>
      <c r="D16" s="109"/>
      <c r="E16" s="132"/>
      <c r="F16" s="109"/>
      <c r="G16" s="132"/>
      <c r="H16" s="111"/>
      <c r="I16" s="111"/>
      <c r="J16" s="109"/>
    </row>
    <row r="17" spans="1:10" x14ac:dyDescent="0.3">
      <c r="A17" s="55"/>
      <c r="B17" s="54"/>
      <c r="C17" s="127"/>
      <c r="D17" s="109"/>
      <c r="E17" s="140"/>
      <c r="F17" s="111"/>
      <c r="G17" s="127"/>
      <c r="H17" s="111"/>
      <c r="I17" s="111"/>
      <c r="J17" s="109"/>
    </row>
    <row r="18" spans="1:10" x14ac:dyDescent="0.3">
      <c r="A18" s="53"/>
      <c r="B18" s="27"/>
      <c r="C18" s="132"/>
      <c r="D18" s="109"/>
      <c r="E18" s="137"/>
      <c r="F18" s="111"/>
      <c r="G18" s="132"/>
      <c r="H18" s="111"/>
      <c r="I18" s="111"/>
      <c r="J18" s="109"/>
    </row>
    <row r="19" spans="1:10" x14ac:dyDescent="0.3">
      <c r="A19" s="55"/>
      <c r="B19" s="54"/>
      <c r="C19" s="127"/>
      <c r="D19" s="109"/>
      <c r="E19" s="140"/>
      <c r="F19" s="111"/>
      <c r="G19" s="127"/>
      <c r="H19" s="111"/>
      <c r="I19" s="111"/>
      <c r="J19" s="109"/>
    </row>
    <row r="20" spans="1:10" x14ac:dyDescent="0.3">
      <c r="A20" s="53"/>
      <c r="B20" s="27"/>
      <c r="C20" s="132"/>
      <c r="D20" s="109"/>
      <c r="E20" s="137"/>
      <c r="F20" s="111"/>
      <c r="G20" s="132"/>
      <c r="H20" s="111"/>
      <c r="I20" s="111"/>
      <c r="J20" s="109"/>
    </row>
    <row r="21" spans="1:10" x14ac:dyDescent="0.3">
      <c r="A21" s="55"/>
      <c r="B21" s="54"/>
      <c r="C21" s="127"/>
      <c r="D21" s="109"/>
      <c r="E21" s="140"/>
      <c r="F21" s="111"/>
      <c r="G21" s="127"/>
      <c r="H21" s="111"/>
      <c r="I21" s="111"/>
      <c r="J21" s="109"/>
    </row>
    <row r="22" spans="1:10" x14ac:dyDescent="0.3">
      <c r="A22" s="53"/>
      <c r="B22" s="27"/>
      <c r="C22" s="132"/>
      <c r="D22" s="109"/>
      <c r="E22" s="137"/>
      <c r="F22" s="111"/>
      <c r="G22" s="132"/>
      <c r="H22" s="111"/>
      <c r="I22" s="111"/>
      <c r="J22" s="109"/>
    </row>
    <row r="23" spans="1:10" x14ac:dyDescent="0.3">
      <c r="A23" s="55"/>
      <c r="B23" s="54"/>
      <c r="C23" s="127"/>
      <c r="D23" s="109"/>
      <c r="E23" s="140"/>
      <c r="F23" s="111"/>
      <c r="G23" s="127"/>
      <c r="H23" s="111"/>
      <c r="I23" s="111"/>
      <c r="J23" s="109"/>
    </row>
    <row r="24" spans="1:10" x14ac:dyDescent="0.3">
      <c r="A24" s="53"/>
      <c r="B24" s="27"/>
      <c r="C24" s="132"/>
      <c r="D24" s="109"/>
      <c r="E24" s="137"/>
      <c r="F24" s="111"/>
      <c r="G24" s="132"/>
      <c r="H24" s="111"/>
      <c r="I24" s="111"/>
      <c r="J24" s="109"/>
    </row>
    <row r="25" spans="1:10" x14ac:dyDescent="0.3">
      <c r="A25" s="55"/>
      <c r="B25" s="54"/>
      <c r="C25" s="127"/>
      <c r="D25" s="109"/>
      <c r="E25" s="140"/>
      <c r="F25" s="111"/>
      <c r="G25" s="127"/>
      <c r="H25" s="111"/>
      <c r="I25" s="111"/>
      <c r="J25" s="109"/>
    </row>
    <row r="26" spans="1:10" x14ac:dyDescent="0.3">
      <c r="A26" s="53"/>
      <c r="B26" s="27"/>
      <c r="C26" s="132"/>
      <c r="D26" s="109"/>
      <c r="E26" s="137"/>
      <c r="F26" s="111"/>
      <c r="G26" s="132"/>
      <c r="H26" s="111"/>
      <c r="I26" s="111"/>
      <c r="J26" s="109"/>
    </row>
    <row r="27" spans="1:10" x14ac:dyDescent="0.3">
      <c r="A27" s="55"/>
      <c r="B27" s="54"/>
      <c r="C27" s="127"/>
      <c r="D27" s="109"/>
      <c r="E27" s="140"/>
      <c r="F27" s="111"/>
      <c r="G27" s="127"/>
      <c r="H27" s="111"/>
      <c r="I27" s="111"/>
      <c r="J27" s="109"/>
    </row>
    <row r="28" spans="1:10" x14ac:dyDescent="0.3">
      <c r="A28" s="53"/>
      <c r="B28" s="27"/>
      <c r="C28" s="132"/>
      <c r="D28" s="109"/>
      <c r="E28" s="137"/>
      <c r="F28" s="111"/>
      <c r="G28" s="132"/>
      <c r="H28" s="111"/>
      <c r="I28" s="111"/>
      <c r="J28" s="109"/>
    </row>
    <row r="29" spans="1:10" x14ac:dyDescent="0.3">
      <c r="A29" s="55"/>
      <c r="B29" s="54"/>
      <c r="C29" s="127"/>
      <c r="D29" s="109"/>
      <c r="E29" s="140"/>
      <c r="F29" s="111"/>
      <c r="G29" s="127"/>
      <c r="H29" s="111"/>
      <c r="I29" s="111"/>
      <c r="J29" s="109"/>
    </row>
    <row r="30" spans="1:10" x14ac:dyDescent="0.3">
      <c r="A30" s="53"/>
      <c r="B30" s="27"/>
      <c r="C30" s="132"/>
      <c r="D30" s="109"/>
      <c r="E30" s="137"/>
      <c r="F30" s="111"/>
      <c r="G30" s="132"/>
      <c r="H30" s="111"/>
      <c r="I30" s="111"/>
      <c r="J30" s="109"/>
    </row>
    <row r="31" spans="1:10" x14ac:dyDescent="0.3">
      <c r="A31" s="55"/>
      <c r="B31" s="54"/>
      <c r="C31" s="127"/>
      <c r="D31" s="109"/>
      <c r="E31" s="140"/>
      <c r="F31" s="111"/>
      <c r="G31" s="127"/>
      <c r="H31" s="111"/>
      <c r="I31" s="111"/>
      <c r="J31" s="109"/>
    </row>
    <row r="32" spans="1:10" x14ac:dyDescent="0.3">
      <c r="A32" s="53"/>
      <c r="B32" s="27"/>
      <c r="C32" s="132"/>
      <c r="D32" s="109"/>
      <c r="E32" s="137"/>
      <c r="F32" s="111"/>
      <c r="G32" s="132"/>
      <c r="H32" s="111"/>
      <c r="I32" s="111"/>
      <c r="J32" s="109"/>
    </row>
    <row r="33" spans="1:10" x14ac:dyDescent="0.3">
      <c r="A33" s="27"/>
      <c r="B33" s="27"/>
      <c r="C33" s="27"/>
      <c r="D33" s="27"/>
      <c r="E33" s="27"/>
      <c r="F33" s="27"/>
      <c r="G33" s="27"/>
      <c r="H33" s="27"/>
      <c r="I33" s="27"/>
      <c r="J33" s="27"/>
    </row>
    <row r="34" spans="1:10" x14ac:dyDescent="0.3">
      <c r="A34" s="27"/>
      <c r="B34" s="27"/>
      <c r="C34" s="27"/>
      <c r="D34" s="27"/>
      <c r="E34" s="27"/>
      <c r="F34" s="27"/>
      <c r="G34" s="27"/>
      <c r="H34" s="27"/>
      <c r="I34" s="27"/>
      <c r="J34" s="27">
        <f>COUNTA(G8:J32)</f>
        <v>0</v>
      </c>
    </row>
    <row r="35" spans="1:10" x14ac:dyDescent="0.3">
      <c r="A35" s="27" t="s">
        <v>153</v>
      </c>
      <c r="B35" s="27"/>
      <c r="C35" s="27"/>
      <c r="D35" s="27"/>
      <c r="E35" s="27"/>
      <c r="F35" s="27"/>
      <c r="G35" s="27"/>
      <c r="H35" s="27"/>
      <c r="I35" s="27"/>
      <c r="J35" s="27"/>
    </row>
    <row r="36" spans="1:10" x14ac:dyDescent="0.3">
      <c r="A36" s="142"/>
      <c r="B36" s="111"/>
      <c r="C36" s="111"/>
      <c r="D36" s="111"/>
      <c r="E36" s="111"/>
      <c r="F36" s="111"/>
      <c r="G36" s="111"/>
      <c r="H36" s="111"/>
      <c r="I36" s="111"/>
      <c r="J36" s="111"/>
    </row>
    <row r="37" spans="1:10" x14ac:dyDescent="0.3">
      <c r="A37" s="142"/>
      <c r="B37" s="111"/>
      <c r="C37" s="111"/>
      <c r="D37" s="111"/>
      <c r="E37" s="111"/>
      <c r="F37" s="111"/>
      <c r="G37" s="111"/>
      <c r="H37" s="111"/>
      <c r="I37" s="111"/>
      <c r="J37" s="111"/>
    </row>
    <row r="38" spans="1:10" x14ac:dyDescent="0.3">
      <c r="A38" s="142"/>
      <c r="B38" s="111"/>
      <c r="C38" s="111"/>
      <c r="D38" s="111"/>
      <c r="E38" s="111"/>
      <c r="F38" s="111"/>
      <c r="G38" s="111"/>
      <c r="H38" s="111"/>
      <c r="I38" s="111"/>
      <c r="J38" s="111"/>
    </row>
    <row r="39" spans="1:10" x14ac:dyDescent="0.3">
      <c r="A39" s="142"/>
      <c r="B39" s="111"/>
      <c r="C39" s="111"/>
      <c r="D39" s="111"/>
      <c r="E39" s="111"/>
      <c r="F39" s="111"/>
      <c r="G39" s="111"/>
      <c r="H39" s="111"/>
      <c r="I39" s="111"/>
      <c r="J39" s="111"/>
    </row>
    <row r="40" spans="1:10" x14ac:dyDescent="0.3">
      <c r="A40" s="142"/>
      <c r="B40" s="111"/>
      <c r="C40" s="111"/>
      <c r="D40" s="111"/>
      <c r="E40" s="111"/>
      <c r="F40" s="111"/>
      <c r="G40" s="111"/>
      <c r="H40" s="111"/>
      <c r="I40" s="111"/>
      <c r="J40" s="111"/>
    </row>
    <row r="41" spans="1:10" x14ac:dyDescent="0.3">
      <c r="A41" s="142"/>
      <c r="B41" s="111"/>
      <c r="C41" s="111"/>
      <c r="D41" s="111"/>
      <c r="E41" s="111"/>
      <c r="F41" s="111"/>
      <c r="G41" s="111"/>
      <c r="H41" s="111"/>
      <c r="I41" s="111"/>
      <c r="J41" s="111"/>
    </row>
    <row r="42" spans="1:10" x14ac:dyDescent="0.3">
      <c r="A42" s="142"/>
      <c r="B42" s="111"/>
      <c r="C42" s="111"/>
      <c r="D42" s="111"/>
      <c r="E42" s="111"/>
      <c r="F42" s="111"/>
      <c r="G42" s="111"/>
      <c r="H42" s="111"/>
      <c r="I42" s="111"/>
      <c r="J42" s="111"/>
    </row>
  </sheetData>
  <mergeCells count="86">
    <mergeCell ref="D5:G5"/>
    <mergeCell ref="E17:F17"/>
    <mergeCell ref="C26:D26"/>
    <mergeCell ref="C10:D10"/>
    <mergeCell ref="C16:D16"/>
    <mergeCell ref="E10:F10"/>
    <mergeCell ref="C25:D25"/>
    <mergeCell ref="E19:F19"/>
    <mergeCell ref="C9:D9"/>
    <mergeCell ref="E9:F9"/>
    <mergeCell ref="G17:J17"/>
    <mergeCell ref="C11:D11"/>
    <mergeCell ref="E11:F11"/>
    <mergeCell ref="G19:J19"/>
    <mergeCell ref="C13:D13"/>
    <mergeCell ref="E21:F21"/>
    <mergeCell ref="G13:J13"/>
    <mergeCell ref="C32:D32"/>
    <mergeCell ref="C7:D7"/>
    <mergeCell ref="E32:F32"/>
    <mergeCell ref="E7:F7"/>
    <mergeCell ref="G15:J15"/>
    <mergeCell ref="C24:D24"/>
    <mergeCell ref="E24:F24"/>
    <mergeCell ref="E28:F28"/>
    <mergeCell ref="G27:J27"/>
    <mergeCell ref="E30:F30"/>
    <mergeCell ref="G28:J28"/>
    <mergeCell ref="G30:J30"/>
    <mergeCell ref="G14:J14"/>
    <mergeCell ref="A42:J42"/>
    <mergeCell ref="G26:J26"/>
    <mergeCell ref="G16:J16"/>
    <mergeCell ref="G25:J25"/>
    <mergeCell ref="C20:D20"/>
    <mergeCell ref="E20:F20"/>
    <mergeCell ref="C29:D29"/>
    <mergeCell ref="E29:F29"/>
    <mergeCell ref="C22:D22"/>
    <mergeCell ref="C31:D31"/>
    <mergeCell ref="E31:F31"/>
    <mergeCell ref="C21:D21"/>
    <mergeCell ref="C23:D23"/>
    <mergeCell ref="A41:J41"/>
    <mergeCell ref="A39:J39"/>
    <mergeCell ref="A37:J37"/>
    <mergeCell ref="A40:J40"/>
    <mergeCell ref="G12:J12"/>
    <mergeCell ref="G21:J21"/>
    <mergeCell ref="G23:J23"/>
    <mergeCell ref="G7:J7"/>
    <mergeCell ref="E26:F26"/>
    <mergeCell ref="C8:D8"/>
    <mergeCell ref="E16:F16"/>
    <mergeCell ref="E25:F25"/>
    <mergeCell ref="G24:J24"/>
    <mergeCell ref="C18:D18"/>
    <mergeCell ref="E18:F18"/>
    <mergeCell ref="G9:J9"/>
    <mergeCell ref="E13:F13"/>
    <mergeCell ref="G11:J11"/>
    <mergeCell ref="C12:D12"/>
    <mergeCell ref="G20:J20"/>
    <mergeCell ref="C14:D14"/>
    <mergeCell ref="G29:J29"/>
    <mergeCell ref="E14:F14"/>
    <mergeCell ref="A38:J38"/>
    <mergeCell ref="G22:J22"/>
    <mergeCell ref="G31:J31"/>
    <mergeCell ref="E15:F15"/>
    <mergeCell ref="C15:D15"/>
    <mergeCell ref="E23:F23"/>
    <mergeCell ref="E8:F8"/>
    <mergeCell ref="G32:J32"/>
    <mergeCell ref="A36:J36"/>
    <mergeCell ref="G8:J8"/>
    <mergeCell ref="C27:D27"/>
    <mergeCell ref="E27:F27"/>
    <mergeCell ref="C17:D17"/>
    <mergeCell ref="G10:J10"/>
    <mergeCell ref="G18:J18"/>
    <mergeCell ref="C19:D19"/>
    <mergeCell ref="C28:D28"/>
    <mergeCell ref="E22:F22"/>
    <mergeCell ref="E12:F12"/>
    <mergeCell ref="C30:D30"/>
  </mergeCells>
  <dataValidations count="1">
    <dataValidation type="list" allowBlank="1" sqref="E8:E14" xr:uid="{00000000-0002-0000-0800-000000000000}">
      <formula1>"Good,Functioning,Fair,Damaged,Cracked,Dirty,Leaking,Loose,Missing,Mould,Not working,Paint flaking,Poor,Rust,Safety Issue,Needs adjusting,Not operational"</formula1>
    </dataValidation>
  </dataValidations>
  <pageMargins left="0.7" right="0.7" top="0.75" bottom="0.75" header="0.3" footer="0.3"/>
  <pageSetup orientation="portrait" horizont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20</vt:i4>
      </vt:variant>
    </vt:vector>
  </HeadingPairs>
  <TitlesOfParts>
    <vt:vector size="20" baseType="lpstr">
      <vt:lpstr>DASHBOARD</vt:lpstr>
      <vt:lpstr>DATABASE</vt:lpstr>
      <vt:lpstr>Report</vt:lpstr>
      <vt:lpstr>Exterior</vt:lpstr>
      <vt:lpstr>Mechanical</vt:lpstr>
      <vt:lpstr>Kitchen</vt:lpstr>
      <vt:lpstr>Bathroom</vt:lpstr>
      <vt:lpstr>Bathroom (2)</vt:lpstr>
      <vt:lpstr>Office</vt:lpstr>
      <vt:lpstr>Staff Office</vt:lpstr>
      <vt:lpstr>Living Room</vt:lpstr>
      <vt:lpstr>Laundry</vt:lpstr>
      <vt:lpstr>Bedroom</vt:lpstr>
      <vt:lpstr>Bedroom (2)</vt:lpstr>
      <vt:lpstr>Bedroom (3)</vt:lpstr>
      <vt:lpstr>Bedroom (4)</vt:lpstr>
      <vt:lpstr>Bedroom (5)</vt:lpstr>
      <vt:lpstr>Programs</vt:lpstr>
      <vt:lpstr>Drop Downs</vt:lpstr>
      <vt:lpstr>Conditions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Sheldon</dc:creator>
  <cp:lastModifiedBy>polis linus</cp:lastModifiedBy>
  <dcterms:created xsi:type="dcterms:W3CDTF">2022-02-28T20:59:06Z</dcterms:created>
  <dcterms:modified xsi:type="dcterms:W3CDTF">2026-04-12T21:59:27Z</dcterms:modified>
</cp:coreProperties>
</file>