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30"/>
  <workbookPr defaultThemeVersion="202300"/>
  <mc:AlternateContent xmlns:mc="http://schemas.openxmlformats.org/markup-compatibility/2006">
    <mc:Choice Requires="x15">
      <x15ac:absPath xmlns:x15ac="http://schemas.microsoft.com/office/spreadsheetml/2010/11/ac" url="/Users/harrydwainmoore/Documents/Farm/Farm 2025/"/>
    </mc:Choice>
  </mc:AlternateContent>
  <xr:revisionPtr revIDLastSave="0" documentId="13_ncr:1_{05054A7A-CD61-004A-8BCE-7E6DB1A06D9B}" xr6:coauthVersionLast="47" xr6:coauthVersionMax="47" xr10:uidLastSave="{00000000-0000-0000-0000-000000000000}"/>
  <bookViews>
    <workbookView xWindow="0" yWindow="640" windowWidth="27040" windowHeight="15640" xr2:uid="{61B6A5DD-F17C-FE4C-AC8D-520A217FE98F}"/>
  </bookViews>
  <sheets>
    <sheet name="Data" sheetId="1" r:id="rId1"/>
    <sheet name="Notes" sheetId="3" r:id="rId2"/>
    <sheet name="DataCount" sheetId="2" r:id="rId3"/>
  </sheets>
  <definedNames>
    <definedName name="_xlnm._FilterDatabase" localSheetId="0" hidden="1">Data!$A$1:$N$1</definedName>
    <definedName name="_xlnm.Print_Area" localSheetId="0">Data!$A$1:$L$145</definedName>
    <definedName name="_xlnm.Print_Titles" localSheetId="0">Data!$1:$1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1" l="1" a="1"/>
  <c r="J2" i="1" s="1"/>
  <c r="J3" i="1" a="1"/>
  <c r="J3" i="1" s="1"/>
  <c r="J4" i="1" a="1"/>
  <c r="J4" i="1" s="1"/>
  <c r="J5" i="1" a="1"/>
  <c r="J5" i="1" s="1"/>
  <c r="J6" i="1" a="1"/>
  <c r="J6" i="1" s="1"/>
  <c r="J7" i="1" a="1"/>
  <c r="J7" i="1" s="1"/>
  <c r="J8" i="1" a="1"/>
  <c r="J8" i="1" s="1"/>
  <c r="J9" i="1" a="1"/>
  <c r="J9" i="1" s="1"/>
  <c r="J10" i="1" a="1"/>
  <c r="J10" i="1" s="1"/>
  <c r="J11" i="1" a="1"/>
  <c r="J11" i="1" s="1"/>
  <c r="J12" i="1" a="1"/>
  <c r="J12" i="1" s="1"/>
  <c r="J13" i="1" a="1"/>
  <c r="J13" i="1" s="1"/>
  <c r="J14" i="1" a="1"/>
  <c r="J14" i="1" s="1"/>
  <c r="J15" i="1" a="1"/>
  <c r="J15" i="1" s="1"/>
  <c r="J16" i="1" a="1"/>
  <c r="J16" i="1" s="1"/>
  <c r="J17" i="1" a="1"/>
  <c r="J17" i="1" s="1"/>
  <c r="J18" i="1" a="1"/>
  <c r="J18" i="1" s="1"/>
  <c r="J19" i="1" a="1"/>
  <c r="J19" i="1" s="1"/>
  <c r="J20" i="1" a="1"/>
  <c r="J20" i="1" s="1"/>
  <c r="J21" i="1" a="1"/>
  <c r="J21" i="1" s="1"/>
  <c r="J22" i="1" a="1"/>
  <c r="J22" i="1" s="1"/>
  <c r="J23" i="1" a="1"/>
  <c r="J23" i="1" s="1"/>
  <c r="J24" i="1" a="1"/>
  <c r="J24" i="1" s="1"/>
  <c r="J25" i="1" a="1"/>
  <c r="J25" i="1" s="1"/>
  <c r="J26" i="1" a="1"/>
  <c r="J26" i="1" s="1"/>
  <c r="J27" i="1" a="1"/>
  <c r="J27" i="1" s="1"/>
  <c r="J28" i="1" a="1"/>
  <c r="J28" i="1" s="1"/>
  <c r="J29" i="1" a="1"/>
  <c r="J29" i="1" s="1"/>
  <c r="J30" i="1" a="1"/>
  <c r="J30" i="1" s="1"/>
  <c r="J31" i="1" a="1"/>
  <c r="J31" i="1" s="1"/>
  <c r="J32" i="1" a="1"/>
  <c r="J32" i="1" s="1"/>
  <c r="J33" i="1" a="1"/>
  <c r="J33" i="1" s="1"/>
  <c r="J34" i="1" a="1"/>
  <c r="J34" i="1" s="1"/>
  <c r="J35" i="1" a="1"/>
  <c r="J35" i="1" s="1"/>
  <c r="J36" i="1" a="1"/>
  <c r="J36" i="1" s="1"/>
  <c r="J37" i="1" a="1"/>
  <c r="J37" i="1" s="1"/>
  <c r="J38" i="1" a="1"/>
  <c r="J38" i="1" s="1"/>
  <c r="J39" i="1" a="1"/>
  <c r="J39" i="1" s="1"/>
  <c r="J40" i="1" a="1"/>
  <c r="J40" i="1" s="1"/>
  <c r="J41" i="1" a="1"/>
  <c r="J41" i="1" s="1"/>
  <c r="J42" i="1" a="1"/>
  <c r="J42" i="1" s="1"/>
  <c r="J43" i="1" a="1"/>
  <c r="J43" i="1" s="1"/>
  <c r="J44" i="1" a="1"/>
  <c r="J44" i="1" s="1"/>
  <c r="J45" i="1" a="1"/>
  <c r="J45" i="1" s="1"/>
  <c r="J46" i="1" a="1"/>
  <c r="J46" i="1" s="1"/>
  <c r="J47" i="1" a="1"/>
  <c r="J47" i="1" s="1"/>
  <c r="J48" i="1" a="1"/>
  <c r="J48" i="1" s="1"/>
  <c r="J49" i="1" a="1"/>
  <c r="J49" i="1" s="1"/>
  <c r="J50" i="1" a="1"/>
  <c r="J50" i="1" s="1"/>
  <c r="J51" i="1" a="1"/>
  <c r="J51" i="1" s="1"/>
  <c r="J52" i="1" a="1"/>
  <c r="J52" i="1" s="1"/>
  <c r="J53" i="1" a="1"/>
  <c r="J53" i="1" s="1"/>
  <c r="J54" i="1" a="1"/>
  <c r="J54" i="1" s="1"/>
  <c r="J55" i="1" a="1"/>
  <c r="J55" i="1" s="1"/>
  <c r="J56" i="1" a="1"/>
  <c r="J56" i="1" s="1"/>
  <c r="J57" i="1" a="1"/>
  <c r="J57" i="1" s="1"/>
  <c r="J58" i="1" a="1"/>
  <c r="J58" i="1" s="1"/>
  <c r="J59" i="1" a="1"/>
  <c r="J59" i="1" s="1"/>
  <c r="J60" i="1" a="1"/>
  <c r="J60" i="1" s="1"/>
  <c r="J61" i="1" a="1"/>
  <c r="J61" i="1" s="1"/>
  <c r="J62" i="1" a="1"/>
  <c r="J62" i="1" s="1"/>
  <c r="J63" i="1" a="1"/>
  <c r="J63" i="1" s="1"/>
  <c r="J64" i="1" a="1"/>
  <c r="J64" i="1" s="1"/>
  <c r="J65" i="1" a="1"/>
  <c r="J65" i="1" s="1"/>
  <c r="J66" i="1" a="1"/>
  <c r="J66" i="1" s="1"/>
  <c r="J67" i="1" a="1"/>
  <c r="J67" i="1" s="1"/>
  <c r="J68" i="1" a="1"/>
  <c r="J68" i="1" s="1"/>
  <c r="J69" i="1" a="1"/>
  <c r="J69" i="1" s="1"/>
  <c r="J70" i="1" a="1"/>
  <c r="J70" i="1" s="1"/>
  <c r="J71" i="1" a="1"/>
  <c r="J71" i="1" s="1"/>
  <c r="J72" i="1" a="1"/>
  <c r="J72" i="1" s="1"/>
  <c r="J73" i="1" a="1"/>
  <c r="J73" i="1" s="1"/>
  <c r="J74" i="1" a="1"/>
  <c r="J74" i="1" s="1"/>
  <c r="J75" i="1" a="1"/>
  <c r="J75" i="1" s="1"/>
  <c r="J76" i="1" a="1"/>
  <c r="J76" i="1" s="1"/>
  <c r="J77" i="1" a="1"/>
  <c r="J77" i="1" s="1"/>
  <c r="J78" i="1" a="1"/>
  <c r="J78" i="1" s="1"/>
  <c r="J79" i="1" a="1"/>
  <c r="J79" i="1" s="1"/>
  <c r="J80" i="1" a="1"/>
  <c r="J80" i="1" s="1"/>
  <c r="J81" i="1" a="1"/>
  <c r="J81" i="1" s="1"/>
  <c r="J82" i="1" a="1"/>
  <c r="J82" i="1" s="1"/>
  <c r="J83" i="1" a="1"/>
  <c r="J83" i="1" s="1"/>
  <c r="J84" i="1" a="1"/>
  <c r="J84" i="1" s="1"/>
  <c r="J85" i="1" a="1"/>
  <c r="J85" i="1" s="1"/>
  <c r="J86" i="1" a="1"/>
  <c r="J86" i="1" s="1"/>
  <c r="J87" i="1" a="1"/>
  <c r="J87" i="1" s="1"/>
  <c r="J88" i="1" a="1"/>
  <c r="J88" i="1" s="1"/>
  <c r="J89" i="1" a="1"/>
  <c r="J89" i="1" s="1"/>
  <c r="J90" i="1" a="1"/>
  <c r="J90" i="1" s="1"/>
  <c r="J91" i="1" a="1"/>
  <c r="J91" i="1" s="1"/>
  <c r="J92" i="1" a="1"/>
  <c r="J92" i="1" s="1"/>
  <c r="J93" i="1" a="1"/>
  <c r="J93" i="1" s="1"/>
  <c r="J94" i="1" a="1"/>
  <c r="J94" i="1" s="1"/>
  <c r="J95" i="1" a="1"/>
  <c r="J95" i="1" s="1"/>
  <c r="J96" i="1" a="1"/>
  <c r="J96" i="1" s="1"/>
  <c r="J97" i="1" a="1"/>
  <c r="J97" i="1" s="1"/>
  <c r="J98" i="1" a="1"/>
  <c r="J98" i="1" s="1"/>
  <c r="J99" i="1" a="1"/>
  <c r="J99" i="1" s="1"/>
  <c r="J100" i="1" a="1"/>
  <c r="J100" i="1" s="1"/>
  <c r="J101" i="1" a="1"/>
  <c r="J101" i="1" s="1"/>
  <c r="J102" i="1" a="1"/>
  <c r="J102" i="1" s="1"/>
  <c r="J103" i="1" a="1"/>
  <c r="J103" i="1" s="1"/>
  <c r="J104" i="1" a="1"/>
  <c r="J104" i="1" s="1"/>
  <c r="J105" i="1" a="1"/>
  <c r="J105" i="1" s="1"/>
  <c r="J106" i="1" a="1"/>
  <c r="J106" i="1" s="1"/>
  <c r="J107" i="1" a="1"/>
  <c r="J107" i="1" s="1"/>
  <c r="J108" i="1" a="1"/>
  <c r="J108" i="1" s="1"/>
  <c r="J109" i="1" a="1"/>
  <c r="J109" i="1" s="1"/>
  <c r="J110" i="1" a="1"/>
  <c r="J110" i="1" s="1"/>
  <c r="J111" i="1" a="1"/>
  <c r="J111" i="1" s="1"/>
  <c r="J112" i="1" a="1"/>
  <c r="J112" i="1" s="1"/>
  <c r="J113" i="1" a="1"/>
  <c r="J113" i="1" s="1"/>
  <c r="J114" i="1" a="1"/>
  <c r="J114" i="1" s="1"/>
  <c r="J115" i="1" a="1"/>
  <c r="J115" i="1" s="1"/>
  <c r="J116" i="1" a="1"/>
  <c r="J116" i="1" s="1"/>
  <c r="J117" i="1" a="1"/>
  <c r="J117" i="1" s="1"/>
  <c r="J118" i="1" a="1"/>
  <c r="J118" i="1" s="1"/>
  <c r="J119" i="1" a="1"/>
  <c r="J119" i="1" s="1"/>
  <c r="J120" i="1" a="1"/>
  <c r="J120" i="1" s="1"/>
  <c r="J121" i="1" a="1"/>
  <c r="J121" i="1" s="1"/>
  <c r="J122" i="1" a="1"/>
  <c r="J122" i="1" s="1"/>
  <c r="J123" i="1" a="1"/>
  <c r="J123" i="1" s="1"/>
  <c r="J124" i="1" a="1"/>
  <c r="J124" i="1" s="1"/>
  <c r="J125" i="1" a="1"/>
  <c r="J125" i="1" s="1"/>
  <c r="J126" i="1" a="1"/>
  <c r="J126" i="1" s="1"/>
  <c r="J127" i="1" a="1"/>
  <c r="J127" i="1" s="1"/>
  <c r="J128" i="1" a="1"/>
  <c r="J128" i="1" s="1"/>
  <c r="J129" i="1" a="1"/>
  <c r="J129" i="1" s="1"/>
  <c r="J130" i="1" a="1"/>
  <c r="J130" i="1" s="1"/>
  <c r="J131" i="1" a="1"/>
  <c r="J131" i="1" s="1"/>
  <c r="J132" i="1" a="1"/>
  <c r="J132" i="1" s="1"/>
  <c r="J133" i="1" a="1"/>
  <c r="J133" i="1" s="1"/>
  <c r="J134" i="1" a="1"/>
  <c r="J134" i="1" s="1"/>
  <c r="J135" i="1" a="1"/>
  <c r="J135" i="1" s="1"/>
  <c r="J136" i="1" a="1"/>
  <c r="J136" i="1" s="1"/>
  <c r="J137" i="1" a="1"/>
  <c r="J137" i="1" s="1"/>
  <c r="J138" i="1" a="1"/>
  <c r="J138" i="1" s="1"/>
  <c r="J139" i="1" a="1"/>
  <c r="J139" i="1" s="1"/>
  <c r="J140" i="1" a="1"/>
  <c r="J140" i="1" s="1"/>
  <c r="J141" i="1" a="1"/>
  <c r="J141" i="1" s="1"/>
  <c r="J142" i="1" a="1"/>
  <c r="J142" i="1" s="1"/>
  <c r="J143" i="1" a="1"/>
  <c r="J143" i="1" s="1"/>
  <c r="J144" i="1" a="1"/>
  <c r="J144" i="1" s="1"/>
  <c r="J145" i="1" a="1"/>
  <c r="J145" i="1" s="1"/>
  <c r="J146" i="1" a="1"/>
  <c r="J146" i="1" s="1"/>
  <c r="J147" i="1" a="1"/>
  <c r="J147" i="1" s="1"/>
  <c r="J148" i="1" a="1"/>
  <c r="J148" i="1" s="1"/>
  <c r="J149" i="1" a="1"/>
  <c r="J149" i="1" s="1"/>
  <c r="J150" i="1" a="1"/>
  <c r="J150" i="1" s="1"/>
  <c r="J151" i="1" a="1"/>
  <c r="J151" i="1" s="1"/>
  <c r="J152" i="1" a="1"/>
  <c r="J152" i="1" s="1"/>
  <c r="J153" i="1" a="1"/>
  <c r="J153" i="1" s="1"/>
  <c r="J154" i="1" a="1"/>
  <c r="J154" i="1" s="1"/>
  <c r="J155" i="1" a="1"/>
  <c r="J155" i="1" s="1"/>
  <c r="J156" i="1" a="1"/>
  <c r="J156" i="1" s="1"/>
  <c r="J157" i="1" a="1"/>
  <c r="J157" i="1" s="1"/>
  <c r="J158" i="1" a="1"/>
  <c r="J158" i="1" s="1"/>
  <c r="J159" i="1" a="1"/>
  <c r="J159" i="1" s="1"/>
  <c r="J160" i="1" a="1"/>
  <c r="J160" i="1" s="1"/>
  <c r="J161" i="1" a="1"/>
  <c r="J161" i="1" s="1"/>
  <c r="J162" i="1" a="1"/>
  <c r="J162" i="1" s="1"/>
  <c r="D68" i="1"/>
  <c r="I124" i="1"/>
  <c r="I123" i="1"/>
  <c r="I109" i="1"/>
  <c r="I56" i="1"/>
  <c r="I40" i="1"/>
  <c r="B13" i="2"/>
  <c r="B11" i="2"/>
  <c r="B9" i="2"/>
  <c r="B8" i="2"/>
  <c r="B7" i="2"/>
  <c r="B6" i="2"/>
  <c r="B5" i="2"/>
  <c r="B4" i="2"/>
  <c r="B3" i="2"/>
  <c r="B2" i="2"/>
  <c r="B15" i="2"/>
  <c r="B12" i="2"/>
  <c r="H108" i="1"/>
  <c r="I108" i="1" s="1"/>
  <c r="D108" i="1"/>
  <c r="D19" i="1"/>
  <c r="H49" i="1"/>
  <c r="I49" i="1" s="1"/>
  <c r="D18" i="1"/>
  <c r="D79" i="1"/>
  <c r="H67" i="1"/>
  <c r="I67" i="1" s="1"/>
  <c r="D69" i="1"/>
  <c r="H38" i="1"/>
  <c r="I38" i="1" s="1"/>
  <c r="D17" i="1"/>
  <c r="H37" i="1"/>
  <c r="I37" i="1" s="1"/>
  <c r="H36" i="1"/>
  <c r="F42" i="1" s="1"/>
  <c r="D77" i="1"/>
  <c r="D71" i="1"/>
  <c r="H44" i="1"/>
  <c r="I44" i="1" s="1"/>
  <c r="H57" i="1"/>
  <c r="I57" i="1" s="1"/>
  <c r="D72" i="1"/>
  <c r="D78" i="1"/>
  <c r="H39" i="1"/>
  <c r="I39" i="1" s="1"/>
  <c r="D145" i="1"/>
  <c r="H64" i="1"/>
  <c r="I64" i="1" s="1"/>
  <c r="D64" i="1"/>
  <c r="D56" i="1"/>
  <c r="H51" i="1"/>
  <c r="I51" i="1" s="1"/>
  <c r="D51" i="1"/>
  <c r="H43" i="1"/>
  <c r="I43" i="1" s="1"/>
  <c r="D43" i="1"/>
  <c r="H34" i="1"/>
  <c r="I34" i="1" s="1"/>
  <c r="D85" i="1"/>
  <c r="D144" i="1"/>
  <c r="D80" i="1"/>
  <c r="H52" i="1"/>
  <c r="I52" i="1" s="1"/>
  <c r="H58" i="1"/>
  <c r="I58" i="1" s="1"/>
  <c r="D140" i="1"/>
  <c r="D82" i="1"/>
  <c r="D16" i="1"/>
  <c r="H60" i="1"/>
  <c r="I60" i="1" s="1"/>
  <c r="D60" i="1"/>
  <c r="D138" i="1"/>
  <c r="D133" i="1"/>
  <c r="D11" i="1"/>
  <c r="D84" i="1"/>
  <c r="D54" i="1"/>
  <c r="D100" i="1"/>
  <c r="D103" i="1"/>
  <c r="D27" i="1"/>
  <c r="D156" i="1"/>
  <c r="D112" i="1"/>
  <c r="D137" i="1"/>
  <c r="I88" i="1"/>
  <c r="D88" i="1"/>
  <c r="D135" i="1"/>
  <c r="D119" i="1"/>
  <c r="D10" i="1"/>
  <c r="D123" i="1"/>
  <c r="D13" i="1"/>
  <c r="D121" i="1"/>
  <c r="D136" i="1"/>
  <c r="D139" i="1"/>
  <c r="D33" i="1"/>
  <c r="D14" i="1"/>
  <c r="D132" i="1"/>
  <c r="D131" i="1"/>
  <c r="D130" i="1"/>
  <c r="D32" i="1"/>
  <c r="D129" i="1"/>
  <c r="D124" i="1"/>
  <c r="D31" i="1"/>
  <c r="D127" i="1"/>
  <c r="D126" i="1"/>
  <c r="D125" i="1"/>
  <c r="D128" i="1"/>
  <c r="D109" i="1"/>
  <c r="H66" i="1"/>
  <c r="I66" i="1" s="1"/>
  <c r="D66" i="1"/>
  <c r="D30" i="1"/>
  <c r="D120" i="1"/>
  <c r="D162" i="1"/>
  <c r="D122" i="1"/>
  <c r="D117" i="1"/>
  <c r="D116" i="1"/>
  <c r="D29" i="1"/>
  <c r="D161" i="1"/>
  <c r="D28" i="1"/>
  <c r="D115" i="1"/>
  <c r="D26" i="1"/>
  <c r="D160" i="1"/>
  <c r="D114" i="1"/>
  <c r="D25" i="1"/>
  <c r="D159" i="1"/>
  <c r="D24" i="1"/>
  <c r="D158" i="1"/>
  <c r="D113" i="1"/>
  <c r="D157" i="1"/>
  <c r="D23" i="1"/>
  <c r="D111" i="1"/>
  <c r="D22" i="1"/>
  <c r="D155" i="1"/>
  <c r="D154" i="1"/>
  <c r="D110" i="1"/>
  <c r="I87" i="1"/>
  <c r="D87" i="1"/>
  <c r="H65" i="1"/>
  <c r="I65" i="1" s="1"/>
  <c r="D65" i="1"/>
  <c r="D142" i="1"/>
  <c r="D143" i="1"/>
  <c r="D107" i="1"/>
  <c r="D153" i="1"/>
  <c r="D152" i="1"/>
  <c r="D151" i="1"/>
  <c r="D150" i="1"/>
  <c r="H62" i="1"/>
  <c r="I62" i="1" s="1"/>
  <c r="D62" i="1"/>
  <c r="H61" i="1"/>
  <c r="I61" i="1" s="1"/>
  <c r="D61" i="1"/>
  <c r="D105" i="1"/>
  <c r="D81" i="1"/>
  <c r="D104" i="1"/>
  <c r="D58" i="1"/>
  <c r="D57" i="1"/>
  <c r="H75" i="1"/>
  <c r="H73" i="1"/>
  <c r="D106" i="1"/>
  <c r="H70" i="1"/>
  <c r="H76" i="1"/>
  <c r="D76" i="1"/>
  <c r="H53" i="1"/>
  <c r="I53" i="1" s="1"/>
  <c r="D53" i="1"/>
  <c r="D52" i="1"/>
  <c r="I59" i="1"/>
  <c r="D83" i="1"/>
  <c r="H55" i="1"/>
  <c r="I55" i="1" s="1"/>
  <c r="H54" i="1"/>
  <c r="I54" i="1" s="1"/>
  <c r="H50" i="1"/>
  <c r="I50" i="1" s="1"/>
  <c r="D50" i="1"/>
  <c r="H48" i="1"/>
  <c r="I48" i="1" s="1"/>
  <c r="H47" i="1"/>
  <c r="I47" i="1" s="1"/>
  <c r="D102" i="1"/>
  <c r="D101" i="1"/>
  <c r="D148" i="1"/>
  <c r="D46" i="1"/>
  <c r="D99" i="1"/>
  <c r="D49" i="1"/>
  <c r="H41" i="1"/>
  <c r="I41" i="1" s="1"/>
  <c r="D44" i="1"/>
  <c r="D86" i="1"/>
  <c r="H42" i="1"/>
  <c r="I42" i="1" s="1"/>
  <c r="D42" i="1"/>
  <c r="D98" i="1"/>
  <c r="D97" i="1"/>
  <c r="D96" i="1"/>
  <c r="D95" i="1"/>
  <c r="D94" i="1"/>
  <c r="D147" i="1"/>
  <c r="D21" i="1"/>
  <c r="D93" i="1"/>
  <c r="D40" i="1"/>
  <c r="D20" i="1"/>
  <c r="D39" i="1"/>
  <c r="D146" i="1"/>
  <c r="D92" i="1"/>
  <c r="D38" i="1"/>
  <c r="D9" i="1"/>
  <c r="D15" i="1"/>
  <c r="D91" i="1"/>
  <c r="D7" i="1"/>
  <c r="D37" i="1"/>
  <c r="D12" i="1"/>
  <c r="D90" i="1"/>
  <c r="D36" i="1"/>
  <c r="D89" i="1"/>
  <c r="D34" i="1"/>
  <c r="I35" i="1"/>
  <c r="D35" i="1"/>
  <c r="D8" i="1"/>
  <c r="D3" i="1"/>
  <c r="D6" i="1"/>
  <c r="D5" i="1"/>
  <c r="D67" i="1"/>
  <c r="D4" i="1"/>
  <c r="D2" i="1"/>
  <c r="I36" i="1" l="1"/>
  <c r="N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<sst xmlns="http://schemas.openxmlformats.org/spreadsheetml/2006/main" count="963" uniqueCount="230">
  <si>
    <t>Tag</t>
  </si>
  <si>
    <t>Age</t>
  </si>
  <si>
    <t>DOB</t>
  </si>
  <si>
    <t>Dame</t>
  </si>
  <si>
    <t>Sold/Died/Mkt</t>
  </si>
  <si>
    <t>Comments</t>
  </si>
  <si>
    <t>OverDue</t>
  </si>
  <si>
    <t>Bull</t>
  </si>
  <si>
    <t>Y</t>
  </si>
  <si>
    <t>???</t>
  </si>
  <si>
    <t>NA</t>
  </si>
  <si>
    <t>Bull Calf</t>
  </si>
  <si>
    <t>N</t>
  </si>
  <si>
    <t>1/1/22</t>
  </si>
  <si>
    <t>86</t>
  </si>
  <si>
    <t>NA2</t>
  </si>
  <si>
    <t>NA3</t>
  </si>
  <si>
    <t>S</t>
  </si>
  <si>
    <t>B balf b 1/1/22; *May keep as herd bull*</t>
  </si>
  <si>
    <t>Repl Heifer</t>
  </si>
  <si>
    <t>B Calf b 3/28/22 Mother is # 75; Sire is BJ.*Possible Herd Bull* (SOLD 3/13/23)</t>
  </si>
  <si>
    <t>Born Apr 9 2022. Sire is BJ; *Herd Bull* COVEXIN 8 3/13/23</t>
  </si>
  <si>
    <t>Orp</t>
  </si>
  <si>
    <t>Bull calf b. Approx 6/16/22; Think it was abandoned from Rusty's herd, I told him and evidently he don't think it's his. Trying to suck my cows. (SOLD 3/13/23)</t>
  </si>
  <si>
    <t>Cow</t>
  </si>
  <si>
    <t>Heifer Calf</t>
  </si>
  <si>
    <t xml:space="preserve">H calf b 5/2/22; </t>
  </si>
  <si>
    <t xml:space="preserve">b 4/29/22; </t>
  </si>
  <si>
    <t>Bull calf b 7/19/22 (SOLD 3/13/23)</t>
  </si>
  <si>
    <t>BB Cow Born Approximately 12/9/2015. Bought from Rusty 9/17/24; Preg checked negative 12/13/24</t>
  </si>
  <si>
    <t xml:space="preserve"> Bull Calf b. 6/22/22 </t>
  </si>
  <si>
    <t>New b calf 6/23/22.  (SOLD 3/13/23)</t>
  </si>
  <si>
    <t>Heifer Calf b. 3/18/22</t>
  </si>
  <si>
    <t>Steer</t>
  </si>
  <si>
    <t xml:space="preserve"> Bull calf b 6/28/23; Old style tag</t>
  </si>
  <si>
    <t>Bull calf b. 5/4/22;  (SOLD 3/13/23)</t>
  </si>
  <si>
    <t>Heifer calf 3/18/22</t>
  </si>
  <si>
    <t>Bull calf b. 5/28/22</t>
  </si>
  <si>
    <t>Bull calf b. 3/5/23 good condition. Sire is BJ; BANDED on 3/8/23</t>
  </si>
  <si>
    <t>B Calf b 12/17/22 Mother is # 92 *SIRE BJ*</t>
  </si>
  <si>
    <t>Heifer Calf b 1/30/23</t>
  </si>
  <si>
    <t xml:space="preserve"> New heifer calf b 6/14/23 </t>
  </si>
  <si>
    <t>B Calf b 12/18/22 Mother is # 83 *SIRE BJ</t>
  </si>
  <si>
    <t xml:space="preserve">Heifer calf b 4/9/23 </t>
  </si>
  <si>
    <t>New Calf b. 8/5/20; New B Calf b. 6/27/21; New H Calf b. 6/22/22 *CULLED SOLD AS PAIR*</t>
  </si>
  <si>
    <t>Mother is #64; Dry; SOLD as cull 083021</t>
  </si>
  <si>
    <t>New Calf b. 7/31/20 mother #53 (SOLD 8/2/21)</t>
  </si>
  <si>
    <t>12m</t>
  </si>
  <si>
    <t>New Calf b. 7/31/20 mother #57</t>
  </si>
  <si>
    <t>4/12/22</t>
  </si>
  <si>
    <t>D</t>
  </si>
  <si>
    <r>
      <t xml:space="preserve"> Replacement Heifer b. 7/31/20 mother #56; Bread by BJ 6/21/21</t>
    </r>
    <r>
      <rPr>
        <b/>
        <i/>
        <sz val="10"/>
        <color theme="1"/>
        <rFont val="Helvetica Neue"/>
        <family val="2"/>
      </rPr>
      <t>;1st calf COW AND CALF DIED DURING BIRTH</t>
    </r>
    <r>
      <rPr>
        <sz val="10"/>
        <color theme="1"/>
        <rFont val="Helvetica Neue"/>
        <family val="2"/>
      </rPr>
      <t xml:space="preserve"> 4/12/22</t>
    </r>
  </si>
  <si>
    <t>New calf b.7/31/20 mother #63 SOLD 8/2/21)</t>
  </si>
  <si>
    <t>New Calf b. 7/31/20 mother #35 (SOLD 8/2/21)</t>
  </si>
  <si>
    <t>Mom #51. Calf b 7/15/20 SOLD 8/2/21)</t>
  </si>
  <si>
    <t xml:space="preserve"> b. 7/31/20 mother #26</t>
  </si>
  <si>
    <t>SOLD 8/9/21</t>
  </si>
  <si>
    <t>9/1/21</t>
  </si>
  <si>
    <t>Tag in backwards: had a b calf b 9/1/21 (NO CALF NURSING) *CULLED*</t>
  </si>
  <si>
    <t>2/18/21</t>
  </si>
  <si>
    <t>Bull calf b. 2/18/21; Check on #55. She is overdue*CULLED*</t>
  </si>
  <si>
    <t>7/25/21</t>
  </si>
  <si>
    <t>New calf Female 7/25/21; (large teats - SOLD as cull)  1185 lb(.42/lb$497.70</t>
  </si>
  <si>
    <t>8/15/21</t>
  </si>
  <si>
    <t>Cow: (NO CALF NURSING)*CULLED*</t>
  </si>
  <si>
    <t xml:space="preserve"> Heifer Calf on 3/7/21; New b calf b 1/1/22 (bad rain storm) calf DIED never got up. About a month early (should have calved 2/8/21). (NO CALF NURSING)*CULLED*</t>
  </si>
  <si>
    <t>Limping (SOLD 092021) Calf # 97; new calf on 3/12/21</t>
  </si>
  <si>
    <t>5/2/22</t>
  </si>
  <si>
    <t xml:space="preserve"> Bull calf 4/21/21;h calf b 5/2/22*CULLED SOLD AS PAIR*</t>
  </si>
  <si>
    <t>4/29/22</t>
  </si>
  <si>
    <t>Calf b 5/29/21 ; Calf b 4/29/22*CULLED SOLD AS PAIR*</t>
  </si>
  <si>
    <t>This is a big Heifer; Pregnancy check and SOLD on 083021</t>
  </si>
  <si>
    <t>5/9/21</t>
  </si>
  <si>
    <t>New B calf 5/9/21; Keep watch she appears to be dry: (WHAT IS HER STATUS)*CULLED*</t>
  </si>
  <si>
    <t>?</t>
  </si>
  <si>
    <t>Replacement cow b Feb/Mar 2020; 1St Calf born 7/26/21;2nd calf b 12/18/22; 3rd calf b. 2/5/24</t>
  </si>
  <si>
    <t>Sold Heifer on 081621, b Feb/Mar 2020 MEAN culled</t>
  </si>
  <si>
    <t>SOLD 8/2/21)</t>
  </si>
  <si>
    <r>
      <t xml:space="preserve">Replacement Heifer, b Feb/Mar 2020;*Bread 8/25/22 Bull 100. </t>
    </r>
    <r>
      <rPr>
        <sz val="10"/>
        <color rgb="FFFF0000"/>
        <rFont val="Helvetica Neue"/>
        <family val="2"/>
      </rPr>
      <t xml:space="preserve"> </t>
    </r>
    <r>
      <rPr>
        <sz val="10"/>
        <color theme="1"/>
        <rFont val="Helvetica Neue"/>
        <family val="2"/>
      </rPr>
      <t>*PC Positive 8/14/23* Heifer calf b. 8/19/23; Heifer calf b 7/26/24</t>
    </r>
  </si>
  <si>
    <t>B</t>
  </si>
  <si>
    <t>Black White face (to butcher) b approximately 8/15/20</t>
  </si>
  <si>
    <t>Steer To sell. Born approximately 8/15/20 SOLD 8/2/21)</t>
  </si>
  <si>
    <t xml:space="preserve">SOLD 8/2/21) </t>
  </si>
  <si>
    <t xml:space="preserve"> b Feb/Mar 2020 SOLD 8/2/21)</t>
  </si>
  <si>
    <t>Herd Bull</t>
  </si>
  <si>
    <t>8/21/21</t>
  </si>
  <si>
    <r>
      <t>Replacement cow, b Feb/Mar 2020; first calf 8/21/21;</t>
    </r>
    <r>
      <rPr>
        <b/>
        <i/>
        <sz val="10"/>
        <color theme="1"/>
        <rFont val="Helvetica Neue"/>
        <family val="2"/>
      </rPr>
      <t>*Verified Open*Turn in with Bull</t>
    </r>
    <r>
      <rPr>
        <sz val="10"/>
        <color theme="1"/>
        <rFont val="Helvetica Neue"/>
        <family val="2"/>
      </rPr>
      <t>*Preg check negative **SOLD on 5/2/22**</t>
    </r>
  </si>
  <si>
    <t xml:space="preserve"> New heifer calf b 4/9/23 </t>
  </si>
  <si>
    <t xml:space="preserve"> New bull calf b 6/6/23 Tagged and turned out with herd.</t>
  </si>
  <si>
    <r>
      <rPr>
        <sz val="10"/>
        <color theme="1"/>
        <rFont val="Helvetica Neue"/>
        <family val="2"/>
      </rPr>
      <t>New h a calf b. 8/24/22; (BJ bull is Sire)</t>
    </r>
    <r>
      <rPr>
        <sz val="10"/>
        <color rgb="FFFF0000"/>
        <rFont val="Helvetica Neue"/>
        <family val="2"/>
      </rPr>
      <t xml:space="preserve"> **SELL**</t>
    </r>
  </si>
  <si>
    <t>B. 4/14/21 (mother is #64</t>
  </si>
  <si>
    <r>
      <t>New bull calf on 3/12/23</t>
    </r>
    <r>
      <rPr>
        <sz val="10"/>
        <color rgb="FFFF0000"/>
        <rFont val="Helvetica Neue"/>
        <family val="2"/>
      </rPr>
      <t xml:space="preserve"> **BUTCHERED**</t>
    </r>
  </si>
  <si>
    <t>B. 3/23/21; Mother is #28</t>
  </si>
  <si>
    <t>8m</t>
  </si>
  <si>
    <t>B. 2/18/21 mother is #55</t>
  </si>
  <si>
    <r>
      <t xml:space="preserve">B calf b 8/16/23; </t>
    </r>
    <r>
      <rPr>
        <sz val="10"/>
        <color rgb="FFFF0000"/>
        <rFont val="Helvetica Neue"/>
        <family val="2"/>
      </rPr>
      <t>*SOLD 2/18/24*</t>
    </r>
  </si>
  <si>
    <t xml:space="preserve"> b.4/13/21; mother is 59</t>
  </si>
  <si>
    <r>
      <t xml:space="preserve">B. 8/17/23; Mother is #31;  </t>
    </r>
    <r>
      <rPr>
        <sz val="10"/>
        <color rgb="FFFF0000"/>
        <rFont val="Helvetica Neue"/>
        <family val="2"/>
      </rPr>
      <t>*SOLD 2/18/24*</t>
    </r>
  </si>
  <si>
    <t>New B calf 4/21/21 Mother is #67</t>
  </si>
  <si>
    <r>
      <t xml:space="preserve">Bull calf b 8/26/23;  </t>
    </r>
    <r>
      <rPr>
        <sz val="10"/>
        <color rgb="FFFF0000"/>
        <rFont val="Helvetica Neue"/>
        <family val="2"/>
      </rPr>
      <t>*SOLD 2/18/24*</t>
    </r>
  </si>
  <si>
    <t>New B calf 5/9/21; mother is #73</t>
  </si>
  <si>
    <t>Born 2/5/24 ; SOLD 11/4/24</t>
  </si>
  <si>
    <r>
      <t xml:space="preserve">Bill calf b 8/24/23;  </t>
    </r>
    <r>
      <rPr>
        <sz val="10"/>
        <color rgb="FFFF0000"/>
        <rFont val="Helvetica Neue"/>
        <family val="2"/>
      </rPr>
      <t>*SOLD 2/18/24*</t>
    </r>
  </si>
  <si>
    <t>Born 2/24/24; SOLD 11/4/24</t>
  </si>
  <si>
    <t>New B calf 5/4/21;Mother is #62</t>
  </si>
  <si>
    <r>
      <t xml:space="preserve"> H calf b. 8/19/23;</t>
    </r>
    <r>
      <rPr>
        <i/>
        <sz val="10"/>
        <color rgb="FFFF0000"/>
        <rFont val="Helvetica Neue"/>
        <family val="2"/>
      </rPr>
      <t xml:space="preserve"> *</t>
    </r>
    <r>
      <rPr>
        <sz val="10"/>
        <color rgb="FFFF0000"/>
        <rFont val="Helvetica Neue"/>
        <family val="2"/>
      </rPr>
      <t>SOLD 2/18/24*</t>
    </r>
  </si>
  <si>
    <t>New bull calf b 5/29/21; DIED;  mother is #69 Injured on back treated 08/19 &amp; 20</t>
  </si>
  <si>
    <r>
      <t xml:space="preserve">Bull calf b 8/24/23;  </t>
    </r>
    <r>
      <rPr>
        <sz val="10"/>
        <color rgb="FFFF0000"/>
        <rFont val="Helvetica Neue"/>
        <family val="2"/>
      </rPr>
      <t>*SOLD 2/18/24*</t>
    </r>
  </si>
  <si>
    <t>Born 7/1/24; SOLD 11/4/24</t>
  </si>
  <si>
    <r>
      <t xml:space="preserve">New calf b 8/26/23;  </t>
    </r>
    <r>
      <rPr>
        <sz val="10"/>
        <color rgb="FFFF0000"/>
        <rFont val="Helvetica Neue"/>
        <family val="2"/>
      </rPr>
      <t>*SOLD 2/18/24*</t>
    </r>
  </si>
  <si>
    <t>New Heifer Calf 6/16/21;  mother is #53</t>
  </si>
  <si>
    <t>New Heifer calf B. 3/7/21; mother is #61</t>
  </si>
  <si>
    <t xml:space="preserve">New Calf b. 7/16/21 mother #66 </t>
  </si>
  <si>
    <t>New h calf b. 8/15/21 mother is #58</t>
  </si>
  <si>
    <t xml:space="preserve">New b calf 6/14/21 (needs banded mother is #68 </t>
  </si>
  <si>
    <t xml:space="preserve">New H Calf on 6/21/21;  mother is #26 </t>
  </si>
  <si>
    <t xml:space="preserve">New Heifer calf b 6/5/2);  mother is #63 </t>
  </si>
  <si>
    <t>Heifer Calf 6/16/21; mother is #35</t>
  </si>
  <si>
    <t xml:space="preserve">New B Calf b. 6/27/21;  mother is #32 </t>
  </si>
  <si>
    <t>New h Calf b. 6/28/21 mother #56</t>
  </si>
  <si>
    <t>Born 5/12/24; SOLD 11/4/24</t>
  </si>
  <si>
    <t>New Calf b. 8/19/21 mother is 31;</t>
  </si>
  <si>
    <t>Heifer Calf 7/26/21; mother is #83;</t>
  </si>
  <si>
    <t>H calf b 8/20/21; mother is 102;</t>
  </si>
  <si>
    <t>B Calf b 9/01/21 Mother is # 51</t>
  </si>
  <si>
    <t>New Calf b. 8/5/20 mother #32 old style tag</t>
  </si>
  <si>
    <t>11a</t>
  </si>
  <si>
    <t>Born 4/2/24; SOLD 11/4/24</t>
  </si>
  <si>
    <t>Heifer</t>
  </si>
  <si>
    <t>Born 1/1/24? SOLD 11/4/24</t>
  </si>
  <si>
    <t>Unknown</t>
  </si>
  <si>
    <t>Total Herd</t>
  </si>
  <si>
    <t>Sold in 2022</t>
  </si>
  <si>
    <t>Sold in 2023</t>
  </si>
  <si>
    <t>Sold in 2024</t>
  </si>
  <si>
    <t>Summary DataCount</t>
  </si>
  <si>
    <t>Count Per Head</t>
  </si>
  <si>
    <t xml:space="preserve"> Bred</t>
  </si>
  <si>
    <t>Calved</t>
  </si>
  <si>
    <t>CT</t>
  </si>
  <si>
    <t>BB Cow Born Approximately 12/9/2015. Bought from Rusty 9/17/24; Preg checked positive on 12/13/24; Calved 12/22/24 BB heifer calf</t>
  </si>
  <si>
    <t>Calf b 7/16/21; Heifer Calf b 1/30/23; H calf b. 3/29/24; Cow died calving 1/16/25</t>
  </si>
  <si>
    <t>Replacement Heifer, b Feb/Mar 2020; Missed first breeding season. First bull calf b.3/5/23.  Heifer Calf b. 1/25/25</t>
  </si>
  <si>
    <t xml:space="preserve"> New calf Female 4/16/20; New Calf b. 6/28/21; Bull calf 5/28/22; ??heifer?? calf 4/9/23; H calf b.3/11/24; BK B calf b 2/3/25</t>
  </si>
  <si>
    <t>Replacement Heifer, b Feb/Mar 2020; B calf 1/1/22'DIED;2nd calf b 12/17/22;New calf b 8/24/23;New calf b 2/24/24; BK bull calf b 1/29/25</t>
  </si>
  <si>
    <t>Heifer calf b 6/5/21 ; Bull callf b 5/4 22; Heifer calf b 4/9/23;Bull calf 3/18/24; Heifer calf bk b 2/8/25</t>
  </si>
  <si>
    <t>New bull calf on 6/4/21; New Heifer Calf b. 3/18/22; New bull calf on 3/12/23; New Heifer Calf b. 2/19/24; B calf B 2/11/25</t>
  </si>
  <si>
    <t xml:space="preserve"> H. calf b.2/20/25</t>
  </si>
  <si>
    <t>Born 7/26/24 (Sold 3/17/25)</t>
  </si>
  <si>
    <t>Born  6/14/24 (Sold 3/17/25)</t>
  </si>
  <si>
    <t>Born 3/18/24; (Sold 3/17/25)</t>
  </si>
  <si>
    <r>
      <t xml:space="preserve">Born 7/1/24; </t>
    </r>
    <r>
      <rPr>
        <sz val="10"/>
        <color rgb="FFFF0000"/>
        <rFont val="Helvetica Neue"/>
        <family val="2"/>
      </rPr>
      <t>Tag hard to read</t>
    </r>
    <r>
      <rPr>
        <sz val="10"/>
        <color theme="1"/>
        <rFont val="Helvetica Neue"/>
        <family val="2"/>
      </rPr>
      <t>; Steer (Sold 3/17/25)</t>
    </r>
  </si>
  <si>
    <t>Born 6/27/24; **NO 120 BULL CALF**</t>
  </si>
  <si>
    <r>
      <t xml:space="preserve">Born 8/23/24; </t>
    </r>
    <r>
      <rPr>
        <sz val="10"/>
        <color rgb="FFFF0000"/>
        <rFont val="Helvetica Neue"/>
        <family val="2"/>
      </rPr>
      <t>(Sold 3/17/25)</t>
    </r>
  </si>
  <si>
    <t>Born 7/26/24; (Sold 3/17/25)</t>
  </si>
  <si>
    <r>
      <t xml:space="preserve">Born 7/12/24 </t>
    </r>
    <r>
      <rPr>
        <sz val="10"/>
        <color rgb="FFFF0000"/>
        <rFont val="Helvetica Neue"/>
        <family val="2"/>
      </rPr>
      <t>**NO 113 CALF FOUND)</t>
    </r>
  </si>
  <si>
    <t>Born 3/29/24 (Sold 3/17/25)</t>
  </si>
  <si>
    <t>Born 6/21/24 (Sold 3/17/25)</t>
  </si>
  <si>
    <t>Born 4/2/24 Heifer Calf (Sold 3/17/25)</t>
  </si>
  <si>
    <t>Born 7/16/24 (Sold 3/17/25)</t>
  </si>
  <si>
    <t>Born 3/11/24 (Sold 3/17/25)</t>
  </si>
  <si>
    <t>Born 7/21/24 (Sold 3/17/25)</t>
  </si>
  <si>
    <t>83</t>
  </si>
  <si>
    <t>Black Cow Born Approximately 12/9/2015. Bought from Rusty 9/17/24; Preg checked positive on 12/13/24; Calved on 3/26/25</t>
  </si>
  <si>
    <t>Sold in 2025</t>
  </si>
  <si>
    <t>Had New Heifer Calf b. 3/23/21; New Heifer Calf b. 3/18/22; Large Calf b.DEAD 8/30/23; New Bull calf b. 7/1/24; Heifer calf b. 5/21/25</t>
  </si>
  <si>
    <t>Calf b.4/13/21; Heifer calf b  4/23/22; B calf b 6/6/23;bred back 7/14/23 BJ; Bull calf 5/12/24. Heifer calf b. 5/1/25</t>
  </si>
  <si>
    <r>
      <t>Replacement Heifer, b Feb/Mar 2020</t>
    </r>
    <r>
      <rPr>
        <b/>
        <i/>
        <sz val="10"/>
        <color theme="1"/>
        <rFont val="Helvetica Neue"/>
        <family val="2"/>
      </rPr>
      <t>;!st calf DIED at birth;Had to pull large calf</t>
    </r>
    <r>
      <rPr>
        <sz val="10"/>
        <color theme="1"/>
        <rFont val="Helvetica Neue"/>
        <family val="2"/>
      </rPr>
      <t>-Next calf may be a mo earlier according to when she breeds back.  *PC Positive 8/14/23* B Calf on 8/24/23; Heifer calf b 7/16/24; bull calf b. 5/25/25</t>
    </r>
  </si>
  <si>
    <r>
      <t>Replacement Heifer; Old loss tag was #95, b Feb/Mar 2020</t>
    </r>
    <r>
      <rPr>
        <b/>
        <i/>
        <sz val="10"/>
        <color theme="1"/>
        <rFont val="Helvetica Neue"/>
        <family val="2"/>
      </rPr>
      <t>; Had heifer calf 6/26/22</t>
    </r>
    <r>
      <rPr>
        <sz val="10"/>
        <color theme="1"/>
        <rFont val="Helvetica Neue"/>
        <family val="2"/>
      </rPr>
      <t xml:space="preserve">  B calf b 8/16/23; Heifer calf b 7/21/24. Bull calf b. 7/24/25. </t>
    </r>
    <r>
      <rPr>
        <sz val="10"/>
        <color rgb="FFFF0000"/>
        <rFont val="Helvetica Neue"/>
        <family val="2"/>
      </rPr>
      <t>(Did not breed back until 9/17/24, sick bull)</t>
    </r>
  </si>
  <si>
    <t>Black Cow Born Approximately 12/9/2015. Bought from Rusty 9/17/24; Preg checked positive on 12/13/24; SOLD CULLED Would not breed.</t>
  </si>
  <si>
    <t>Black bull born Approximately 12/9/2015. BJ is an AI bull; Bought from Rusty 9/17/24; SOLD Culled.</t>
  </si>
  <si>
    <r>
      <t xml:space="preserve"> Born 5/9/25, </t>
    </r>
    <r>
      <rPr>
        <sz val="10"/>
        <color rgb="FFFF0000"/>
        <rFont val="Helvetica Neue"/>
        <family val="2"/>
      </rPr>
      <t>Turned out</t>
    </r>
  </si>
  <si>
    <t xml:space="preserve">Born 2/11/25 BK B calf; </t>
  </si>
  <si>
    <r>
      <t>Born 3/13/25 BK</t>
    </r>
    <r>
      <rPr>
        <sz val="10"/>
        <color rgb="FFFF0000"/>
        <rFont val="Helvetica Neue"/>
        <family val="2"/>
      </rPr>
      <t xml:space="preserve"> </t>
    </r>
  </si>
  <si>
    <r>
      <t xml:space="preserve"> Born 2/3/25 </t>
    </r>
    <r>
      <rPr>
        <sz val="10"/>
        <color rgb="FFFF0000"/>
        <rFont val="Helvetica Neue"/>
        <family val="2"/>
      </rPr>
      <t>Butcher</t>
    </r>
    <r>
      <rPr>
        <sz val="10"/>
        <color theme="1"/>
        <rFont val="Helvetica Neue"/>
        <family val="2"/>
      </rPr>
      <t>; Need casterated</t>
    </r>
  </si>
  <si>
    <t>Born Approximately 10/7/24. Bought from Rusty 9/17/24: Need casterated</t>
  </si>
  <si>
    <t xml:space="preserve">Born 1/29/25 </t>
  </si>
  <si>
    <r>
      <t xml:space="preserve">Bore 1/25/25 Heifer; </t>
    </r>
    <r>
      <rPr>
        <sz val="10"/>
        <color rgb="FFFF0000"/>
        <rFont val="Helvetica Neue"/>
        <family val="2"/>
      </rPr>
      <t>May keep as replacement.</t>
    </r>
    <r>
      <rPr>
        <sz val="10"/>
        <color theme="1"/>
        <rFont val="Helvetica Neue"/>
        <family val="2"/>
      </rPr>
      <t xml:space="preserve"> </t>
    </r>
    <r>
      <rPr>
        <sz val="10"/>
        <color rgb="FFFF0000"/>
        <rFont val="Helvetica Neue"/>
        <family val="2"/>
      </rPr>
      <t>Duplicate #; needs eartag # changed</t>
    </r>
  </si>
  <si>
    <r>
      <t xml:space="preserve">Born 2/8/25 Bk Heifer calf; </t>
    </r>
    <r>
      <rPr>
        <sz val="10"/>
        <color rgb="FFFF0000"/>
        <rFont val="Helvetica Neue"/>
        <family val="2"/>
      </rPr>
      <t>May keep as replacement.</t>
    </r>
  </si>
  <si>
    <r>
      <t xml:space="preserve">born 7/24/25 Bk Bull, </t>
    </r>
    <r>
      <rPr>
        <sz val="10"/>
        <color rgb="FFFF0000"/>
        <rFont val="Helvetica Neue"/>
        <family val="2"/>
      </rPr>
      <t>Turned out</t>
    </r>
  </si>
  <si>
    <r>
      <t xml:space="preserve"> Born 5/1/25 </t>
    </r>
    <r>
      <rPr>
        <sz val="10"/>
        <color rgb="FFFF0000"/>
        <rFont val="Helvetica Neue"/>
        <family val="2"/>
      </rPr>
      <t>May keep as replacement.</t>
    </r>
  </si>
  <si>
    <r>
      <t xml:space="preserve">Born 12/22/24; BB calf; </t>
    </r>
    <r>
      <rPr>
        <sz val="10"/>
        <color rgb="FFFF0000"/>
        <rFont val="Helvetica Neue"/>
        <family val="2"/>
      </rPr>
      <t>May keep as replacement.</t>
    </r>
  </si>
  <si>
    <r>
      <t xml:space="preserve">Born 3/26/25 BK </t>
    </r>
    <r>
      <rPr>
        <sz val="10"/>
        <color rgb="FFFF0000"/>
        <rFont val="Helvetica Neue"/>
        <family val="2"/>
      </rPr>
      <t>May keep as replacement.</t>
    </r>
  </si>
  <si>
    <t xml:space="preserve"> Born 5/1/25 </t>
  </si>
  <si>
    <r>
      <t xml:space="preserve"> Born 5/1/25 *</t>
    </r>
    <r>
      <rPr>
        <sz val="10"/>
        <color rgb="FFFF0000"/>
        <rFont val="Helvetica Neue"/>
        <family val="2"/>
      </rPr>
      <t>Match up # to cow 28*</t>
    </r>
  </si>
  <si>
    <t>75a</t>
  </si>
  <si>
    <t>31a</t>
  </si>
  <si>
    <r>
      <t xml:space="preserve">Born 9/1/25 </t>
    </r>
    <r>
      <rPr>
        <sz val="10"/>
        <color rgb="FFFF0000"/>
        <rFont val="Helvetica Neue"/>
        <family val="2"/>
      </rPr>
      <t>Needs tagged</t>
    </r>
  </si>
  <si>
    <t>116a</t>
  </si>
  <si>
    <r>
      <t xml:space="preserve">Born 9/2/25 </t>
    </r>
    <r>
      <rPr>
        <sz val="10"/>
        <color rgb="FFC00000"/>
        <rFont val="Helvetica Neue"/>
        <family val="2"/>
      </rPr>
      <t>Needs tagged</t>
    </r>
  </si>
  <si>
    <t>91a</t>
  </si>
  <si>
    <r>
      <t xml:space="preserve">Born 9/2/25 </t>
    </r>
    <r>
      <rPr>
        <sz val="10"/>
        <color rgb="FFFF0000"/>
        <rFont val="Helvetica Neue"/>
        <family val="2"/>
      </rPr>
      <t>Needs tagged</t>
    </r>
  </si>
  <si>
    <r>
      <t xml:space="preserve">Born 5/9/22; H calf b.4/2/24. </t>
    </r>
    <r>
      <rPr>
        <sz val="10"/>
        <color rgb="FFFF0000"/>
        <rFont val="Helvetica Neue"/>
        <family val="2"/>
      </rPr>
      <t>(Did not breed back until 9/17/24, sick bull)</t>
    </r>
    <r>
      <rPr>
        <sz val="10"/>
        <color theme="1"/>
        <rFont val="Helvetica Neue"/>
        <family val="2"/>
      </rPr>
      <t xml:space="preserve"> **</t>
    </r>
    <r>
      <rPr>
        <sz val="10"/>
        <color rgb="FFFF0000"/>
        <rFont val="Helvetica Neue"/>
        <family val="2"/>
      </rPr>
      <t>5 mouths overdue**</t>
    </r>
  </si>
  <si>
    <r>
      <t xml:space="preserve">Born 9/5/25; BK B calf; </t>
    </r>
    <r>
      <rPr>
        <sz val="10"/>
        <color rgb="FFFF0000"/>
        <rFont val="Helvetica Neue"/>
        <family val="2"/>
      </rPr>
      <t>Needs tagged</t>
    </r>
  </si>
  <si>
    <r>
      <t xml:space="preserve"> Born 2/20/25; BK H. calf</t>
    </r>
    <r>
      <rPr>
        <sz val="10"/>
        <color rgb="FFFF0000"/>
        <rFont val="Helvetica Neue"/>
        <family val="2"/>
      </rPr>
      <t>.</t>
    </r>
    <r>
      <rPr>
        <sz val="10"/>
        <color theme="1"/>
        <rFont val="Helvetica Neue"/>
        <family val="2"/>
      </rPr>
      <t xml:space="preserve">     *</t>
    </r>
    <r>
      <rPr>
        <sz val="10"/>
        <color rgb="FFFF0000"/>
        <rFont val="Helvetica Neue"/>
        <family val="2"/>
      </rPr>
      <t>*Match up # to cow **</t>
    </r>
  </si>
  <si>
    <t xml:space="preserve"> Had New Heifer calf #6/16/21; Heifer calf #6/13/22*# Previously tagged as 53 Retagged 116; Bull calf b. 8/23/24; Heifer calf b 9/2/25.</t>
  </si>
  <si>
    <r>
      <t xml:space="preserve">Replacement Heifer, b Feb/Mar 2020; Bread by BJ 6/25/21; Bread back 0n 5/23/22. Heifer calf b 8/26/23; New ? Calf b 6/21/24. </t>
    </r>
    <r>
      <rPr>
        <sz val="10"/>
        <color rgb="FFFF0000"/>
        <rFont val="Helvetica Neue"/>
        <family val="2"/>
      </rPr>
      <t>(Did not breed back until 9/17/24, sick bull)</t>
    </r>
    <r>
      <rPr>
        <sz val="10"/>
        <color theme="1"/>
        <rFont val="Helvetica Neue"/>
        <family val="2"/>
      </rPr>
      <t xml:space="preserve"> **Caved 5 months late** H Calf b 9/1/25</t>
    </r>
  </si>
  <si>
    <r>
      <t xml:space="preserve">New h a calf b. 8/19/21; Bread on 101721(BJ bull) Calved on  082422. Bull calf b. 8/17/23; Heifer calf b 7/12/24. </t>
    </r>
    <r>
      <rPr>
        <sz val="10"/>
        <color rgb="FFFF0000"/>
        <rFont val="Helvetica Neue"/>
        <family val="2"/>
      </rPr>
      <t>(Did not breed back until 9/17/24, sick bull)</t>
    </r>
    <r>
      <rPr>
        <sz val="10"/>
        <color theme="1"/>
        <rFont val="Helvetica Neue"/>
        <family val="2"/>
      </rPr>
      <t xml:space="preserve">  </t>
    </r>
    <r>
      <rPr>
        <sz val="10"/>
        <color rgb="FFFF0000"/>
        <rFont val="Helvetica Neue"/>
        <family val="2"/>
      </rPr>
      <t>**5 mouths overdue**</t>
    </r>
    <r>
      <rPr>
        <sz val="10"/>
        <color theme="1"/>
        <rFont val="Helvetica Neue"/>
        <family val="2"/>
      </rPr>
      <t xml:space="preserve"> H calf b 9/1/25. *</t>
    </r>
    <r>
      <rPr>
        <sz val="10"/>
        <color rgb="FFC00000"/>
        <rFont val="Helvetica Neue"/>
        <family val="2"/>
      </rPr>
      <t>Need to CULL*</t>
    </r>
  </si>
  <si>
    <r>
      <t xml:space="preserve">Born 9/2/25 Heifer calf; </t>
    </r>
    <r>
      <rPr>
        <sz val="10"/>
        <color rgb="FFFF0000"/>
        <rFont val="Helvetica Neue"/>
        <family val="2"/>
      </rPr>
      <t>Needs tagged</t>
    </r>
  </si>
  <si>
    <t>10/8/25</t>
  </si>
  <si>
    <r>
      <t xml:space="preserve">Born 6/26/22; Preg checked positive on 12/13/24 ??. </t>
    </r>
    <r>
      <rPr>
        <sz val="10"/>
        <color rgb="FFFF0000"/>
        <rFont val="Helvetica Neue"/>
        <family val="2"/>
      </rPr>
      <t>(Did not breed back until 9/17/24, sick bull)</t>
    </r>
    <r>
      <rPr>
        <sz val="10"/>
        <color theme="1"/>
        <rFont val="Helvetica Neue"/>
        <family val="2"/>
      </rPr>
      <t xml:space="preserve"> **Positive on 8/12/25**. 1st calf 10/8/25 heifer</t>
    </r>
  </si>
  <si>
    <t>2a</t>
  </si>
  <si>
    <t>35a</t>
  </si>
  <si>
    <r>
      <t xml:space="preserve">Heifer Calf 6/16/21: H calf b 5/9/22; Bull calf b 8/26/23; New calf b.6/27/24. </t>
    </r>
    <r>
      <rPr>
        <sz val="10"/>
        <color rgb="FFFF0000"/>
        <rFont val="Helvetica Neue"/>
        <family val="2"/>
      </rPr>
      <t>(Did not breed back until 9/17/24, sick bull)  **5 mouths overdue**</t>
    </r>
    <r>
      <rPr>
        <sz val="10"/>
        <color theme="1"/>
        <rFont val="Helvetica Neue"/>
        <family val="2"/>
      </rPr>
      <t xml:space="preserve"> Heifer b 9/23/25</t>
    </r>
  </si>
  <si>
    <r>
      <t xml:space="preserve">Born 10/8/25; </t>
    </r>
    <r>
      <rPr>
        <sz val="10"/>
        <color rgb="FFFF0000"/>
        <rFont val="Helvetica Neue"/>
        <family val="2"/>
      </rPr>
      <t>Need tagged</t>
    </r>
  </si>
  <si>
    <t>26a</t>
  </si>
  <si>
    <r>
      <t xml:space="preserve">Born 11/14/25; BK B calf; </t>
    </r>
    <r>
      <rPr>
        <sz val="10"/>
        <color rgb="FFFF0000"/>
        <rFont val="Helvetica Neue"/>
        <family val="2"/>
      </rPr>
      <t>Needs tagged</t>
    </r>
  </si>
  <si>
    <r>
      <t xml:space="preserve">Had New Calf Female on 7/21/20;  New H Calf on 6/21/21; New b Calf on 7/19/22; *PC Positive 8/14/23* Bull calf B. 8/24/23; Bull calf b 7/26/24;  </t>
    </r>
    <r>
      <rPr>
        <sz val="10"/>
        <color rgb="FFFF0000"/>
        <rFont val="Helvetica Neue"/>
        <family val="2"/>
      </rPr>
      <t>**5 mouths overdue**</t>
    </r>
    <r>
      <rPr>
        <sz val="10"/>
        <color theme="1"/>
        <rFont val="Helvetica Neue"/>
        <family val="2"/>
      </rPr>
      <t>Bull calf b 11/14/25</t>
    </r>
  </si>
  <si>
    <r>
      <t xml:space="preserve">Born 9/23/25; </t>
    </r>
    <r>
      <rPr>
        <sz val="10"/>
        <color rgb="FFFF0000"/>
        <rFont val="Helvetica Neue"/>
        <family val="2"/>
      </rPr>
      <t>Need tagged</t>
    </r>
    <r>
      <rPr>
        <sz val="10"/>
        <color theme="1"/>
        <rFont val="Helvetica Neue"/>
        <family val="2"/>
      </rPr>
      <t xml:space="preserve">; </t>
    </r>
    <r>
      <rPr>
        <sz val="10"/>
        <color rgb="FFFF0000"/>
        <rFont val="Helvetica Neue"/>
        <family val="2"/>
      </rPr>
      <t>verify gender</t>
    </r>
  </si>
  <si>
    <r>
      <t xml:space="preserve">Born 2/19/24; BJ Bull; </t>
    </r>
    <r>
      <rPr>
        <sz val="10"/>
        <color rgb="FFFF0000"/>
        <rFont val="Helvetica Neue"/>
        <family val="2"/>
      </rPr>
      <t>Needs Preg checked</t>
    </r>
    <r>
      <rPr>
        <sz val="10"/>
        <color theme="1"/>
        <rFont val="Helvetica Neue"/>
        <family val="2"/>
      </rPr>
      <t xml:space="preserve"> </t>
    </r>
    <r>
      <rPr>
        <sz val="10"/>
        <color rgb="FFFF0000"/>
        <rFont val="Helvetica Neue"/>
        <family val="2"/>
      </rPr>
      <t>and Retagged</t>
    </r>
  </si>
  <si>
    <t>Needs Preg checked</t>
  </si>
  <si>
    <r>
      <t xml:space="preserve"> Born 6/13/22; Heifer calf b 6/21/24. </t>
    </r>
    <r>
      <rPr>
        <sz val="10"/>
        <color rgb="FFFF0000"/>
        <rFont val="Helvetica Neue"/>
        <family val="2"/>
      </rPr>
      <t>(Did not breed back until 9/17/24, sick bull)    **5 mouths overdue**Need Preg checked</t>
    </r>
  </si>
  <si>
    <r>
      <t xml:space="preserve">Born 3/31/24 BJ Bull </t>
    </r>
    <r>
      <rPr>
        <sz val="10"/>
        <color rgb="FFFF0000"/>
        <rFont val="Helvetica Neue"/>
        <family val="2"/>
      </rPr>
      <t>(Bred date was estimated)</t>
    </r>
  </si>
  <si>
    <r>
      <t xml:space="preserve">Born 3/11/24 </t>
    </r>
    <r>
      <rPr>
        <sz val="10"/>
        <color rgb="FFFF0000"/>
        <rFont val="Helvetica Neue"/>
        <family val="2"/>
      </rPr>
      <t>(Bred date was estimated)</t>
    </r>
  </si>
  <si>
    <r>
      <t xml:space="preserve">New b calf 6/14/21; New b calf 6/23/22. (WILL SUCKLE #109 &amp; 116 MULTIPLE CALVES); H calf b 6/14/24; H calf b 5/9/25; </t>
    </r>
    <r>
      <rPr>
        <sz val="10"/>
        <color rgb="FF00B050"/>
        <rFont val="Helvetica Neue"/>
        <family val="2"/>
      </rPr>
      <t>#4 bull bred her 12/9/25, should have bred back on 7/25/25.</t>
    </r>
  </si>
  <si>
    <t>92a</t>
  </si>
  <si>
    <t>Born 12/8/25 Heifer calf; Needs tagged</t>
  </si>
  <si>
    <t>Due Soon</t>
  </si>
  <si>
    <t>Status</t>
  </si>
  <si>
    <t xml:space="preserve">The IFS formula I need help with is in "Column J" Status </t>
  </si>
  <si>
    <t>Due Date</t>
  </si>
  <si>
    <t>Gender</t>
  </si>
  <si>
    <r>
      <t xml:space="preserve">Also, need help with "Status" column that returns "#VALUE!. This is because (See Gender Column) Bulls, Bull Calf, Heifer Calf and Steers cannot reproduce and </t>
    </r>
    <r>
      <rPr>
        <b/>
        <sz val="12"/>
        <color theme="1"/>
        <rFont val="Aptos Narrow"/>
        <scheme val="minor"/>
      </rPr>
      <t xml:space="preserve">will not </t>
    </r>
    <r>
      <rPr>
        <sz val="12"/>
        <color theme="1"/>
        <rFont val="Aptos Narrow"/>
        <family val="2"/>
        <scheme val="minor"/>
      </rPr>
      <t>have a Due Date. I need these to return a blank or an NA.</t>
    </r>
  </si>
  <si>
    <t>I would like the formula to return "Overdue" when the Due date has passed, and return "Due Soon" when Due Date is 30 days in the future, and return "Not Due" when Due Date is over 30 in the future.</t>
  </si>
  <si>
    <t>Also, need conditional formatting in Columns "I" and "J":</t>
  </si>
  <si>
    <t>Overdue</t>
  </si>
  <si>
    <t>Not Due</t>
  </si>
  <si>
    <t>Green fill with Dark Green Text</t>
  </si>
  <si>
    <t>Light Red fill with Dark Red Text</t>
  </si>
  <si>
    <t>Yellow fill with dark Yellow Text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</si>
</sst>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yyyy"/>
    <numFmt numFmtId="166" formatCode="m/d/yy;@"/>
  </numFmts>
  <fonts count="15" x14ac:knownFonts="1">
    <font>
      <sz val="12"/>
      <color theme="1"/>
      <name val="Aptos Narrow"/>
      <family val="2"/>
      <scheme val="minor"/>
    </font>
    <font>
      <sz val="12"/>
      <color theme="0"/>
      <name val="Aptos Narrow"/>
      <family val="2"/>
      <scheme val="minor"/>
    </font>
    <font>
      <b/>
      <sz val="10"/>
      <color theme="1"/>
      <name val="Helvetica Neue"/>
      <family val="2"/>
    </font>
    <font>
      <sz val="10"/>
      <color theme="1"/>
      <name val="Helvetica Neue"/>
      <family val="2"/>
    </font>
    <font>
      <sz val="10"/>
      <color rgb="FFFF0000"/>
      <name val="Helvetica Neue"/>
      <family val="2"/>
    </font>
    <font>
      <b/>
      <i/>
      <sz val="10"/>
      <color theme="1"/>
      <name val="Helvetica Neue"/>
      <family val="2"/>
    </font>
    <font>
      <i/>
      <sz val="10"/>
      <color rgb="FFFF0000"/>
      <name val="Helvetica Neue"/>
      <family val="2"/>
    </font>
    <font>
      <b/>
      <sz val="14"/>
      <color theme="1"/>
      <name val="Aptos Narrow"/>
      <scheme val="minor"/>
    </font>
    <font>
      <b/>
      <sz val="14"/>
      <color theme="1"/>
      <name val="Aptos Narrow"/>
      <family val="2"/>
      <scheme val="minor"/>
    </font>
    <font>
      <b/>
      <sz val="10"/>
      <color rgb="FFFF0000"/>
      <name val="Helvetica Neue"/>
      <family val="2"/>
    </font>
    <font>
      <sz val="10"/>
      <color rgb="FFC00000"/>
      <name val="Helvetica Neue"/>
      <family val="2"/>
    </font>
    <font>
      <sz val="10"/>
      <name val="Helvetica Neue"/>
      <family val="2"/>
    </font>
    <font>
      <sz val="10"/>
      <color rgb="FF00B050"/>
      <name val="Helvetica Neue"/>
      <family val="2"/>
    </font>
    <font>
      <sz val="14"/>
      <color theme="1"/>
      <name val="Aptos Narrow"/>
      <family val="2"/>
      <scheme val="minor"/>
    </font>
    <font>
      <b/>
      <sz val="12"/>
      <color theme="1"/>
      <name val="Aptos Narrow"/>
      <scheme val="minor"/>
    </font>
  </fonts>
  <fills count="5">
    <fill>
      <patternFill patternType="none"/>
    </fill>
    <fill>
      <patternFill patternType="gray125"/>
    </fill>
    <fill>
      <patternFill patternType="solid">
        <fgColor theme="9"/>
        <bgColor theme="9"/>
      </patternFill>
    </fill>
    <fill>
      <patternFill patternType="solid">
        <fgColor rgb="FFFFFF00"/>
        <bgColor indexed="64"/>
      </patternFill>
    </fill>
    <fill>
      <patternFill patternType="solid">
        <fgColor theme="0"/>
        <bgColor indexed="64"/>
      </patternFill>
    </fill>
  </fills>
  <borders count="12">
    <border>
      <left/>
      <right/>
      <top/>
      <bottom/>
      <diagonal/>
    </border>
    <border>
      <left style="thin">
        <color rgb="FF000000"/>
      </left>
      <right/>
      <top style="thin">
        <color indexed="64"/>
      </top>
      <bottom/>
      <diagonal/>
    </border>
    <border>
      <left style="thin">
        <color indexed="64"/>
      </left>
      <right/>
      <top style="thin">
        <color indexed="64"/>
      </top>
      <bottom/>
      <diagonal/>
    </border>
    <border>
      <left style="thin">
        <color indexed="64"/>
      </left>
      <right style="thin">
        <color rgb="FF00000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pplyProtection="0"/>
  </cellStyleXfs>
  <cellXfs count="71">
    <xf numFmtId="0" fontId="0" fillId="0" borderId="0" xfId="0"/>
    <xf numFmtId="164" fontId="0" fillId="0" borderId="0" xfId="0" applyNumberFormat="1"/>
    <xf numFmtId="49" fontId="0" fillId="0" borderId="0" xfId="0" applyNumberFormat="1"/>
    <xf numFmtId="49" fontId="0" fillId="0" borderId="4" xfId="0" applyNumberFormat="1" applyBorder="1" applyAlignment="1">
      <alignment vertical="top" wrapText="1"/>
    </xf>
    <xf numFmtId="0" fontId="0" fillId="0" borderId="4" xfId="0" applyBorder="1" applyAlignment="1">
      <alignment vertical="top" wrapText="1"/>
    </xf>
    <xf numFmtId="49" fontId="2" fillId="0" borderId="4" xfId="0" applyNumberFormat="1" applyFont="1" applyBorder="1" applyAlignment="1">
      <alignment vertical="top" wrapText="1"/>
    </xf>
    <xf numFmtId="0" fontId="2" fillId="0" borderId="4" xfId="0" applyFont="1" applyBorder="1" applyAlignment="1">
      <alignment horizontal="right" vertical="top" wrapText="1"/>
    </xf>
    <xf numFmtId="49" fontId="3" fillId="0" borderId="4" xfId="0" applyNumberFormat="1" applyFont="1" applyBorder="1" applyAlignment="1">
      <alignment vertical="top" wrapText="1"/>
    </xf>
    <xf numFmtId="0" fontId="0" fillId="0" borderId="0" xfId="0" applyAlignment="1" applyProtection="1">
      <alignment wrapText="1"/>
      <protection locked="0"/>
    </xf>
    <xf numFmtId="14" fontId="3" fillId="0" borderId="2" xfId="0" applyNumberFormat="1" applyFont="1" applyBorder="1" applyAlignment="1">
      <alignment vertical="top" wrapText="1"/>
    </xf>
    <xf numFmtId="166" fontId="3" fillId="0" borderId="2" xfId="0" applyNumberFormat="1" applyFont="1" applyBorder="1" applyAlignment="1">
      <alignment vertical="top" wrapText="1"/>
    </xf>
    <xf numFmtId="0" fontId="7" fillId="0" borderId="7" xfId="0" applyFont="1" applyBorder="1" applyAlignment="1">
      <alignment horizontal="center"/>
    </xf>
    <xf numFmtId="49" fontId="3" fillId="0" borderId="8" xfId="0" applyNumberFormat="1" applyFont="1" applyBorder="1" applyAlignment="1">
      <alignment vertical="top" wrapText="1"/>
    </xf>
    <xf numFmtId="0" fontId="0" fillId="0" borderId="8" xfId="0" applyBorder="1" applyAlignment="1">
      <alignment vertical="top" wrapText="1"/>
    </xf>
    <xf numFmtId="0" fontId="8" fillId="0" borderId="7" xfId="0" applyFont="1" applyBorder="1" applyAlignment="1">
      <alignment horizontal="center"/>
    </xf>
    <xf numFmtId="1" fontId="2" fillId="0" borderId="1" xfId="0" applyNumberFormat="1" applyFont="1" applyBorder="1" applyAlignment="1">
      <alignment horizontal="center" vertical="center" wrapText="1"/>
    </xf>
    <xf numFmtId="49" fontId="2" fillId="0" borderId="2" xfId="0" applyNumberFormat="1" applyFont="1" applyBorder="1" applyAlignment="1">
      <alignment vertical="top" wrapText="1"/>
    </xf>
    <xf numFmtId="49" fontId="3" fillId="0" borderId="2" xfId="0" applyNumberFormat="1" applyFont="1" applyBorder="1" applyAlignment="1">
      <alignment vertical="top" wrapText="1"/>
    </xf>
    <xf numFmtId="0" fontId="3" fillId="0" borderId="2" xfId="0" applyFont="1" applyBorder="1" applyAlignment="1">
      <alignment vertical="top" wrapText="1"/>
    </xf>
    <xf numFmtId="0" fontId="3" fillId="0" borderId="2" xfId="0" applyFont="1" applyBorder="1" applyAlignment="1">
      <alignment horizontal="center" vertical="top" wrapText="1"/>
    </xf>
    <xf numFmtId="49" fontId="3" fillId="0" borderId="3" xfId="0" applyNumberFormat="1" applyFont="1" applyBorder="1" applyAlignment="1" applyProtection="1">
      <alignment vertical="top" wrapText="1"/>
      <protection locked="0"/>
    </xf>
    <xf numFmtId="164" fontId="2" fillId="0" borderId="1" xfId="0" applyNumberFormat="1" applyFont="1" applyBorder="1" applyAlignment="1">
      <alignment horizontal="center" vertical="center" wrapText="1"/>
    </xf>
    <xf numFmtId="0" fontId="3" fillId="0" borderId="2" xfId="0" applyFont="1" applyBorder="1" applyAlignment="1">
      <alignment horizontal="right" vertical="top" wrapText="1"/>
    </xf>
    <xf numFmtId="165" fontId="3" fillId="0" borderId="2" xfId="0" applyNumberFormat="1" applyFont="1" applyBorder="1" applyAlignment="1">
      <alignment horizontal="center" vertical="top" wrapText="1"/>
    </xf>
    <xf numFmtId="49" fontId="3" fillId="0" borderId="3" xfId="0" applyNumberFormat="1" applyFont="1" applyBorder="1" applyAlignment="1">
      <alignment vertical="top" wrapText="1"/>
    </xf>
    <xf numFmtId="1" fontId="3" fillId="0" borderId="2" xfId="0" applyNumberFormat="1" applyFont="1" applyBorder="1" applyAlignment="1">
      <alignment vertical="top" wrapText="1"/>
    </xf>
    <xf numFmtId="14" fontId="3" fillId="0" borderId="2" xfId="0" applyNumberFormat="1" applyFont="1" applyBorder="1" applyAlignment="1">
      <alignment horizontal="right" vertical="top" wrapText="1"/>
    </xf>
    <xf numFmtId="49" fontId="3" fillId="0" borderId="2" xfId="0" applyNumberFormat="1" applyFont="1" applyBorder="1" applyAlignment="1">
      <alignment horizontal="center" vertical="top" wrapText="1"/>
    </xf>
    <xf numFmtId="49" fontId="4" fillId="0" borderId="3" xfId="0" applyNumberFormat="1" applyFont="1" applyBorder="1" applyAlignment="1">
      <alignment vertical="top" wrapText="1"/>
    </xf>
    <xf numFmtId="14" fontId="3" fillId="0" borderId="2" xfId="0" applyNumberFormat="1" applyFont="1" applyBorder="1" applyAlignment="1">
      <alignment horizontal="center" vertical="top" wrapText="1"/>
    </xf>
    <xf numFmtId="49" fontId="2" fillId="0" borderId="5" xfId="0" applyNumberFormat="1" applyFont="1" applyBorder="1" applyAlignment="1">
      <alignment vertical="top" wrapText="1"/>
    </xf>
    <xf numFmtId="49" fontId="3" fillId="0" borderId="5" xfId="0" applyNumberFormat="1" applyFont="1" applyBorder="1" applyAlignment="1">
      <alignment vertical="top" wrapText="1"/>
    </xf>
    <xf numFmtId="14" fontId="3" fillId="0" borderId="5" xfId="0" applyNumberFormat="1" applyFont="1" applyBorder="1" applyAlignment="1">
      <alignment vertical="top" wrapText="1"/>
    </xf>
    <xf numFmtId="0" fontId="0" fillId="0" borderId="4" xfId="0" applyBorder="1" applyAlignment="1">
      <alignment horizontal="right" vertical="top" wrapText="1"/>
    </xf>
    <xf numFmtId="0" fontId="0" fillId="0" borderId="2" xfId="0" applyBorder="1"/>
    <xf numFmtId="14" fontId="3" fillId="0" borderId="2"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0" fontId="4" fillId="0" borderId="2" xfId="0" applyFont="1" applyBorder="1" applyAlignment="1">
      <alignment horizontal="center" vertical="top" wrapText="1"/>
    </xf>
    <xf numFmtId="1" fontId="9" fillId="0" borderId="1" xfId="0" applyNumberFormat="1" applyFont="1" applyBorder="1" applyAlignment="1">
      <alignment horizontal="center" vertical="center" wrapText="1"/>
    </xf>
    <xf numFmtId="49" fontId="3" fillId="0" borderId="2" xfId="0" applyNumberFormat="1" applyFont="1" applyBorder="1" applyAlignment="1">
      <alignment horizontal="right" vertical="top" wrapText="1"/>
    </xf>
    <xf numFmtId="1" fontId="3" fillId="0" borderId="5" xfId="0" applyNumberFormat="1" applyFont="1" applyBorder="1" applyAlignment="1">
      <alignment vertical="top" wrapText="1"/>
    </xf>
    <xf numFmtId="14" fontId="3" fillId="0" borderId="5" xfId="0" applyNumberFormat="1" applyFont="1" applyBorder="1" applyAlignment="1">
      <alignment horizontal="right" vertical="top" wrapText="1"/>
    </xf>
    <xf numFmtId="165" fontId="3" fillId="0" borderId="5" xfId="0" applyNumberFormat="1" applyFont="1" applyBorder="1" applyAlignment="1">
      <alignment horizontal="center" vertical="top" wrapText="1"/>
    </xf>
    <xf numFmtId="49" fontId="3" fillId="0" borderId="6" xfId="0" applyNumberFormat="1" applyFont="1" applyBorder="1" applyAlignment="1">
      <alignment vertical="top" wrapText="1"/>
    </xf>
    <xf numFmtId="14" fontId="11" fillId="0" borderId="2" xfId="0" applyNumberFormat="1" applyFont="1" applyBorder="1" applyAlignment="1">
      <alignment vertical="top" wrapText="1"/>
    </xf>
    <xf numFmtId="14" fontId="4" fillId="0" borderId="2" xfId="0" applyNumberFormat="1" applyFont="1" applyBorder="1" applyAlignment="1">
      <alignment horizontal="center" vertical="top" wrapText="1"/>
    </xf>
    <xf numFmtId="164" fontId="1" fillId="2" borderId="9" xfId="0" applyNumberFormat="1" applyFont="1" applyFill="1" applyBorder="1"/>
    <xf numFmtId="0" fontId="1" fillId="2" borderId="10" xfId="0" applyFont="1" applyFill="1" applyBorder="1"/>
    <xf numFmtId="49" fontId="1" fillId="2" borderId="10" xfId="0" applyNumberFormat="1" applyFont="1" applyFill="1" applyBorder="1"/>
    <xf numFmtId="0" fontId="1" fillId="2" borderId="11" xfId="0" applyFont="1" applyFill="1" applyBorder="1" applyAlignment="1" applyProtection="1">
      <alignment wrapText="1"/>
      <protection locked="0"/>
    </xf>
    <xf numFmtId="1" fontId="2" fillId="0" borderId="9" xfId="0" applyNumberFormat="1" applyFont="1" applyBorder="1" applyAlignment="1">
      <alignment horizontal="center" vertical="center" wrapText="1"/>
    </xf>
    <xf numFmtId="49" fontId="2" fillId="0" borderId="9" xfId="0" applyNumberFormat="1" applyFont="1" applyBorder="1" applyAlignment="1">
      <alignment vertical="top" wrapText="1"/>
    </xf>
    <xf numFmtId="49" fontId="3" fillId="0" borderId="9" xfId="0" applyNumberFormat="1" applyFont="1" applyBorder="1" applyAlignment="1">
      <alignment vertical="top" wrapText="1"/>
    </xf>
    <xf numFmtId="14" fontId="3" fillId="0" borderId="9" xfId="0" applyNumberFormat="1" applyFont="1" applyBorder="1" applyAlignment="1">
      <alignment vertical="top" wrapText="1"/>
    </xf>
    <xf numFmtId="0" fontId="3" fillId="0" borderId="9" xfId="0" applyFont="1" applyBorder="1" applyAlignment="1">
      <alignment vertical="top" wrapText="1"/>
    </xf>
    <xf numFmtId="0" fontId="3" fillId="0" borderId="9" xfId="0" applyFont="1" applyBorder="1" applyAlignment="1">
      <alignment horizontal="center" vertical="top" wrapText="1"/>
    </xf>
    <xf numFmtId="49" fontId="3" fillId="0" borderId="4" xfId="0" applyNumberFormat="1" applyFont="1" applyBorder="1" applyAlignment="1" applyProtection="1">
      <alignment vertical="top" wrapText="1"/>
      <protection locked="0"/>
    </xf>
    <xf numFmtId="1" fontId="2" fillId="0" borderId="2" xfId="0" applyNumberFormat="1" applyFont="1" applyBorder="1" applyAlignment="1">
      <alignment horizontal="center" vertical="center" wrapText="1"/>
    </xf>
    <xf numFmtId="49" fontId="3" fillId="0" borderId="8" xfId="0" applyNumberFormat="1" applyFont="1" applyBorder="1" applyAlignment="1" applyProtection="1">
      <alignment vertical="top" wrapText="1"/>
      <protection locked="0"/>
    </xf>
    <xf numFmtId="0" fontId="3" fillId="0" borderId="9" xfId="0" applyFont="1" applyBorder="1" applyAlignment="1">
      <alignment horizontal="right" vertical="top" wrapText="1"/>
    </xf>
    <xf numFmtId="166" fontId="3" fillId="0" borderId="9" xfId="0" applyNumberFormat="1" applyFont="1" applyBorder="1" applyAlignment="1">
      <alignment vertical="top" wrapText="1"/>
    </xf>
    <xf numFmtId="1" fontId="3" fillId="0" borderId="9" xfId="0" applyNumberFormat="1" applyFont="1" applyBorder="1" applyAlignment="1">
      <alignment vertical="top" wrapText="1"/>
    </xf>
    <xf numFmtId="14" fontId="3" fillId="0" borderId="9" xfId="0" applyNumberFormat="1" applyFont="1" applyBorder="1" applyAlignment="1">
      <alignment horizontal="right" vertical="top" wrapText="1"/>
    </xf>
    <xf numFmtId="49" fontId="3" fillId="3" borderId="4" xfId="0" applyNumberFormat="1" applyFont="1" applyFill="1" applyBorder="1" applyAlignment="1" applyProtection="1">
      <alignment vertical="top" wrapText="1"/>
      <protection locked="0"/>
    </xf>
    <xf numFmtId="164" fontId="2" fillId="0" borderId="9" xfId="0" applyNumberFormat="1" applyFont="1" applyBorder="1" applyAlignment="1">
      <alignment horizontal="center" vertical="center" wrapText="1"/>
    </xf>
    <xf numFmtId="49" fontId="10" fillId="3" borderId="8" xfId="0" applyNumberFormat="1" applyFont="1" applyFill="1" applyBorder="1" applyAlignment="1" applyProtection="1">
      <alignment vertical="top" wrapText="1"/>
      <protection locked="0"/>
    </xf>
    <xf numFmtId="49" fontId="4" fillId="0" borderId="8" xfId="0" applyNumberFormat="1" applyFont="1" applyBorder="1" applyAlignment="1" applyProtection="1">
      <alignment vertical="top" wrapText="1"/>
      <protection locked="0"/>
    </xf>
    <xf numFmtId="0" fontId="13" fillId="0" borderId="0" xfId="0" applyFont="1"/>
    <xf numFmtId="49" fontId="3" fillId="3" borderId="9" xfId="0" applyNumberFormat="1" applyFont="1" applyFill="1" applyBorder="1" applyAlignment="1">
      <alignment vertical="top" wrapText="1"/>
    </xf>
    <xf numFmtId="49" fontId="3" fillId="3" borderId="2" xfId="0" applyNumberFormat="1" applyFont="1" applyFill="1" applyBorder="1" applyAlignment="1">
      <alignment vertical="top" wrapText="1"/>
    </xf>
    <xf numFmtId="0" fontId="0" fillId="4" borderId="0" xfId="0" applyFill="1"/>
  </cellXfs>
  <cellStyles count="1">
    <cellStyle name="Normal" xfId="0" builtinId="0" customBuiltin="1"/>
  </cellStyles>
  <dxfs count="34">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rgb="FFFFFF00"/>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theme="1"/>
        <name val="Helvetica Neue"/>
        <family val="2"/>
        <scheme val="none"/>
      </font>
      <numFmt numFmtId="0" formatCode="General"/>
      <alignment horizontal="general" vertical="top" textRotation="0" wrapText="1" indent="0" justifyLastLine="0" shrinkToFit="0" readingOrder="0"/>
      <border diagonalUp="0" diagonalDown="0">
        <left style="thin">
          <color indexed="64"/>
        </left>
        <right/>
        <top style="thin">
          <color indexed="64"/>
        </top>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bottom style="thin">
          <color indexed="64"/>
        </bottom>
      </border>
    </dxf>
    <dxf>
      <font>
        <b/>
        <i val="0"/>
        <strike val="0"/>
        <condense val="0"/>
        <extend val="0"/>
        <outline val="0"/>
        <shadow val="0"/>
        <u val="none"/>
        <vertAlign val="baseline"/>
        <sz val="14"/>
        <color theme="1"/>
        <name val="Aptos Narrow"/>
        <scheme val="minor"/>
      </font>
      <alignment horizontal="center" vertical="bottom" textRotation="0" wrapText="0" indent="0" justifyLastLine="0" shrinkToFit="0" readingOrder="0"/>
    </dxf>
    <dxf>
      <font>
        <b val="0"/>
        <i val="0"/>
        <strike val="0"/>
        <condense val="0"/>
        <extend val="0"/>
        <outline val="0"/>
        <shadow val="0"/>
        <u val="none"/>
        <vertAlign val="baseline"/>
        <sz val="10"/>
        <color theme="1"/>
        <name val="Helvetica Neue"/>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rgb="FF000000"/>
        </right>
        <top style="thin">
          <color indexed="64"/>
        </top>
        <bottom style="thin">
          <color rgb="FF000000"/>
        </bottom>
        <vertical/>
        <horizontal/>
      </border>
      <protection locked="0" hidden="0"/>
    </dxf>
    <dxf>
      <font>
        <b val="0"/>
        <i val="0"/>
        <strike val="0"/>
        <condense val="0"/>
        <extend val="0"/>
        <outline val="0"/>
        <shadow val="0"/>
        <u val="none"/>
        <vertAlign val="baseline"/>
        <sz val="10"/>
        <color theme="1"/>
        <name val="Helvetica Neue"/>
        <family val="2"/>
        <scheme val="none"/>
      </font>
      <fill>
        <patternFill patternType="none">
          <fgColor indexed="64"/>
          <bgColor auto="1"/>
        </patternFill>
      </fill>
      <alignment horizontal="center" vertical="top" textRotation="0" wrapText="1" indent="0" justifyLastLine="0" shrinkToFit="0" readingOrder="0"/>
      <border diagonalUp="0" diagonalDown="0">
        <left style="thin">
          <color indexed="64"/>
        </left>
        <right/>
        <top style="thin">
          <color indexed="64"/>
        </top>
        <bottom style="thin">
          <color rgb="FF000000"/>
        </bottom>
        <vertical/>
        <horizontal/>
      </border>
    </dxf>
    <dxf>
      <fill>
        <patternFill patternType="none">
          <fgColor indexed="64"/>
          <bgColor auto="1"/>
        </patternFill>
      </fill>
    </dxf>
    <dxf>
      <font>
        <b val="0"/>
        <i val="0"/>
        <strike val="0"/>
        <condense val="0"/>
        <extend val="0"/>
        <outline val="0"/>
        <shadow val="0"/>
        <u val="none"/>
        <vertAlign val="baseline"/>
        <sz val="10"/>
        <color theme="1"/>
        <name val="Helvetica Neue"/>
        <family val="2"/>
        <scheme val="none"/>
      </font>
      <numFmt numFmtId="19" formatCode="m/d/yy"/>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Helvetica Neue"/>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Helvetica Neue"/>
        <family val="2"/>
        <scheme val="none"/>
      </font>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Helvetica Neue"/>
        <family val="2"/>
        <scheme val="none"/>
      </font>
      <numFmt numFmtId="19" formatCode="m/d/yy"/>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Helvetica Neue"/>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Helvetica Neue"/>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i val="0"/>
        <strike val="0"/>
        <condense val="0"/>
        <extend val="0"/>
        <outline val="0"/>
        <shadow val="0"/>
        <u val="none"/>
        <vertAlign val="baseline"/>
        <sz val="10"/>
        <color theme="1"/>
        <name val="Helvetica Neue"/>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i val="0"/>
        <strike val="0"/>
        <condense val="0"/>
        <extend val="0"/>
        <outline val="0"/>
        <shadow val="0"/>
        <u val="none"/>
        <vertAlign val="baseline"/>
        <sz val="10"/>
        <color theme="1"/>
        <name val="Helvetica Neue"/>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left style="thin">
          <color rgb="FF000000"/>
        </left>
        <right/>
        <top style="thin">
          <color indexed="64"/>
        </top>
        <bottom/>
        <vertical/>
        <horizontal/>
      </border>
    </dxf>
    <dxf>
      <fill>
        <patternFill patternType="none">
          <fgColor indexed="64"/>
          <bgColor auto="1"/>
        </patternFill>
      </fill>
    </dxf>
    <dxf>
      <border>
        <bottom style="thin">
          <color indexed="64"/>
        </bottom>
      </border>
    </dxf>
    <dxf>
      <font>
        <b val="0"/>
        <i val="0"/>
        <strike val="0"/>
        <condense val="0"/>
        <extend val="0"/>
        <outline val="0"/>
        <shadow val="0"/>
        <u val="none"/>
        <vertAlign val="baseline"/>
        <sz val="12"/>
        <color theme="0"/>
        <name val="Aptos Narrow"/>
        <family val="2"/>
        <scheme val="minor"/>
      </font>
      <fill>
        <patternFill patternType="solid">
          <fgColor theme="9"/>
          <bgColor theme="9"/>
        </patternFill>
      </fill>
    </dxf>
  </dxfs>
  <tableStyles count="0" defaultTableStyle="TableStyleMedium2" defaultPivotStyle="PivotStyleLight16"/>
  <colors>
    <mruColors>
      <color rgb="FF8A090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7AA2F68-18AD-6B4A-BC4E-6561FCD09721}" name="Table3" displayName="Table3" ref="A1:L162" totalsRowShown="0" headerRowDxfId="33" dataDxfId="31" headerRowBorderDxfId="32">
  <autoFilter ref="A1:L162" xr:uid="{C7AA2F68-18AD-6B4A-BC4E-6561FCD09721}">
    <filterColumn colId="2">
      <filters>
        <filter val="Y"/>
      </filters>
    </filterColumn>
  </autoFilter>
  <sortState xmlns:xlrd2="http://schemas.microsoft.com/office/spreadsheetml/2017/richdata2" ref="A3:L145">
    <sortCondition ref="B3:B162"/>
  </sortState>
  <tableColumns count="12">
    <tableColumn id="1" xr3:uid="{7679075A-B2D7-824E-9042-86F7FCBB409E}" name="Tag" dataDxfId="30"/>
    <tableColumn id="2" xr3:uid="{A9834828-6511-8942-A0EA-7102EE0C4E39}" name="Gender" dataDxfId="29"/>
    <tableColumn id="3" xr3:uid="{320828BF-7280-B444-9B91-FD2B9C1227D8}" name="CT" dataDxfId="28"/>
    <tableColumn id="4" xr3:uid="{C844A0C8-335D-6F40-B753-8B03A9BE3ABD}" name="Age" dataDxfId="27">
      <calculatedColumnFormula>DATEDIF(E2,TODAY(),"Y")&amp;"Y"&amp;DATEDIF(E2,TODAY(),"YM")&amp;"M"</calculatedColumnFormula>
    </tableColumn>
    <tableColumn id="5" xr3:uid="{A604EC5A-D9FA-434D-A863-3B25FF9825A4}" name="DOB" dataDxfId="26"/>
    <tableColumn id="6" xr3:uid="{6B9519B0-570E-F24A-B6CC-17D55B4A27C0}" name="Dame" dataDxfId="25"/>
    <tableColumn id="7" xr3:uid="{BB218B4F-5E96-EC49-830E-B602CB131FE8}" name="Calved" dataDxfId="24"/>
    <tableColumn id="8" xr3:uid="{2DBA71DE-94DE-1748-9B6C-F61872D77906}" name=" Bred" dataDxfId="23"/>
    <tableColumn id="9" xr3:uid="{E8EBC557-BD92-8B4C-8948-EBCB653044E0}" name="Due Date" dataDxfId="22"/>
    <tableColumn id="14" xr3:uid="{4ED3607F-F64A-E348-9850-830DF9DB9B65}" name="Status" dataDxfId="14">
      <calculatedColumnFormula array="1">_xlfn.IFS(TODAY()-Table3[[#This Row],[Due Date]]&gt;1,"Overdue",TODAY()-Table3[[#This Row],[Due Date]]=30,"Due Soon",TRUE,"Not Due")</calculatedColumnFormula>
    </tableColumn>
    <tableColumn id="10" xr3:uid="{66A2DDD3-26DF-0F48-A00F-9843F50E3605}" name="Sold/Died/Mkt" dataDxfId="21"/>
    <tableColumn id="12" xr3:uid="{78AEC6D1-9EB1-C243-91ED-DEFA9CAC8C72}" name="Comments" dataDxfId="20"/>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936C67-91AF-164D-BC53-7A7623DFB627}" name="Table2" displayName="Table2" ref="A1:B14" totalsRowShown="0" headerRowDxfId="19" headerRowBorderDxfId="18" tableBorderDxfId="17" totalsRowBorderDxfId="16">
  <autoFilter ref="A1:B14" xr:uid="{92936C67-91AF-164D-BC53-7A7623DFB627}"/>
  <tableColumns count="2">
    <tableColumn id="1" xr3:uid="{2762C00B-749B-A04A-929D-96091A656D1E}" name="Summary DataCount"/>
    <tableColumn id="3" xr3:uid="{455A29B5-4809-F947-A924-0442B3C0D9F8}" name="Count Per Head" dataDxfId="1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631D3-B79C-FF47-8F0D-5F74569A600B}">
  <dimension ref="A1:N168"/>
  <sheetViews>
    <sheetView tabSelected="1" topLeftCell="A50" zoomScale="125" zoomScaleNormal="150" workbookViewId="0">
      <selection activeCell="J36" sqref="J36"/>
    </sheetView>
  </sheetViews>
  <sheetFormatPr baseColWidth="10" defaultColWidth="10.83203125" defaultRowHeight="16" x14ac:dyDescent="0.2"/>
  <cols>
    <col min="1" max="1" width="7.1640625" style="1" customWidth="1"/>
    <col min="3" max="3" width="5.83203125" style="2" bestFit="1" customWidth="1"/>
    <col min="4" max="4" width="7.33203125" customWidth="1"/>
    <col min="5" max="5" width="10.5" customWidth="1"/>
    <col min="6" max="6" width="8.33203125" customWidth="1"/>
    <col min="7" max="7" width="9.33203125" bestFit="1" customWidth="1"/>
    <col min="8" max="9" width="8.1640625" bestFit="1" customWidth="1"/>
    <col min="10" max="10" width="8.1640625" customWidth="1"/>
    <col min="11" max="11" width="6.5" customWidth="1"/>
    <col min="12" max="12" width="56.1640625" style="8" customWidth="1"/>
  </cols>
  <sheetData>
    <row r="1" spans="1:14" ht="17" x14ac:dyDescent="0.2">
      <c r="A1" s="46" t="s">
        <v>0</v>
      </c>
      <c r="B1" s="47" t="s">
        <v>221</v>
      </c>
      <c r="C1" s="48" t="s">
        <v>139</v>
      </c>
      <c r="D1" s="47" t="s">
        <v>1</v>
      </c>
      <c r="E1" s="47" t="s">
        <v>2</v>
      </c>
      <c r="F1" s="47" t="s">
        <v>3</v>
      </c>
      <c r="G1" s="47" t="s">
        <v>138</v>
      </c>
      <c r="H1" s="47" t="s">
        <v>137</v>
      </c>
      <c r="I1" s="47" t="s">
        <v>220</v>
      </c>
      <c r="J1" s="47" t="s">
        <v>218</v>
      </c>
      <c r="K1" s="47" t="s">
        <v>4</v>
      </c>
      <c r="L1" s="49" t="s">
        <v>5</v>
      </c>
      <c r="N1" t="s">
        <v>6</v>
      </c>
    </row>
    <row r="2" spans="1:14" ht="24" hidden="1" customHeight="1" x14ac:dyDescent="0.2">
      <c r="A2" s="15">
        <v>0</v>
      </c>
      <c r="B2" s="16" t="s">
        <v>7</v>
      </c>
      <c r="C2" s="17" t="s">
        <v>12</v>
      </c>
      <c r="D2" s="17" t="str">
        <f t="shared" ref="D2" ca="1" si="0">DATEDIF(E2,TODAY(),"Y")&amp;"Y"&amp;DATEDIF(E2,TODAY(),"YM")&amp;"M"</f>
        <v>10Y0M</v>
      </c>
      <c r="E2" s="9">
        <v>42347</v>
      </c>
      <c r="F2" s="18" t="s">
        <v>9</v>
      </c>
      <c r="G2" s="17" t="s">
        <v>10</v>
      </c>
      <c r="H2" s="17" t="s">
        <v>10</v>
      </c>
      <c r="I2" s="9" t="s">
        <v>10</v>
      </c>
      <c r="J2" s="18" t="e" cm="1">
        <f t="array" aca="1" ref="J2" ca="1">_xlfn.IFS(TODAY()-Table3[[#This Row],[Due Date]]&gt;1,"Overdue",TODAY()-Table3[[#This Row],[Due Date]]=30,"Due Soon",TRUE,"Not Due")</f>
        <v>#VALUE!</v>
      </c>
      <c r="K2" s="29">
        <v>45887</v>
      </c>
      <c r="L2" s="20" t="s">
        <v>170</v>
      </c>
    </row>
    <row r="3" spans="1:14" x14ac:dyDescent="0.2">
      <c r="A3" s="50">
        <v>4</v>
      </c>
      <c r="B3" s="51" t="s">
        <v>7</v>
      </c>
      <c r="C3" s="52" t="s">
        <v>8</v>
      </c>
      <c r="D3" s="52" t="str">
        <f ca="1">DATEDIF(E3,TODAY(),"Y")&amp;"Y"&amp;DATEDIF(E3,TODAY(),"YM")&amp;"M"</f>
        <v>3Y8M</v>
      </c>
      <c r="E3" s="53">
        <v>44660</v>
      </c>
      <c r="F3" s="54">
        <v>91</v>
      </c>
      <c r="G3" s="52" t="s">
        <v>10</v>
      </c>
      <c r="H3" s="52" t="s">
        <v>10</v>
      </c>
      <c r="I3" s="53" t="s">
        <v>10</v>
      </c>
      <c r="J3" s="55" t="e" cm="1">
        <f t="array" aca="1" ref="J3" ca="1">_xlfn.IFS(TODAY()-Table3[[#This Row],[Due Date]]&gt;1,"Overdue",TODAY()-Table3[[#This Row],[Due Date]]=30,"Due Soon",TRUE,"Not Due")</f>
        <v>#VALUE!</v>
      </c>
      <c r="K3" s="55"/>
      <c r="L3" s="56" t="s">
        <v>21</v>
      </c>
    </row>
    <row r="4" spans="1:14" hidden="1" x14ac:dyDescent="0.2">
      <c r="A4" s="21">
        <v>1</v>
      </c>
      <c r="B4" s="16" t="s">
        <v>11</v>
      </c>
      <c r="C4" s="17" t="s">
        <v>12</v>
      </c>
      <c r="D4" s="17" t="str">
        <f ca="1">DATEDIF(E4,TODAY(),"Y")&amp;"Y"&amp;DATEDIF(E4,TODAY(),"YM")&amp;"M"</f>
        <v>3Y11M</v>
      </c>
      <c r="E4" s="9" t="s">
        <v>13</v>
      </c>
      <c r="F4" s="22" t="s">
        <v>14</v>
      </c>
      <c r="G4" s="17" t="s">
        <v>10</v>
      </c>
      <c r="H4" s="17" t="s">
        <v>15</v>
      </c>
      <c r="I4" s="9" t="s">
        <v>16</v>
      </c>
      <c r="J4" s="19" t="e" cm="1">
        <f t="array" aca="1" ref="J4" ca="1">_xlfn.IFS(TODAY()-Table3[[#This Row],[Due Date]]&gt;1,"Overdue",TODAY()-Table3[[#This Row],[Due Date]]=30,"Due Soon",TRUE,"Not Due")</f>
        <v>#VALUE!</v>
      </c>
      <c r="K4" s="23" t="s">
        <v>17</v>
      </c>
      <c r="L4" s="24" t="s">
        <v>18</v>
      </c>
    </row>
    <row r="5" spans="1:14" ht="28" hidden="1" x14ac:dyDescent="0.2">
      <c r="A5" s="21">
        <v>3</v>
      </c>
      <c r="B5" s="16" t="s">
        <v>11</v>
      </c>
      <c r="C5" s="17" t="s">
        <v>12</v>
      </c>
      <c r="D5" s="17" t="str">
        <f ca="1">DATEDIF(E5,TODAY(),"Y")&amp;"Y"&amp;DATEDIF(E5,TODAY(),"YM")&amp;"M"</f>
        <v>3Y8M</v>
      </c>
      <c r="E5" s="9">
        <v>44648</v>
      </c>
      <c r="F5" s="22">
        <v>75</v>
      </c>
      <c r="G5" s="17" t="s">
        <v>10</v>
      </c>
      <c r="H5" s="17" t="s">
        <v>10</v>
      </c>
      <c r="I5" s="9" t="s">
        <v>10</v>
      </c>
      <c r="J5" s="19" t="e" cm="1">
        <f t="array" aca="1" ref="J5" ca="1">_xlfn.IFS(TODAY()-Table3[[#This Row],[Due Date]]&gt;1,"Overdue",TODAY()-Table3[[#This Row],[Due Date]]=30,"Due Soon",TRUE,"Not Due")</f>
        <v>#VALUE!</v>
      </c>
      <c r="K5" s="23">
        <v>44997</v>
      </c>
      <c r="L5" s="24" t="s">
        <v>20</v>
      </c>
    </row>
    <row r="6" spans="1:14" hidden="1" x14ac:dyDescent="0.2">
      <c r="A6" s="15">
        <v>3</v>
      </c>
      <c r="B6" s="16" t="s">
        <v>11</v>
      </c>
      <c r="C6" s="17" t="s">
        <v>12</v>
      </c>
      <c r="D6" s="17" t="str">
        <f ca="1">DATEDIF(E6,TODAY(),"Y")&amp;"Y"&amp;DATEDIF(E6,TODAY(),"YM")&amp;"M"</f>
        <v>1Y4M</v>
      </c>
      <c r="E6" s="9">
        <v>45499</v>
      </c>
      <c r="F6" s="18">
        <v>26</v>
      </c>
      <c r="G6" s="17" t="s">
        <v>10</v>
      </c>
      <c r="H6" s="9" t="s">
        <v>10</v>
      </c>
      <c r="I6" s="9" t="s">
        <v>10</v>
      </c>
      <c r="J6" s="19" t="e" cm="1">
        <f t="array" aca="1" ref="J6" ca="1">_xlfn.IFS(TODAY()-Table3[[#This Row],[Due Date]]&gt;1,"Overdue",TODAY()-Table3[[#This Row],[Due Date]]=30,"Due Soon",TRUE,"Not Due")</f>
        <v>#VALUE!</v>
      </c>
      <c r="K6" s="29">
        <v>45733</v>
      </c>
      <c r="L6" s="20" t="s">
        <v>148</v>
      </c>
    </row>
    <row r="7" spans="1:14" ht="28" hidden="1" x14ac:dyDescent="0.2">
      <c r="A7" s="15">
        <v>9</v>
      </c>
      <c r="B7" s="16" t="s">
        <v>11</v>
      </c>
      <c r="C7" s="17" t="s">
        <v>12</v>
      </c>
      <c r="D7" s="17" t="str">
        <f ca="1">DATEDIF(E7,TODAY(),"Y")&amp;"Y"&amp;DATEDIF(E7,TODAY(),"YM")&amp;"M"</f>
        <v>1Y2M</v>
      </c>
      <c r="E7" s="9">
        <v>45572</v>
      </c>
      <c r="F7" s="18">
        <v>8</v>
      </c>
      <c r="G7" s="17" t="s">
        <v>10</v>
      </c>
      <c r="H7" s="17" t="s">
        <v>10</v>
      </c>
      <c r="I7" s="9" t="s">
        <v>10</v>
      </c>
      <c r="J7" s="55" t="e" cm="1">
        <f t="array" aca="1" ref="J7" ca="1">_xlfn.IFS(TODAY()-Table3[[#This Row],[Due Date]]&gt;1,"Overdue",TODAY()-Table3[[#This Row],[Due Date]]=30,"Due Soon",TRUE,"Not Due")</f>
        <v>#VALUE!</v>
      </c>
      <c r="K7" s="45">
        <v>45908</v>
      </c>
      <c r="L7" s="20" t="s">
        <v>175</v>
      </c>
    </row>
    <row r="8" spans="1:14" ht="42" hidden="1" x14ac:dyDescent="0.2">
      <c r="A8" s="21">
        <v>5</v>
      </c>
      <c r="B8" s="16" t="s">
        <v>11</v>
      </c>
      <c r="C8" s="17" t="s">
        <v>12</v>
      </c>
      <c r="D8" s="17" t="str">
        <f ca="1">DATEDIF(E8,TODAY(),"Y")&amp;"Y"&amp;DATEDIF(E8,TODAY(),"YM")&amp;"M"</f>
        <v>3Y5M</v>
      </c>
      <c r="E8" s="9">
        <v>44728</v>
      </c>
      <c r="F8" s="17" t="s">
        <v>22</v>
      </c>
      <c r="G8" s="17" t="s">
        <v>10</v>
      </c>
      <c r="H8" s="9" t="s">
        <v>10</v>
      </c>
      <c r="I8" s="9" t="s">
        <v>10</v>
      </c>
      <c r="J8" s="55" t="e" cm="1">
        <f t="array" aca="1" ref="J8" ca="1">_xlfn.IFS(TODAY()-Table3[[#This Row],[Due Date]]&gt;1,"Overdue",TODAY()-Table3[[#This Row],[Due Date]]=30,"Due Soon",TRUE,"Not Due")</f>
        <v>#VALUE!</v>
      </c>
      <c r="K8" s="23">
        <v>44997</v>
      </c>
      <c r="L8" s="24" t="s">
        <v>23</v>
      </c>
    </row>
    <row r="9" spans="1:14" hidden="1" x14ac:dyDescent="0.2">
      <c r="A9" s="15">
        <v>10</v>
      </c>
      <c r="B9" s="16" t="s">
        <v>11</v>
      </c>
      <c r="C9" s="17" t="s">
        <v>12</v>
      </c>
      <c r="D9" s="17" t="str">
        <f ca="1">DATEDIF(E9,TODAY(),"Y")&amp;"Y"&amp;DATEDIF(E9,TODAY(),"YM")&amp;"M"</f>
        <v>1Y5M</v>
      </c>
      <c r="E9" s="9">
        <v>45457</v>
      </c>
      <c r="F9" s="25">
        <v>68</v>
      </c>
      <c r="G9" s="26" t="s">
        <v>10</v>
      </c>
      <c r="H9" s="9" t="s">
        <v>10</v>
      </c>
      <c r="I9" s="9" t="s">
        <v>10</v>
      </c>
      <c r="J9" s="55" t="e" cm="1">
        <f t="array" aca="1" ref="J9" ca="1">_xlfn.IFS(TODAY()-Table3[[#This Row],[Due Date]]&gt;1,"Overdue",TODAY()-Table3[[#This Row],[Due Date]]=30,"Due Soon",TRUE,"Not Due")</f>
        <v>#VALUE!</v>
      </c>
      <c r="K9" s="29">
        <v>45733</v>
      </c>
      <c r="L9" s="20" t="s">
        <v>149</v>
      </c>
    </row>
    <row r="10" spans="1:14" hidden="1" x14ac:dyDescent="0.2">
      <c r="A10" s="15">
        <v>101</v>
      </c>
      <c r="B10" s="16" t="s">
        <v>11</v>
      </c>
      <c r="C10" s="17" t="s">
        <v>12</v>
      </c>
      <c r="D10" s="17" t="str">
        <f ca="1">DATEDIF(E10,TODAY(),"Y")&amp;"Y"&amp;DATEDIF(E10,TODAY(),"YM")&amp;"M"</f>
        <v>1Y2M</v>
      </c>
      <c r="E10" s="9">
        <v>45572</v>
      </c>
      <c r="F10" s="25">
        <v>63</v>
      </c>
      <c r="G10" s="26" t="s">
        <v>10</v>
      </c>
      <c r="H10" s="9" t="s">
        <v>10</v>
      </c>
      <c r="I10" s="9" t="s">
        <v>10</v>
      </c>
      <c r="J10" s="19" t="e" cm="1">
        <f t="array" aca="1" ref="J10" ca="1">_xlfn.IFS(TODAY()-Table3[[#This Row],[Due Date]]&gt;1,"Overdue",TODAY()-Table3[[#This Row],[Due Date]]=30,"Due Soon",TRUE,"Not Due")</f>
        <v>#VALUE!</v>
      </c>
      <c r="K10" s="29">
        <v>45733</v>
      </c>
      <c r="L10" s="20" t="s">
        <v>150</v>
      </c>
    </row>
    <row r="11" spans="1:14" hidden="1" x14ac:dyDescent="0.2">
      <c r="A11" s="15">
        <v>111</v>
      </c>
      <c r="B11" s="16" t="s">
        <v>11</v>
      </c>
      <c r="C11" s="17" t="s">
        <v>12</v>
      </c>
      <c r="D11" s="18" t="str">
        <f ca="1">DATEDIF(E11,TODAY(),"Y")&amp;"Y"&amp;DATEDIF(E11,TODAY(),"YM")&amp;"M"</f>
        <v>1Y5M</v>
      </c>
      <c r="E11" s="9">
        <v>45474</v>
      </c>
      <c r="F11" s="25">
        <v>28</v>
      </c>
      <c r="G11" s="26" t="s">
        <v>10</v>
      </c>
      <c r="H11" s="9" t="s">
        <v>10</v>
      </c>
      <c r="I11" s="9" t="s">
        <v>10</v>
      </c>
      <c r="J11" s="19" t="e" cm="1">
        <f t="array" aca="1" ref="J11" ca="1">_xlfn.IFS(TODAY()-Table3[[#This Row],[Due Date]]&gt;1,"Overdue",TODAY()-Table3[[#This Row],[Due Date]]=30,"Due Soon",TRUE,"Not Due")</f>
        <v>#VALUE!</v>
      </c>
      <c r="K11" s="29">
        <v>45733</v>
      </c>
      <c r="L11" s="24" t="s">
        <v>151</v>
      </c>
    </row>
    <row r="12" spans="1:14" hidden="1" x14ac:dyDescent="0.2">
      <c r="A12" s="21">
        <v>8</v>
      </c>
      <c r="B12" s="16" t="s">
        <v>11</v>
      </c>
      <c r="C12" s="17" t="s">
        <v>12</v>
      </c>
      <c r="D12" s="17" t="str">
        <f ca="1">DATEDIF(E12,TODAY(),"Y")&amp;"Y"&amp;DATEDIF(E12,TODAY(),"YM")&amp;"M"</f>
        <v>3Y4M</v>
      </c>
      <c r="E12" s="9">
        <v>44761</v>
      </c>
      <c r="F12" s="25">
        <v>26</v>
      </c>
      <c r="G12" s="17" t="s">
        <v>10</v>
      </c>
      <c r="H12" s="9" t="s">
        <v>10</v>
      </c>
      <c r="I12" s="9" t="s">
        <v>10</v>
      </c>
      <c r="J12" s="19" t="e" cm="1">
        <f t="array" aca="1" ref="J12" ca="1">_xlfn.IFS(TODAY()-Table3[[#This Row],[Due Date]]&gt;1,"Overdue",TODAY()-Table3[[#This Row],[Due Date]]=30,"Due Soon",TRUE,"Not Due")</f>
        <v>#VALUE!</v>
      </c>
      <c r="K12" s="23">
        <v>44997</v>
      </c>
      <c r="L12" s="24" t="s">
        <v>28</v>
      </c>
    </row>
    <row r="13" spans="1:14" hidden="1" x14ac:dyDescent="0.2">
      <c r="A13" s="15">
        <v>120</v>
      </c>
      <c r="B13" s="16" t="s">
        <v>11</v>
      </c>
      <c r="C13" s="17" t="s">
        <v>12</v>
      </c>
      <c r="D13" s="17" t="str">
        <f ca="1">DATEDIF(E13,TODAY(),"Y")&amp;"Y"&amp;DATEDIF(E13,TODAY(),"YM")&amp;"M"</f>
        <v>1Y5M</v>
      </c>
      <c r="E13" s="9">
        <v>45470</v>
      </c>
      <c r="F13" s="25">
        <v>35</v>
      </c>
      <c r="G13" s="26" t="s">
        <v>10</v>
      </c>
      <c r="H13" s="9" t="s">
        <v>10</v>
      </c>
      <c r="I13" s="9" t="s">
        <v>10</v>
      </c>
      <c r="J13" s="55" t="e" cm="1">
        <f t="array" aca="1" ref="J13" ca="1">_xlfn.IFS(TODAY()-Table3[[#This Row],[Due Date]]&gt;1,"Overdue",TODAY()-Table3[[#This Row],[Due Date]]=30,"Due Soon",TRUE,"Not Due")</f>
        <v>#VALUE!</v>
      </c>
      <c r="K13" s="37"/>
      <c r="L13" s="20" t="s">
        <v>152</v>
      </c>
    </row>
    <row r="14" spans="1:14" hidden="1" x14ac:dyDescent="0.2">
      <c r="A14" s="15">
        <v>125</v>
      </c>
      <c r="B14" s="16" t="s">
        <v>11</v>
      </c>
      <c r="C14" s="17" t="s">
        <v>12</v>
      </c>
      <c r="D14" s="17" t="str">
        <f ca="1">DATEDIF(E14,TODAY(),"Y")&amp;"Y"&amp;DATEDIF(E14,TODAY(),"YM")&amp;"M"</f>
        <v>1Y3M</v>
      </c>
      <c r="E14" s="9">
        <v>45527</v>
      </c>
      <c r="F14" s="25">
        <v>116</v>
      </c>
      <c r="G14" s="26" t="s">
        <v>10</v>
      </c>
      <c r="H14" s="9" t="s">
        <v>10</v>
      </c>
      <c r="I14" s="9" t="s">
        <v>10</v>
      </c>
      <c r="J14" s="55" t="e" cm="1">
        <f t="array" aca="1" ref="J14" ca="1">_xlfn.IFS(TODAY()-Table3[[#This Row],[Due Date]]&gt;1,"Overdue",TODAY()-Table3[[#This Row],[Due Date]]=30,"Due Soon",TRUE,"Not Due")</f>
        <v>#VALUE!</v>
      </c>
      <c r="K14" s="29">
        <v>45733</v>
      </c>
      <c r="L14" s="20" t="s">
        <v>153</v>
      </c>
    </row>
    <row r="15" spans="1:14" hidden="1" x14ac:dyDescent="0.2">
      <c r="A15" s="21">
        <v>10</v>
      </c>
      <c r="B15" s="16" t="s">
        <v>11</v>
      </c>
      <c r="C15" s="17" t="s">
        <v>12</v>
      </c>
      <c r="D15" s="17" t="str">
        <f ca="1">DATEDIF(E15,TODAY(),"Y")&amp;"Y"&amp;DATEDIF(E15,TODAY(),"YM")&amp;"M"</f>
        <v>3Y5M</v>
      </c>
      <c r="E15" s="9">
        <v>44735</v>
      </c>
      <c r="F15" s="25">
        <v>68</v>
      </c>
      <c r="G15" s="17" t="s">
        <v>10</v>
      </c>
      <c r="H15" s="9" t="s">
        <v>10</v>
      </c>
      <c r="I15" s="9" t="s">
        <v>10</v>
      </c>
      <c r="J15" s="55" t="e" cm="1">
        <f t="array" aca="1" ref="J15" ca="1">_xlfn.IFS(TODAY()-Table3[[#This Row],[Due Date]]&gt;1,"Overdue",TODAY()-Table3[[#This Row],[Due Date]]=30,"Due Soon",TRUE,"Not Due")</f>
        <v>#VALUE!</v>
      </c>
      <c r="K15" s="23">
        <v>44997</v>
      </c>
      <c r="L15" s="24" t="s">
        <v>31</v>
      </c>
    </row>
    <row r="16" spans="1:14" x14ac:dyDescent="0.2">
      <c r="A16" s="57">
        <v>12</v>
      </c>
      <c r="B16" s="16" t="s">
        <v>11</v>
      </c>
      <c r="C16" s="17" t="s">
        <v>8</v>
      </c>
      <c r="D16" s="17" t="str">
        <f ca="1">DATEDIF(E16,TODAY(),"Y")&amp;"Y"&amp;DATEDIF(E16,TODAY(),"YM")&amp;"M"</f>
        <v>0Y10M</v>
      </c>
      <c r="E16" s="9">
        <v>45691</v>
      </c>
      <c r="F16" s="25">
        <v>56</v>
      </c>
      <c r="G16" s="9" t="s">
        <v>10</v>
      </c>
      <c r="H16" s="9" t="s">
        <v>10</v>
      </c>
      <c r="I16" s="53" t="s">
        <v>10</v>
      </c>
      <c r="J16" s="55" t="e" cm="1">
        <f t="array" aca="1" ref="J16" ca="1">_xlfn.IFS(TODAY()-Table3[[#This Row],[Due Date]]&gt;1,"Overdue",TODAY()-Table3[[#This Row],[Due Date]]=30,"Due Soon",TRUE,"Not Due")</f>
        <v>#VALUE!</v>
      </c>
      <c r="K16" s="19" t="s">
        <v>79</v>
      </c>
      <c r="L16" s="58" t="s">
        <v>174</v>
      </c>
    </row>
    <row r="17" spans="1:14" x14ac:dyDescent="0.2">
      <c r="A17" s="57" t="s">
        <v>126</v>
      </c>
      <c r="B17" s="16" t="s">
        <v>11</v>
      </c>
      <c r="C17" s="17" t="s">
        <v>8</v>
      </c>
      <c r="D17" s="18" t="str">
        <f ca="1">DATEDIF(E17,TODAY(),"Y")&amp;"Y"&amp;DATEDIF(E17,TODAY(),"YM")&amp;"M"</f>
        <v>0Y3M</v>
      </c>
      <c r="E17" s="9">
        <v>45905</v>
      </c>
      <c r="F17" s="25">
        <v>11</v>
      </c>
      <c r="G17" s="9" t="s">
        <v>10</v>
      </c>
      <c r="H17" s="9" t="s">
        <v>10</v>
      </c>
      <c r="I17" s="53" t="s">
        <v>10</v>
      </c>
      <c r="J17" s="55" t="e" cm="1">
        <f t="array" aca="1" ref="J17" ca="1">_xlfn.IFS(TODAY()-Table3[[#This Row],[Due Date]]&gt;1,"Overdue",TODAY()-Table3[[#This Row],[Due Date]]=30,"Due Soon",TRUE,"Not Due")</f>
        <v>#VALUE!</v>
      </c>
      <c r="K17" s="19" t="s">
        <v>17</v>
      </c>
      <c r="L17" s="58" t="s">
        <v>193</v>
      </c>
    </row>
    <row r="18" spans="1:14" x14ac:dyDescent="0.2">
      <c r="A18" s="57" t="s">
        <v>202</v>
      </c>
      <c r="B18" s="16" t="s">
        <v>11</v>
      </c>
      <c r="C18" s="17" t="s">
        <v>8</v>
      </c>
      <c r="D18" s="17" t="str">
        <f ca="1">DATEDIF(E18,TODAY(),"Y")&amp;"Y"&amp;DATEDIF(E18,TODAY(),"YM")&amp;"M"</f>
        <v>0Y2M</v>
      </c>
      <c r="E18" s="9">
        <v>45923</v>
      </c>
      <c r="F18" s="25">
        <v>35</v>
      </c>
      <c r="G18" s="26">
        <v>45470</v>
      </c>
      <c r="H18" s="9" t="s">
        <v>10</v>
      </c>
      <c r="I18" s="53" t="s">
        <v>10</v>
      </c>
      <c r="J18" s="55" t="e" cm="1">
        <f t="array" aca="1" ref="J18" ca="1">_xlfn.IFS(TODAY()-Table3[[#This Row],[Due Date]]&gt;1,"Overdue",TODAY()-Table3[[#This Row],[Due Date]]=30,"Due Soon",TRUE,"Not Due")</f>
        <v>#VALUE!</v>
      </c>
      <c r="K18" s="19" t="s">
        <v>17</v>
      </c>
      <c r="L18" s="58" t="s">
        <v>208</v>
      </c>
      <c r="N18" t="e">
        <f>DATEDIF(G18,I18,"M")</f>
        <v>#VALUE!</v>
      </c>
    </row>
    <row r="19" spans="1:14" x14ac:dyDescent="0.2">
      <c r="A19" s="50" t="s">
        <v>205</v>
      </c>
      <c r="B19" s="51" t="s">
        <v>11</v>
      </c>
      <c r="C19" s="52" t="s">
        <v>8</v>
      </c>
      <c r="D19" s="52" t="str">
        <f ca="1">DATEDIF(E19,TODAY(),"Y")&amp;"Y"&amp;DATEDIF(E19,TODAY(),"YM")&amp;"M"</f>
        <v>0Y0M</v>
      </c>
      <c r="E19" s="53">
        <v>45975</v>
      </c>
      <c r="F19" s="59">
        <v>26</v>
      </c>
      <c r="G19" s="53" t="s">
        <v>10</v>
      </c>
      <c r="H19" s="53" t="s">
        <v>10</v>
      </c>
      <c r="I19" s="53" t="s">
        <v>10</v>
      </c>
      <c r="J19" s="55" t="e" cm="1">
        <f t="array" aca="1" ref="J19" ca="1">_xlfn.IFS(TODAY()-Table3[[#This Row],[Due Date]]&gt;1,"Overdue",TODAY()-Table3[[#This Row],[Due Date]]=30,"Due Soon",TRUE,"Not Due")</f>
        <v>#VALUE!</v>
      </c>
      <c r="K19" s="55"/>
      <c r="L19" s="56" t="s">
        <v>206</v>
      </c>
    </row>
    <row r="20" spans="1:14" hidden="1" x14ac:dyDescent="0.2">
      <c r="A20" s="21">
        <v>15</v>
      </c>
      <c r="B20" s="16" t="s">
        <v>11</v>
      </c>
      <c r="C20" s="17" t="s">
        <v>12</v>
      </c>
      <c r="D20" s="18" t="str">
        <f ca="1">DATEDIF(E20,TODAY(),"Y")&amp;"Y"&amp;DATEDIF(E20,TODAY(),"YM")&amp;"M"</f>
        <v>3Y7M</v>
      </c>
      <c r="E20" s="9">
        <v>44685</v>
      </c>
      <c r="F20" s="25">
        <v>63</v>
      </c>
      <c r="G20" s="26" t="s">
        <v>10</v>
      </c>
      <c r="H20" s="9" t="s">
        <v>10</v>
      </c>
      <c r="I20" s="9" t="s">
        <v>10</v>
      </c>
      <c r="J20" s="55" t="e" cm="1">
        <f t="array" aca="1" ref="J20" ca="1">_xlfn.IFS(TODAY()-Table3[[#This Row],[Due Date]]&gt;1,"Overdue",TODAY()-Table3[[#This Row],[Due Date]]=30,"Due Soon",TRUE,"Not Due")</f>
        <v>#VALUE!</v>
      </c>
      <c r="K20" s="23">
        <v>44997</v>
      </c>
      <c r="L20" s="24" t="s">
        <v>35</v>
      </c>
    </row>
    <row r="21" spans="1:14" hidden="1" x14ac:dyDescent="0.2">
      <c r="A21" s="21">
        <v>18</v>
      </c>
      <c r="B21" s="16" t="s">
        <v>11</v>
      </c>
      <c r="C21" s="17" t="s">
        <v>12</v>
      </c>
      <c r="D21" s="18" t="str">
        <f ca="1">DATEDIF(E21,TODAY(),"Y")&amp;"Y"&amp;DATEDIF(E21,TODAY(),"YM")&amp;"M"</f>
        <v>3Y6M</v>
      </c>
      <c r="E21" s="9">
        <v>44709</v>
      </c>
      <c r="F21" s="25">
        <v>56</v>
      </c>
      <c r="G21" s="26" t="s">
        <v>10</v>
      </c>
      <c r="H21" s="9" t="s">
        <v>10</v>
      </c>
      <c r="I21" s="9" t="s">
        <v>10</v>
      </c>
      <c r="J21" s="55" t="e" cm="1">
        <f t="array" aca="1" ref="J21" ca="1">_xlfn.IFS(TODAY()-Table3[[#This Row],[Due Date]]&gt;1,"Overdue",TODAY()-Table3[[#This Row],[Due Date]]=30,"Due Soon",TRUE,"Not Due")</f>
        <v>#VALUE!</v>
      </c>
      <c r="K21" s="19" t="s">
        <v>17</v>
      </c>
      <c r="L21" s="24" t="s">
        <v>37</v>
      </c>
    </row>
    <row r="22" spans="1:14" hidden="1" x14ac:dyDescent="0.2">
      <c r="A22" s="21">
        <v>104</v>
      </c>
      <c r="B22" s="16" t="s">
        <v>11</v>
      </c>
      <c r="C22" s="17" t="s">
        <v>12</v>
      </c>
      <c r="D22" s="17" t="str">
        <f ca="1">DATEDIF(E22,TODAY(),"Y")&amp;"Y"&amp;DATEDIF(E22,TODAY(),"YM")&amp;"M"</f>
        <v>3Y3M</v>
      </c>
      <c r="E22" s="9">
        <v>44797</v>
      </c>
      <c r="F22" s="25">
        <v>31</v>
      </c>
      <c r="G22" s="17" t="s">
        <v>10</v>
      </c>
      <c r="H22" s="9" t="s">
        <v>10</v>
      </c>
      <c r="I22" s="9" t="s">
        <v>10</v>
      </c>
      <c r="J22" s="19" t="e" cm="1">
        <f t="array" aca="1" ref="J22" ca="1">_xlfn.IFS(TODAY()-Table3[[#This Row],[Due Date]]&gt;1,"Overdue",TODAY()-Table3[[#This Row],[Due Date]]=30,"Due Soon",TRUE,"Not Due")</f>
        <v>#VALUE!</v>
      </c>
      <c r="K22" s="23">
        <v>45236</v>
      </c>
      <c r="L22" s="28" t="s">
        <v>89</v>
      </c>
    </row>
    <row r="23" spans="1:14" hidden="1" x14ac:dyDescent="0.2">
      <c r="A23" s="21">
        <v>105</v>
      </c>
      <c r="B23" s="16" t="s">
        <v>11</v>
      </c>
      <c r="C23" s="17" t="s">
        <v>12</v>
      </c>
      <c r="D23" s="17" t="str">
        <f ca="1">DATEDIF(E23,TODAY(),"Y")&amp;"Y"&amp;DATEDIF(E23,TODAY(),"YM")&amp;"M"</f>
        <v>2Y8M</v>
      </c>
      <c r="E23" s="9">
        <v>44997</v>
      </c>
      <c r="F23" s="25">
        <v>62</v>
      </c>
      <c r="G23" s="17" t="s">
        <v>10</v>
      </c>
      <c r="H23" s="9" t="s">
        <v>10</v>
      </c>
      <c r="I23" s="9" t="s">
        <v>10</v>
      </c>
      <c r="J23" s="19" t="e" cm="1">
        <f t="array" aca="1" ref="J23" ca="1">_xlfn.IFS(TODAY()-Table3[[#This Row],[Due Date]]&gt;1,"Overdue",TODAY()-Table3[[#This Row],[Due Date]]=30,"Due Soon",TRUE,"Not Due")</f>
        <v>#VALUE!</v>
      </c>
      <c r="K23" s="19" t="s">
        <v>79</v>
      </c>
      <c r="L23" s="24" t="s">
        <v>91</v>
      </c>
    </row>
    <row r="24" spans="1:14" hidden="1" x14ac:dyDescent="0.2">
      <c r="A24" s="21">
        <v>108</v>
      </c>
      <c r="B24" s="16" t="s">
        <v>11</v>
      </c>
      <c r="C24" s="17" t="s">
        <v>12</v>
      </c>
      <c r="D24" s="17" t="str">
        <f ca="1">DATEDIF(E24,TODAY(),"Y")&amp;"Y"&amp;DATEDIF(E24,TODAY(),"YM")&amp;"M"</f>
        <v>4Y7M</v>
      </c>
      <c r="E24" s="9">
        <v>44307</v>
      </c>
      <c r="F24" s="25">
        <v>67</v>
      </c>
      <c r="G24" s="17" t="s">
        <v>10</v>
      </c>
      <c r="H24" s="17" t="s">
        <v>10</v>
      </c>
      <c r="I24" s="17" t="s">
        <v>10</v>
      </c>
      <c r="J24" s="19" t="e" cm="1">
        <f t="array" aca="1" ref="J24" ca="1">_xlfn.IFS(TODAY()-Table3[[#This Row],[Due Date]]&gt;1,"Overdue",TODAY()-Table3[[#This Row],[Due Date]]=30,"Due Soon",TRUE,"Not Due")</f>
        <v>#VALUE!</v>
      </c>
      <c r="K24" s="23">
        <v>44740</v>
      </c>
      <c r="L24" s="24" t="s">
        <v>98</v>
      </c>
    </row>
    <row r="25" spans="1:14" hidden="1" x14ac:dyDescent="0.2">
      <c r="A25" s="21">
        <v>109</v>
      </c>
      <c r="B25" s="16" t="s">
        <v>11</v>
      </c>
      <c r="C25" s="17" t="s">
        <v>12</v>
      </c>
      <c r="D25" s="17" t="str">
        <f ca="1">DATEDIF(E25,TODAY(),"Y")&amp;"Y"&amp;DATEDIF(E25,TODAY(),"YM")&amp;"M"</f>
        <v>4Y7M</v>
      </c>
      <c r="E25" s="9">
        <v>44325</v>
      </c>
      <c r="F25" s="25">
        <v>73</v>
      </c>
      <c r="G25" s="17" t="s">
        <v>10</v>
      </c>
      <c r="H25" s="17" t="s">
        <v>10</v>
      </c>
      <c r="I25" s="17" t="s">
        <v>10</v>
      </c>
      <c r="J25" s="55" t="e" cm="1">
        <f t="array" aca="1" ref="J25" ca="1">_xlfn.IFS(TODAY()-Table3[[#This Row],[Due Date]]&gt;1,"Overdue",TODAY()-Table3[[#This Row],[Due Date]]=30,"Due Soon",TRUE,"Not Due")</f>
        <v>#VALUE!</v>
      </c>
      <c r="K25" s="23">
        <v>44375</v>
      </c>
      <c r="L25" s="24" t="s">
        <v>100</v>
      </c>
    </row>
    <row r="26" spans="1:14" hidden="1" x14ac:dyDescent="0.2">
      <c r="A26" s="21">
        <v>110</v>
      </c>
      <c r="B26" s="16" t="s">
        <v>11</v>
      </c>
      <c r="C26" s="17" t="s">
        <v>12</v>
      </c>
      <c r="D26" s="17" t="str">
        <f ca="1">DATEDIF(E26,TODAY(),"Y")&amp;"Y"&amp;DATEDIF(E26,TODAY(),"YM")&amp;"M"</f>
        <v>1Y9M</v>
      </c>
      <c r="E26" s="9">
        <v>45346</v>
      </c>
      <c r="F26" s="25">
        <v>92</v>
      </c>
      <c r="G26" s="26" t="s">
        <v>10</v>
      </c>
      <c r="H26" s="9" t="s">
        <v>12</v>
      </c>
      <c r="I26" s="9" t="s">
        <v>10</v>
      </c>
      <c r="J26" s="55" t="e" cm="1">
        <f t="array" aca="1" ref="J26" ca="1">_xlfn.IFS(TODAY()-Table3[[#This Row],[Due Date]]&gt;1,"Overdue",TODAY()-Table3[[#This Row],[Due Date]]=30,"Due Soon",TRUE,"Not Due")</f>
        <v>#VALUE!</v>
      </c>
      <c r="K26" s="29">
        <v>45600</v>
      </c>
      <c r="L26" s="24" t="s">
        <v>103</v>
      </c>
    </row>
    <row r="27" spans="1:14" hidden="1" x14ac:dyDescent="0.2">
      <c r="A27" s="21">
        <v>110</v>
      </c>
      <c r="B27" s="16" t="s">
        <v>11</v>
      </c>
      <c r="C27" s="17" t="s">
        <v>12</v>
      </c>
      <c r="D27" s="17" t="str">
        <f ca="1">DATEDIF(E27,TODAY(),"Y")&amp;"Y"&amp;DATEDIF(E27,TODAY(),"YM")&amp;"M"</f>
        <v>4Y7M</v>
      </c>
      <c r="E27" s="9">
        <v>44320</v>
      </c>
      <c r="F27" s="25">
        <v>62</v>
      </c>
      <c r="G27" s="17" t="s">
        <v>10</v>
      </c>
      <c r="H27" s="17" t="s">
        <v>10</v>
      </c>
      <c r="I27" s="17" t="s">
        <v>10</v>
      </c>
      <c r="J27" s="55" t="e" cm="1">
        <f t="array" aca="1" ref="J27" ca="1">_xlfn.IFS(TODAY()-Table3[[#This Row],[Due Date]]&gt;1,"Overdue",TODAY()-Table3[[#This Row],[Due Date]]=30,"Due Soon",TRUE,"Not Due")</f>
        <v>#VALUE!</v>
      </c>
      <c r="K27" s="27" t="s">
        <v>17</v>
      </c>
      <c r="L27" s="24" t="s">
        <v>104</v>
      </c>
    </row>
    <row r="28" spans="1:14" ht="28" hidden="1" x14ac:dyDescent="0.2">
      <c r="A28" s="21">
        <v>111</v>
      </c>
      <c r="B28" s="16" t="s">
        <v>11</v>
      </c>
      <c r="C28" s="17" t="s">
        <v>12</v>
      </c>
      <c r="D28" s="17" t="str">
        <f ca="1">DATEDIF(E28,TODAY(),"Y")&amp;"Y"&amp;DATEDIF(E28,TODAY(),"YM")&amp;"M"</f>
        <v>4Y6M</v>
      </c>
      <c r="E28" s="9">
        <v>44345</v>
      </c>
      <c r="F28" s="25">
        <v>69</v>
      </c>
      <c r="G28" s="17" t="s">
        <v>10</v>
      </c>
      <c r="H28" s="17" t="s">
        <v>10</v>
      </c>
      <c r="I28" s="17" t="s">
        <v>10</v>
      </c>
      <c r="J28" s="19" t="e" cm="1">
        <f t="array" aca="1" ref="J28" ca="1">_xlfn.IFS(TODAY()-Table3[[#This Row],[Due Date]]&gt;1,"Overdue",TODAY()-Table3[[#This Row],[Due Date]]=30,"Due Soon",TRUE,"Not Due")</f>
        <v>#VALUE!</v>
      </c>
      <c r="K28" s="27" t="s">
        <v>50</v>
      </c>
      <c r="L28" s="24" t="s">
        <v>106</v>
      </c>
    </row>
    <row r="29" spans="1:14" hidden="1" x14ac:dyDescent="0.2">
      <c r="A29" s="21">
        <v>112</v>
      </c>
      <c r="B29" s="16" t="s">
        <v>11</v>
      </c>
      <c r="C29" s="17" t="s">
        <v>12</v>
      </c>
      <c r="D29" s="17" t="str">
        <f ca="1">DATEDIF(E29,TODAY(),"Y")&amp;"Y"&amp;DATEDIF(E29,TODAY(),"YM")&amp;"M"</f>
        <v>1Y5M</v>
      </c>
      <c r="E29" s="9">
        <v>45474</v>
      </c>
      <c r="F29" s="22">
        <v>28</v>
      </c>
      <c r="G29" s="17" t="s">
        <v>10</v>
      </c>
      <c r="H29" s="9" t="s">
        <v>12</v>
      </c>
      <c r="I29" s="9" t="s">
        <v>10</v>
      </c>
      <c r="J29" s="19" t="e" cm="1">
        <f t="array" aca="1" ref="J29" ca="1">_xlfn.IFS(TODAY()-Table3[[#This Row],[Due Date]]&gt;1,"Overdue",TODAY()-Table3[[#This Row],[Due Date]]=30,"Due Soon",TRUE,"Not Due")</f>
        <v>#VALUE!</v>
      </c>
      <c r="K29" s="29">
        <v>45600</v>
      </c>
      <c r="L29" s="24" t="s">
        <v>108</v>
      </c>
    </row>
    <row r="30" spans="1:14" hidden="1" x14ac:dyDescent="0.2">
      <c r="A30" s="21">
        <v>116</v>
      </c>
      <c r="B30" s="16" t="s">
        <v>11</v>
      </c>
      <c r="C30" s="17" t="s">
        <v>12</v>
      </c>
      <c r="D30" s="17" t="str">
        <f ca="1">DATEDIF(E30,TODAY(),"Y")&amp;"Y"&amp;DATEDIF(E30,TODAY(),"YM")&amp;"M"</f>
        <v>4Y5M</v>
      </c>
      <c r="E30" s="9">
        <v>44361</v>
      </c>
      <c r="F30" s="25">
        <v>68</v>
      </c>
      <c r="G30" s="17" t="s">
        <v>10</v>
      </c>
      <c r="H30" s="17" t="s">
        <v>10</v>
      </c>
      <c r="I30" s="17" t="s">
        <v>10</v>
      </c>
      <c r="J30" s="19" t="e" cm="1">
        <f t="array" aca="1" ref="J30" ca="1">_xlfn.IFS(TODAY()-Table3[[#This Row],[Due Date]]&gt;1,"Overdue",TODAY()-Table3[[#This Row],[Due Date]]=30,"Due Soon",TRUE,"Not Due")</f>
        <v>#VALUE!</v>
      </c>
      <c r="K30" s="27" t="s">
        <v>17</v>
      </c>
      <c r="L30" s="24" t="s">
        <v>114</v>
      </c>
    </row>
    <row r="31" spans="1:14" hidden="1" x14ac:dyDescent="0.2">
      <c r="A31" s="21">
        <v>120</v>
      </c>
      <c r="B31" s="16" t="s">
        <v>11</v>
      </c>
      <c r="C31" s="17" t="s">
        <v>12</v>
      </c>
      <c r="D31" s="17" t="str">
        <f ca="1">DATEDIF(E31,TODAY(),"Y")&amp;"Y"&amp;DATEDIF(E31,TODAY(),"YM")&amp;"M"</f>
        <v>4Y5M</v>
      </c>
      <c r="E31" s="9">
        <v>44374</v>
      </c>
      <c r="F31" s="25">
        <v>32</v>
      </c>
      <c r="G31" s="17" t="s">
        <v>10</v>
      </c>
      <c r="H31" s="17" t="s">
        <v>10</v>
      </c>
      <c r="I31" s="17" t="s">
        <v>10</v>
      </c>
      <c r="J31" s="55" t="e" cm="1">
        <f t="array" aca="1" ref="J31" ca="1">_xlfn.IFS(TODAY()-Table3[[#This Row],[Due Date]]&gt;1,"Overdue",TODAY()-Table3[[#This Row],[Due Date]]=30,"Due Soon",TRUE,"Not Due")</f>
        <v>#VALUE!</v>
      </c>
      <c r="K31" s="27" t="s">
        <v>17</v>
      </c>
      <c r="L31" s="24" t="s">
        <v>118</v>
      </c>
    </row>
    <row r="32" spans="1:14" hidden="1" x14ac:dyDescent="0.2">
      <c r="A32" s="21">
        <v>122</v>
      </c>
      <c r="B32" s="16" t="s">
        <v>11</v>
      </c>
      <c r="C32" s="17" t="s">
        <v>12</v>
      </c>
      <c r="D32" s="17" t="str">
        <f ca="1">DATEDIF(E32,TODAY(),"Y")&amp;"Y"&amp;DATEDIF(E32,TODAY(),"YM")&amp;"M"</f>
        <v>1Y6M</v>
      </c>
      <c r="E32" s="9">
        <v>45424</v>
      </c>
      <c r="F32" s="25">
        <v>59</v>
      </c>
      <c r="G32" s="26" t="s">
        <v>10</v>
      </c>
      <c r="H32" s="9" t="s">
        <v>10</v>
      </c>
      <c r="I32" s="9" t="s">
        <v>10</v>
      </c>
      <c r="J32" s="55" t="e" cm="1">
        <f t="array" aca="1" ref="J32" ca="1">_xlfn.IFS(TODAY()-Table3[[#This Row],[Due Date]]&gt;1,"Overdue",TODAY()-Table3[[#This Row],[Due Date]]=30,"Due Soon",TRUE,"Not Due")</f>
        <v>#VALUE!</v>
      </c>
      <c r="K32" s="29">
        <v>45600</v>
      </c>
      <c r="L32" s="24" t="s">
        <v>120</v>
      </c>
    </row>
    <row r="33" spans="1:12" hidden="1" x14ac:dyDescent="0.2">
      <c r="A33" s="21">
        <v>125</v>
      </c>
      <c r="B33" s="16" t="s">
        <v>11</v>
      </c>
      <c r="C33" s="17" t="s">
        <v>12</v>
      </c>
      <c r="D33" s="17" t="str">
        <f ca="1">DATEDIF(E33,TODAY(),"Y")&amp;"Y"&amp;DATEDIF(E33,TODAY(),"YM")&amp;"M"</f>
        <v>4Y3M</v>
      </c>
      <c r="E33" s="9">
        <v>44440</v>
      </c>
      <c r="F33" s="25">
        <v>51</v>
      </c>
      <c r="G33" s="17" t="s">
        <v>10</v>
      </c>
      <c r="H33" s="17" t="s">
        <v>10</v>
      </c>
      <c r="I33" s="17" t="s">
        <v>10</v>
      </c>
      <c r="J33" s="55" t="e" cm="1">
        <f t="array" aca="1" ref="J33" ca="1">_xlfn.IFS(TODAY()-Table3[[#This Row],[Due Date]]&gt;1,"Overdue",TODAY()-Table3[[#This Row],[Due Date]]=30,"Due Soon",TRUE,"Not Due")</f>
        <v>#VALUE!</v>
      </c>
      <c r="K33" s="27" t="s">
        <v>17</v>
      </c>
      <c r="L33" s="24" t="s">
        <v>124</v>
      </c>
    </row>
    <row r="34" spans="1:12" ht="28" x14ac:dyDescent="0.2">
      <c r="A34" s="50">
        <v>6</v>
      </c>
      <c r="B34" s="51" t="s">
        <v>24</v>
      </c>
      <c r="C34" s="52" t="s">
        <v>8</v>
      </c>
      <c r="D34" s="68" t="str">
        <f ca="1">DATEDIF(E34,TODAY(),"Y")&amp;"Y"&amp;DATEDIF(E34,TODAY(),"YM")&amp;"M"</f>
        <v>10Y0M</v>
      </c>
      <c r="E34" s="53">
        <v>42347</v>
      </c>
      <c r="F34" s="54" t="s">
        <v>9</v>
      </c>
      <c r="G34" s="60">
        <v>45742</v>
      </c>
      <c r="H34" s="53">
        <f>G34+55</f>
        <v>45797</v>
      </c>
      <c r="I34" s="53">
        <f>H34+283</f>
        <v>46080</v>
      </c>
      <c r="J34" s="55" t="str" cm="1">
        <f t="array" aca="1" ref="J34" ca="1">_xlfn.IFS(TODAY()-Table3[[#This Row],[Due Date]]&gt;1,"Overdue",TODAY()-Table3[[#This Row],[Due Date]]=30,"Due Soon",TRUE,"Not Due")</f>
        <v>Not Due</v>
      </c>
      <c r="K34" s="55"/>
      <c r="L34" s="56" t="s">
        <v>163</v>
      </c>
    </row>
    <row r="35" spans="1:12" ht="42" hidden="1" x14ac:dyDescent="0.2">
      <c r="A35" s="15">
        <v>5</v>
      </c>
      <c r="B35" s="16" t="s">
        <v>24</v>
      </c>
      <c r="C35" s="17" t="s">
        <v>12</v>
      </c>
      <c r="D35" s="17" t="str">
        <f ca="1">DATEDIF(E35,TODAY(),"Y")&amp;"Y"&amp;DATEDIF(E35,TODAY(),"YM")&amp;"M"</f>
        <v>10Y0M</v>
      </c>
      <c r="E35" s="9">
        <v>42347</v>
      </c>
      <c r="F35" s="18" t="s">
        <v>9</v>
      </c>
      <c r="G35" s="10">
        <v>45572</v>
      </c>
      <c r="H35" s="9">
        <v>45554</v>
      </c>
      <c r="I35" s="9">
        <f>H35+283</f>
        <v>45837</v>
      </c>
      <c r="J35" s="19" t="str" cm="1">
        <f t="array" aca="1" ref="J35" ca="1">_xlfn.IFS(TODAY()-Table3[[#This Row],[Due Date]]&gt;1,"Overdue",TODAY()-Table3[[#This Row],[Due Date]]=30,"Due Soon",TRUE,"Not Due")</f>
        <v>Overdue</v>
      </c>
      <c r="K35" s="29">
        <v>45887</v>
      </c>
      <c r="L35" s="20" t="s">
        <v>169</v>
      </c>
    </row>
    <row r="36" spans="1:12" ht="28" x14ac:dyDescent="0.2">
      <c r="A36" s="57">
        <v>7</v>
      </c>
      <c r="B36" s="16" t="s">
        <v>24</v>
      </c>
      <c r="C36" s="17" t="s">
        <v>8</v>
      </c>
      <c r="D36" s="69" t="str">
        <f ca="1">DATEDIF(E36,TODAY(),"Y")&amp;"Y"&amp;DATEDIF(E36,TODAY(),"YM")&amp;"M"</f>
        <v>10Y0M</v>
      </c>
      <c r="E36" s="9">
        <v>42347</v>
      </c>
      <c r="F36" s="18" t="s">
        <v>9</v>
      </c>
      <c r="G36" s="9">
        <v>45648</v>
      </c>
      <c r="H36" s="9">
        <f>G36+55</f>
        <v>45703</v>
      </c>
      <c r="I36" s="53">
        <f>H36+283</f>
        <v>45986</v>
      </c>
      <c r="J36" s="55" t="str" cm="1">
        <f t="array" aca="1" ref="J36" ca="1">_xlfn.IFS(TODAY()-Table3[[#This Row],[Due Date]]&gt;1,"Overdue",TODAY()-Table3[[#This Row],[Due Date]]=30,"Due Soon",TRUE,"Not Due")</f>
        <v>Overdue</v>
      </c>
      <c r="K36" s="19"/>
      <c r="L36" s="58" t="s">
        <v>140</v>
      </c>
    </row>
    <row r="37" spans="1:12" ht="28" x14ac:dyDescent="0.2">
      <c r="A37" s="57">
        <v>8</v>
      </c>
      <c r="B37" s="16" t="s">
        <v>24</v>
      </c>
      <c r="C37" s="17" t="s">
        <v>8</v>
      </c>
      <c r="D37" s="69" t="str">
        <f ca="1">DATEDIF(E37,TODAY(),"Y")&amp;"Y"&amp;DATEDIF(E37,TODAY(),"YM")&amp;"M"</f>
        <v>10Y0M</v>
      </c>
      <c r="E37" s="9">
        <v>42347</v>
      </c>
      <c r="F37" s="18" t="s">
        <v>9</v>
      </c>
      <c r="G37" s="9">
        <v>45572</v>
      </c>
      <c r="H37" s="9">
        <f>G37+55</f>
        <v>45627</v>
      </c>
      <c r="I37" s="53">
        <f>H37+283</f>
        <v>45910</v>
      </c>
      <c r="J37" s="55" t="str" cm="1">
        <f t="array" aca="1" ref="J37" ca="1">_xlfn.IFS(TODAY()-Table3[[#This Row],[Due Date]]&gt;1,"Overdue",TODAY()-Table3[[#This Row],[Due Date]]=30,"Due Soon",TRUE,"Not Due")</f>
        <v>Overdue</v>
      </c>
      <c r="K37" s="19"/>
      <c r="L37" s="58" t="s">
        <v>29</v>
      </c>
    </row>
    <row r="38" spans="1:12" ht="28" x14ac:dyDescent="0.2">
      <c r="A38" s="57">
        <v>11</v>
      </c>
      <c r="B38" s="16" t="s">
        <v>24</v>
      </c>
      <c r="C38" s="17" t="s">
        <v>8</v>
      </c>
      <c r="D38" s="18" t="str">
        <f ca="1">DATEDIF(E38,TODAY(),"Y")&amp;"Y"&amp;DATEDIF(E38,TODAY(),"YM")&amp;"M"</f>
        <v>3Y7M</v>
      </c>
      <c r="E38" s="9">
        <v>44690</v>
      </c>
      <c r="F38" s="25">
        <v>35</v>
      </c>
      <c r="G38" s="9">
        <v>45905</v>
      </c>
      <c r="H38" s="44">
        <f>G38+55</f>
        <v>45960</v>
      </c>
      <c r="I38" s="53">
        <f>H38+283</f>
        <v>46243</v>
      </c>
      <c r="J38" s="55" t="str" cm="1">
        <f t="array" aca="1" ref="J38" ca="1">_xlfn.IFS(TODAY()-Table3[[#This Row],[Due Date]]&gt;1,"Overdue",TODAY()-Table3[[#This Row],[Due Date]]=30,"Due Soon",TRUE,"Not Due")</f>
        <v>Not Due</v>
      </c>
      <c r="K38" s="19"/>
      <c r="L38" s="58" t="s">
        <v>192</v>
      </c>
    </row>
    <row r="39" spans="1:12" ht="28" x14ac:dyDescent="0.2">
      <c r="A39" s="57">
        <v>14</v>
      </c>
      <c r="B39" s="16" t="s">
        <v>24</v>
      </c>
      <c r="C39" s="17" t="s">
        <v>8</v>
      </c>
      <c r="D39" s="18" t="str">
        <f ca="1">DATEDIF(E39,TODAY(),"Y")&amp;"Y"&amp;DATEDIF(E39,TODAY(),"YM")&amp;"M"</f>
        <v>3Y7M</v>
      </c>
      <c r="E39" s="9">
        <v>44674</v>
      </c>
      <c r="F39" s="25">
        <v>59</v>
      </c>
      <c r="G39" s="9">
        <v>45708</v>
      </c>
      <c r="H39" s="9">
        <f>G39+55</f>
        <v>45763</v>
      </c>
      <c r="I39" s="53">
        <f>H39+283</f>
        <v>46046</v>
      </c>
      <c r="J39" s="55" t="str" cm="1">
        <f t="array" aca="1" ref="J39" ca="1">_xlfn.IFS(TODAY()-Table3[[#This Row],[Due Date]]&gt;1,"Overdue",TODAY()-Table3[[#This Row],[Due Date]]=30,"Due Soon",TRUE,"Not Due")</f>
        <v>Not Due</v>
      </c>
      <c r="K39" s="19"/>
      <c r="L39" s="58" t="s">
        <v>147</v>
      </c>
    </row>
    <row r="40" spans="1:12" ht="28" x14ac:dyDescent="0.2">
      <c r="A40" s="50">
        <v>16</v>
      </c>
      <c r="B40" s="51" t="s">
        <v>24</v>
      </c>
      <c r="C40" s="52" t="s">
        <v>8</v>
      </c>
      <c r="D40" s="54" t="str">
        <f ca="1">DATEDIF(E40,TODAY(),"Y")&amp;"Y"&amp;DATEDIF(E40,TODAY(),"YM")&amp;"M"</f>
        <v>3Y5M</v>
      </c>
      <c r="E40" s="53">
        <v>44725</v>
      </c>
      <c r="F40" s="61">
        <v>116</v>
      </c>
      <c r="G40" s="53">
        <v>45464</v>
      </c>
      <c r="H40" s="53">
        <v>45552</v>
      </c>
      <c r="I40" s="53">
        <f>H40+283</f>
        <v>45835</v>
      </c>
      <c r="J40" s="55" t="str" cm="1">
        <f t="array" aca="1" ref="J40" ca="1">_xlfn.IFS(TODAY()-Table3[[#This Row],[Due Date]]&gt;1,"Overdue",TODAY()-Table3[[#This Row],[Due Date]]=30,"Due Soon",TRUE,"Not Due")</f>
        <v>Overdue</v>
      </c>
      <c r="K40" s="55"/>
      <c r="L40" s="63" t="s">
        <v>211</v>
      </c>
    </row>
    <row r="41" spans="1:12" ht="28" hidden="1" x14ac:dyDescent="0.2">
      <c r="A41" s="21">
        <v>32</v>
      </c>
      <c r="B41" s="16" t="s">
        <v>24</v>
      </c>
      <c r="C41" s="17" t="s">
        <v>12</v>
      </c>
      <c r="D41" s="18"/>
      <c r="E41" s="9"/>
      <c r="F41" s="25"/>
      <c r="G41" s="26">
        <v>44734</v>
      </c>
      <c r="H41" s="9">
        <f>G41+55</f>
        <v>44789</v>
      </c>
      <c r="I41" s="9">
        <f>H41+283</f>
        <v>45072</v>
      </c>
      <c r="J41" s="19" t="str" cm="1">
        <f t="array" aca="1" ref="J41" ca="1">_xlfn.IFS(TODAY()-Table3[[#This Row],[Due Date]]&gt;1,"Overdue",TODAY()-Table3[[#This Row],[Due Date]]=30,"Due Soon",TRUE,"Not Due")</f>
        <v>Overdue</v>
      </c>
      <c r="K41" s="19" t="s">
        <v>17</v>
      </c>
      <c r="L41" s="24" t="s">
        <v>44</v>
      </c>
    </row>
    <row r="42" spans="1:12" ht="42" x14ac:dyDescent="0.2">
      <c r="A42" s="57">
        <v>26</v>
      </c>
      <c r="B42" s="16" t="s">
        <v>24</v>
      </c>
      <c r="C42" s="17" t="s">
        <v>8</v>
      </c>
      <c r="D42" s="17" t="str">
        <f ca="1">DATEDIF(E42,TODAY(),"Y")&amp;"Y"&amp;DATEDIF(E42,TODAY(),"YM")&amp;"M"</f>
        <v>8Y8M</v>
      </c>
      <c r="E42" s="9">
        <v>42809</v>
      </c>
      <c r="F42" s="26">
        <f>H36</f>
        <v>45703</v>
      </c>
      <c r="G42" s="9">
        <v>45975</v>
      </c>
      <c r="H42" s="9">
        <f>G42+55</f>
        <v>46030</v>
      </c>
      <c r="I42" s="53">
        <f>H42+283</f>
        <v>46313</v>
      </c>
      <c r="J42" s="55" t="str" cm="1">
        <f t="array" aca="1" ref="J42" ca="1">_xlfn.IFS(TODAY()-Table3[[#This Row],[Due Date]]&gt;1,"Overdue",TODAY()-Table3[[#This Row],[Due Date]]=30,"Due Soon",TRUE,"Not Due")</f>
        <v>Not Due</v>
      </c>
      <c r="K42" s="19"/>
      <c r="L42" s="58" t="s">
        <v>207</v>
      </c>
    </row>
    <row r="43" spans="1:12" ht="28" x14ac:dyDescent="0.2">
      <c r="A43" s="57">
        <v>28</v>
      </c>
      <c r="B43" s="16" t="s">
        <v>24</v>
      </c>
      <c r="C43" s="17" t="s">
        <v>8</v>
      </c>
      <c r="D43" s="17" t="str">
        <f ca="1">DATEDIF(E43,TODAY(),"Y")&amp;"Y"&amp;DATEDIF(E43,TODAY(),"YM")&amp;"M"</f>
        <v>7Y8M</v>
      </c>
      <c r="E43" s="9">
        <v>43174</v>
      </c>
      <c r="F43" s="22"/>
      <c r="G43" s="9">
        <v>45798</v>
      </c>
      <c r="H43" s="9">
        <f>G43+55</f>
        <v>45853</v>
      </c>
      <c r="I43" s="53">
        <f>H43+283</f>
        <v>46136</v>
      </c>
      <c r="J43" s="55" t="str" cm="1">
        <f t="array" aca="1" ref="J43" ca="1">_xlfn.IFS(TODAY()-Table3[[#This Row],[Due Date]]&gt;1,"Overdue",TODAY()-Table3[[#This Row],[Due Date]]=30,"Due Soon",TRUE,"Not Due")</f>
        <v>Not Due</v>
      </c>
      <c r="K43" s="19"/>
      <c r="L43" s="58" t="s">
        <v>165</v>
      </c>
    </row>
    <row r="44" spans="1:12" ht="56" x14ac:dyDescent="0.2">
      <c r="A44" s="50">
        <v>31</v>
      </c>
      <c r="B44" s="51" t="s">
        <v>24</v>
      </c>
      <c r="C44" s="52" t="s">
        <v>8</v>
      </c>
      <c r="D44" s="54" t="str">
        <f ca="1">DATEDIF(E44,TODAY(),"Y")&amp;"Y"&amp;DATEDIF(E44,TODAY(),"YM")&amp;"M"</f>
        <v>12Y8M</v>
      </c>
      <c r="E44" s="53">
        <v>41348</v>
      </c>
      <c r="F44" s="61"/>
      <c r="G44" s="62">
        <v>45901</v>
      </c>
      <c r="H44" s="53">
        <f>G44+55</f>
        <v>45956</v>
      </c>
      <c r="I44" s="53">
        <f>H44+283</f>
        <v>46239</v>
      </c>
      <c r="J44" s="55" t="str" cm="1">
        <f t="array" aca="1" ref="J44" ca="1">_xlfn.IFS(TODAY()-Table3[[#This Row],[Due Date]]&gt;1,"Overdue",TODAY()-Table3[[#This Row],[Due Date]]=30,"Due Soon",TRUE,"Not Due")</f>
        <v>Not Due</v>
      </c>
      <c r="K44" s="55"/>
      <c r="L44" s="63" t="s">
        <v>197</v>
      </c>
    </row>
    <row r="45" spans="1:12" hidden="1" x14ac:dyDescent="0.2">
      <c r="A45" s="21">
        <v>37</v>
      </c>
      <c r="B45" s="16" t="s">
        <v>24</v>
      </c>
      <c r="C45" s="17" t="s">
        <v>12</v>
      </c>
      <c r="D45" s="18"/>
      <c r="E45" s="9"/>
      <c r="F45" s="25">
        <v>64</v>
      </c>
      <c r="G45" s="26" t="s">
        <v>10</v>
      </c>
      <c r="H45" s="17" t="s">
        <v>10</v>
      </c>
      <c r="I45" s="17" t="s">
        <v>10</v>
      </c>
      <c r="J45" s="19" t="e" cm="1">
        <f t="array" aca="1" ref="J45" ca="1">_xlfn.IFS(TODAY()-Table3[[#This Row],[Due Date]]&gt;1,"Overdue",TODAY()-Table3[[#This Row],[Due Date]]=30,"Due Soon",TRUE,"Not Due")</f>
        <v>#VALUE!</v>
      </c>
      <c r="K45" s="23">
        <v>44740</v>
      </c>
      <c r="L45" s="24" t="s">
        <v>45</v>
      </c>
    </row>
    <row r="46" spans="1:12" ht="28" hidden="1" x14ac:dyDescent="0.2">
      <c r="A46" s="21">
        <v>44</v>
      </c>
      <c r="B46" s="16" t="s">
        <v>24</v>
      </c>
      <c r="C46" s="17" t="s">
        <v>12</v>
      </c>
      <c r="D46" s="17" t="str">
        <f ca="1">DATEDIF(E46,TODAY(),"Y")&amp;"Y"&amp;DATEDIF(E46,TODAY(),"YM")&amp;"M"</f>
        <v>5Y7M</v>
      </c>
      <c r="E46" s="9">
        <v>43937</v>
      </c>
      <c r="F46" s="25">
        <v>56</v>
      </c>
      <c r="G46" s="26" t="s">
        <v>49</v>
      </c>
      <c r="H46" s="17" t="s">
        <v>10</v>
      </c>
      <c r="I46" s="9" t="s">
        <v>10</v>
      </c>
      <c r="J46" s="19" t="e" cm="1">
        <f t="array" aca="1" ref="J46" ca="1">_xlfn.IFS(TODAY()-Table3[[#This Row],[Due Date]]&gt;1,"Overdue",TODAY()-Table3[[#This Row],[Due Date]]=30,"Due Soon",TRUE,"Not Due")</f>
        <v>#VALUE!</v>
      </c>
      <c r="K46" s="19" t="s">
        <v>50</v>
      </c>
      <c r="L46" s="24" t="s">
        <v>51</v>
      </c>
    </row>
    <row r="47" spans="1:12" ht="28" hidden="1" x14ac:dyDescent="0.2">
      <c r="A47" s="21">
        <v>51</v>
      </c>
      <c r="B47" s="16" t="s">
        <v>24</v>
      </c>
      <c r="C47" s="17" t="s">
        <v>12</v>
      </c>
      <c r="D47" s="18"/>
      <c r="E47" s="9"/>
      <c r="F47" s="25"/>
      <c r="G47" s="26" t="s">
        <v>57</v>
      </c>
      <c r="H47" s="9">
        <f>G47+55</f>
        <v>44495</v>
      </c>
      <c r="I47" s="9">
        <f>H47+283</f>
        <v>44778</v>
      </c>
      <c r="J47" s="19" t="str" cm="1">
        <f t="array" aca="1" ref="J47" ca="1">_xlfn.IFS(TODAY()-Table3[[#This Row],[Due Date]]&gt;1,"Overdue",TODAY()-Table3[[#This Row],[Due Date]]=30,"Due Soon",TRUE,"Not Due")</f>
        <v>Overdue</v>
      </c>
      <c r="K47" s="19" t="s">
        <v>17</v>
      </c>
      <c r="L47" s="24" t="s">
        <v>58</v>
      </c>
    </row>
    <row r="48" spans="1:12" hidden="1" x14ac:dyDescent="0.2">
      <c r="A48" s="21">
        <v>55</v>
      </c>
      <c r="B48" s="16" t="s">
        <v>24</v>
      </c>
      <c r="C48" s="17" t="s">
        <v>12</v>
      </c>
      <c r="D48" s="18"/>
      <c r="E48" s="9"/>
      <c r="F48" s="25"/>
      <c r="G48" s="26" t="s">
        <v>59</v>
      </c>
      <c r="H48" s="9">
        <f>G48+55</f>
        <v>44300</v>
      </c>
      <c r="I48" s="9">
        <f>H48+283</f>
        <v>44583</v>
      </c>
      <c r="J48" s="55" t="str" cm="1">
        <f t="array" aca="1" ref="J48" ca="1">_xlfn.IFS(TODAY()-Table3[[#This Row],[Due Date]]&gt;1,"Overdue",TODAY()-Table3[[#This Row],[Due Date]]=30,"Due Soon",TRUE,"Not Due")</f>
        <v>Overdue</v>
      </c>
      <c r="K48" s="19" t="s">
        <v>17</v>
      </c>
      <c r="L48" s="24" t="s">
        <v>60</v>
      </c>
    </row>
    <row r="49" spans="1:12" ht="42" x14ac:dyDescent="0.2">
      <c r="A49" s="57">
        <v>35</v>
      </c>
      <c r="B49" s="16" t="s">
        <v>24</v>
      </c>
      <c r="C49" s="17" t="s">
        <v>8</v>
      </c>
      <c r="D49" s="17" t="str">
        <f ca="1">DATEDIF(E49,TODAY(),"Y")&amp;"Y"&amp;DATEDIF(E49,TODAY(),"YM")&amp;"M"</f>
        <v>8Y10M</v>
      </c>
      <c r="E49" s="9">
        <v>42750</v>
      </c>
      <c r="F49" s="25"/>
      <c r="G49" s="26">
        <v>45923</v>
      </c>
      <c r="H49" s="9">
        <f>G49+55</f>
        <v>45978</v>
      </c>
      <c r="I49" s="53">
        <f>H49+283</f>
        <v>46261</v>
      </c>
      <c r="J49" s="55" t="str" cm="1">
        <f t="array" aca="1" ref="J49" ca="1">_xlfn.IFS(TODAY()-Table3[[#This Row],[Due Date]]&gt;1,"Overdue",TODAY()-Table3[[#This Row],[Due Date]]=30,"Due Soon",TRUE,"Not Due")</f>
        <v>Not Due</v>
      </c>
      <c r="K49" s="19"/>
      <c r="L49" s="58" t="s">
        <v>203</v>
      </c>
    </row>
    <row r="50" spans="1:12" ht="28" x14ac:dyDescent="0.2">
      <c r="A50" s="57">
        <v>56</v>
      </c>
      <c r="B50" s="16" t="s">
        <v>24</v>
      </c>
      <c r="C50" s="17" t="s">
        <v>8</v>
      </c>
      <c r="D50" s="17" t="str">
        <f ca="1">DATEDIF(E50,TODAY(),"Y")&amp;"Y"&amp;DATEDIF(E50,TODAY(),"YM")&amp;"M"</f>
        <v>8Y10M</v>
      </c>
      <c r="E50" s="9">
        <v>42750</v>
      </c>
      <c r="F50" s="25"/>
      <c r="G50" s="26">
        <v>45691</v>
      </c>
      <c r="H50" s="9">
        <f>G50+55</f>
        <v>45746</v>
      </c>
      <c r="I50" s="53">
        <f>H50+283</f>
        <v>46029</v>
      </c>
      <c r="J50" s="55" t="str" cm="1">
        <f t="array" aca="1" ref="J50" ca="1">_xlfn.IFS(TODAY()-Table3[[#This Row],[Due Date]]&gt;1,"Overdue",TODAY()-Table3[[#This Row],[Due Date]]=30,"Due Soon",TRUE,"Not Due")</f>
        <v>Not Due</v>
      </c>
      <c r="K50" s="19"/>
      <c r="L50" s="58" t="s">
        <v>143</v>
      </c>
    </row>
    <row r="51" spans="1:12" ht="28" x14ac:dyDescent="0.2">
      <c r="A51" s="57">
        <v>59</v>
      </c>
      <c r="B51" s="16" t="s">
        <v>24</v>
      </c>
      <c r="C51" s="17" t="s">
        <v>8</v>
      </c>
      <c r="D51" s="17" t="str">
        <f ca="1">DATEDIF(E51,TODAY(),"Y")&amp;"Y"&amp;DATEDIF(E51,TODAY(),"YM")&amp;"M"</f>
        <v>8Y10M</v>
      </c>
      <c r="E51" s="9">
        <v>42750</v>
      </c>
      <c r="F51" s="25"/>
      <c r="G51" s="26">
        <v>45778</v>
      </c>
      <c r="H51" s="9">
        <f>G51+55</f>
        <v>45833</v>
      </c>
      <c r="I51" s="53">
        <f>H51+283</f>
        <v>46116</v>
      </c>
      <c r="J51" s="19" t="str" cm="1">
        <f t="array" aca="1" ref="J51" ca="1">_xlfn.IFS(TODAY()-Table3[[#This Row],[Due Date]]&gt;1,"Overdue",TODAY()-Table3[[#This Row],[Due Date]]=30,"Due Soon",TRUE,"Not Due")</f>
        <v>Not Due</v>
      </c>
      <c r="K51" s="19"/>
      <c r="L51" s="58" t="s">
        <v>166</v>
      </c>
    </row>
    <row r="52" spans="1:12" ht="28" x14ac:dyDescent="0.2">
      <c r="A52" s="57">
        <v>62</v>
      </c>
      <c r="B52" s="16" t="s">
        <v>24</v>
      </c>
      <c r="C52" s="17" t="s">
        <v>8</v>
      </c>
      <c r="D52" s="17" t="str">
        <f ca="1">DATEDIF(E52,TODAY(),"Y")&amp;"Y"&amp;DATEDIF(E52,TODAY(),"YM")&amp;"M"</f>
        <v>8Y10M</v>
      </c>
      <c r="E52" s="9">
        <v>42750</v>
      </c>
      <c r="F52" s="25"/>
      <c r="G52" s="26">
        <v>45699</v>
      </c>
      <c r="H52" s="9">
        <f>G52+55</f>
        <v>45754</v>
      </c>
      <c r="I52" s="53">
        <f>H52+283</f>
        <v>46037</v>
      </c>
      <c r="J52" s="19" t="str" cm="1">
        <f t="array" aca="1" ref="J52" ca="1">_xlfn.IFS(TODAY()-Table3[[#This Row],[Due Date]]&gt;1,"Overdue",TODAY()-Table3[[#This Row],[Due Date]]=30,"Due Soon",TRUE,"Not Due")</f>
        <v>Not Due</v>
      </c>
      <c r="K52" s="19"/>
      <c r="L52" s="58" t="s">
        <v>146</v>
      </c>
    </row>
    <row r="53" spans="1:12" ht="28" x14ac:dyDescent="0.2">
      <c r="A53" s="50">
        <v>63</v>
      </c>
      <c r="B53" s="51" t="s">
        <v>24</v>
      </c>
      <c r="C53" s="52" t="s">
        <v>8</v>
      </c>
      <c r="D53" s="52" t="str">
        <f ca="1">DATEDIF(E53,TODAY(),"Y")&amp;"Y"&amp;DATEDIF(E53,TODAY(),"YM")&amp;"M"</f>
        <v>8Y10M</v>
      </c>
      <c r="E53" s="53">
        <v>42750</v>
      </c>
      <c r="F53" s="61"/>
      <c r="G53" s="62">
        <v>45696</v>
      </c>
      <c r="H53" s="53">
        <f>G53+55</f>
        <v>45751</v>
      </c>
      <c r="I53" s="53">
        <f>H53+283</f>
        <v>46034</v>
      </c>
      <c r="J53" s="19" t="str" cm="1">
        <f t="array" aca="1" ref="J53" ca="1">_xlfn.IFS(TODAY()-Table3[[#This Row],[Due Date]]&gt;1,"Overdue",TODAY()-Table3[[#This Row],[Due Date]]=30,"Due Soon",TRUE,"Not Due")</f>
        <v>Not Due</v>
      </c>
      <c r="K53" s="55"/>
      <c r="L53" s="56" t="s">
        <v>145</v>
      </c>
    </row>
    <row r="54" spans="1:12" ht="28" hidden="1" x14ac:dyDescent="0.2">
      <c r="A54" s="21">
        <v>57</v>
      </c>
      <c r="B54" s="16" t="s">
        <v>24</v>
      </c>
      <c r="C54" s="17" t="s">
        <v>12</v>
      </c>
      <c r="D54" s="17" t="str">
        <f ca="1">DATEDIF(E54,TODAY(),"Y")&amp;"Y"&amp;DATEDIF(E54,TODAY(),"YM")&amp;"M"</f>
        <v>10Y8M</v>
      </c>
      <c r="E54" s="9">
        <v>42078</v>
      </c>
      <c r="F54" s="25"/>
      <c r="G54" s="26" t="s">
        <v>61</v>
      </c>
      <c r="H54" s="9">
        <f>G54+55</f>
        <v>44457</v>
      </c>
      <c r="I54" s="9">
        <f>H54+283</f>
        <v>44740</v>
      </c>
      <c r="J54" s="55" t="str" cm="1">
        <f t="array" aca="1" ref="J54" ca="1">_xlfn.IFS(TODAY()-Table3[[#This Row],[Due Date]]&gt;1,"Overdue",TODAY()-Table3[[#This Row],[Due Date]]=30,"Due Soon",TRUE,"Not Due")</f>
        <v>Overdue</v>
      </c>
      <c r="K54" s="23">
        <v>44740</v>
      </c>
      <c r="L54" s="24" t="s">
        <v>62</v>
      </c>
    </row>
    <row r="55" spans="1:12" hidden="1" x14ac:dyDescent="0.2">
      <c r="A55" s="21">
        <v>58</v>
      </c>
      <c r="B55" s="16" t="s">
        <v>24</v>
      </c>
      <c r="C55" s="17" t="s">
        <v>12</v>
      </c>
      <c r="D55" s="18"/>
      <c r="E55" s="9"/>
      <c r="F55" s="25"/>
      <c r="G55" s="26" t="s">
        <v>63</v>
      </c>
      <c r="H55" s="9">
        <f>G55+55</f>
        <v>44478</v>
      </c>
      <c r="I55" s="9">
        <f>H55+283</f>
        <v>44761</v>
      </c>
      <c r="J55" s="55" t="str" cm="1">
        <f t="array" aca="1" ref="J55" ca="1">_xlfn.IFS(TODAY()-Table3[[#This Row],[Due Date]]&gt;1,"Overdue",TODAY()-Table3[[#This Row],[Due Date]]=30,"Due Soon",TRUE,"Not Due")</f>
        <v>Overdue</v>
      </c>
      <c r="K55" s="19" t="s">
        <v>17</v>
      </c>
      <c r="L55" s="24" t="s">
        <v>64</v>
      </c>
    </row>
    <row r="56" spans="1:12" ht="42" x14ac:dyDescent="0.2">
      <c r="A56" s="57">
        <v>68</v>
      </c>
      <c r="B56" s="16" t="s">
        <v>24</v>
      </c>
      <c r="C56" s="17" t="s">
        <v>8</v>
      </c>
      <c r="D56" s="17" t="str">
        <f ca="1">DATEDIF(E56,TODAY(),"Y")&amp;"Y"&amp;DATEDIF(E56,TODAY(),"YM")&amp;"M"</f>
        <v>8Y10M</v>
      </c>
      <c r="E56" s="9">
        <v>42750</v>
      </c>
      <c r="F56" s="25"/>
      <c r="G56" s="26">
        <v>45786</v>
      </c>
      <c r="H56" s="9">
        <v>46000</v>
      </c>
      <c r="I56" s="53">
        <f>H56+283</f>
        <v>46283</v>
      </c>
      <c r="J56" s="55" t="str" cm="1">
        <f t="array" aca="1" ref="J56" ca="1">_xlfn.IFS(TODAY()-Table3[[#This Row],[Due Date]]&gt;1,"Overdue",TODAY()-Table3[[#This Row],[Due Date]]=30,"Due Soon",TRUE,"Not Due")</f>
        <v>Not Due</v>
      </c>
      <c r="K56" s="19"/>
      <c r="L56" s="58" t="s">
        <v>214</v>
      </c>
    </row>
    <row r="57" spans="1:12" ht="42" x14ac:dyDescent="0.2">
      <c r="A57" s="57">
        <v>75</v>
      </c>
      <c r="B57" s="16" t="s">
        <v>24</v>
      </c>
      <c r="C57" s="17" t="s">
        <v>8</v>
      </c>
      <c r="D57" s="17" t="str">
        <f ca="1">DATEDIF(E57,TODAY(),"Y")&amp;"Y"&amp;DATEDIF(E57,TODAY(),"YM")&amp;"M"</f>
        <v>5Y8M</v>
      </c>
      <c r="E57" s="9">
        <v>43905</v>
      </c>
      <c r="F57" s="25" t="s">
        <v>74</v>
      </c>
      <c r="G57" s="26">
        <v>45901</v>
      </c>
      <c r="H57" s="9">
        <f>G57+55</f>
        <v>45956</v>
      </c>
      <c r="I57" s="53">
        <f>H57+283</f>
        <v>46239</v>
      </c>
      <c r="J57" s="19" t="str" cm="1">
        <f t="array" aca="1" ref="J57" ca="1">_xlfn.IFS(TODAY()-Table3[[#This Row],[Due Date]]&gt;1,"Overdue",TODAY()-Table3[[#This Row],[Due Date]]=30,"Due Soon",TRUE,"Not Due")</f>
        <v>Not Due</v>
      </c>
      <c r="K57" s="19"/>
      <c r="L57" s="58" t="s">
        <v>196</v>
      </c>
    </row>
    <row r="58" spans="1:12" ht="51" customHeight="1" x14ac:dyDescent="0.2">
      <c r="A58" s="50">
        <v>83</v>
      </c>
      <c r="B58" s="51" t="s">
        <v>24</v>
      </c>
      <c r="C58" s="52" t="s">
        <v>8</v>
      </c>
      <c r="D58" s="52" t="str">
        <f ca="1">DATEDIF(E58,TODAY(),"Y")&amp;"Y"&amp;DATEDIF(E58,TODAY(),"YM")&amp;"M"</f>
        <v>5Y8M</v>
      </c>
      <c r="E58" s="53">
        <v>43905</v>
      </c>
      <c r="F58" s="52" t="s">
        <v>74</v>
      </c>
      <c r="G58" s="62">
        <v>45729</v>
      </c>
      <c r="H58" s="53">
        <f>G58+55</f>
        <v>45784</v>
      </c>
      <c r="I58" s="53">
        <f>H58+283</f>
        <v>46067</v>
      </c>
      <c r="J58" s="19" t="str" cm="1">
        <f t="array" aca="1" ref="J58" ca="1">_xlfn.IFS(TODAY()-Table3[[#This Row],[Due Date]]&gt;1,"Overdue",TODAY()-Table3[[#This Row],[Due Date]]=30,"Due Soon",TRUE,"Not Due")</f>
        <v>Not Due</v>
      </c>
      <c r="K58" s="55"/>
      <c r="L58" s="56" t="s">
        <v>75</v>
      </c>
    </row>
    <row r="59" spans="1:12" ht="42" hidden="1" x14ac:dyDescent="0.2">
      <c r="A59" s="21">
        <v>61</v>
      </c>
      <c r="B59" s="16" t="s">
        <v>24</v>
      </c>
      <c r="C59" s="17" t="s">
        <v>12</v>
      </c>
      <c r="D59" s="18"/>
      <c r="E59" s="9"/>
      <c r="F59" s="25"/>
      <c r="G59" s="26" t="s">
        <v>13</v>
      </c>
      <c r="H59" s="9">
        <v>44604</v>
      </c>
      <c r="I59" s="9">
        <f>H59+283</f>
        <v>44887</v>
      </c>
      <c r="J59" s="19" t="str" cm="1">
        <f t="array" aca="1" ref="J59" ca="1">_xlfn.IFS(TODAY()-Table3[[#This Row],[Due Date]]&gt;1,"Overdue",TODAY()-Table3[[#This Row],[Due Date]]=30,"Due Soon",TRUE,"Not Due")</f>
        <v>Overdue</v>
      </c>
      <c r="K59" s="19" t="s">
        <v>17</v>
      </c>
      <c r="L59" s="24" t="s">
        <v>65</v>
      </c>
    </row>
    <row r="60" spans="1:12" ht="28" x14ac:dyDescent="0.2">
      <c r="A60" s="57">
        <v>86</v>
      </c>
      <c r="B60" s="16" t="s">
        <v>24</v>
      </c>
      <c r="C60" s="17" t="s">
        <v>8</v>
      </c>
      <c r="D60" s="17" t="str">
        <f ca="1">DATEDIF(E60,TODAY(),"Y")&amp;"Y"&amp;DATEDIF(E60,TODAY(),"YM")&amp;"M"</f>
        <v>5Y8M</v>
      </c>
      <c r="E60" s="9">
        <v>43905</v>
      </c>
      <c r="F60" s="25" t="s">
        <v>74</v>
      </c>
      <c r="G60" s="26">
        <v>45682</v>
      </c>
      <c r="H60" s="9">
        <f>G60+55</f>
        <v>45737</v>
      </c>
      <c r="I60" s="53">
        <f>H60+283</f>
        <v>46020</v>
      </c>
      <c r="J60" s="55" t="str" cm="1">
        <f t="array" aca="1" ref="J60" ca="1">_xlfn.IFS(TODAY()-Table3[[#This Row],[Due Date]]&gt;1,"Overdue",TODAY()-Table3[[#This Row],[Due Date]]=30,"Due Soon",TRUE,"Not Due")</f>
        <v>Not Due</v>
      </c>
      <c r="K60" s="19"/>
      <c r="L60" s="58" t="s">
        <v>142</v>
      </c>
    </row>
    <row r="61" spans="1:12" ht="28" x14ac:dyDescent="0.2">
      <c r="A61" s="57">
        <v>91</v>
      </c>
      <c r="B61" s="16" t="s">
        <v>24</v>
      </c>
      <c r="C61" s="17" t="s">
        <v>8</v>
      </c>
      <c r="D61" s="17" t="str">
        <f ca="1">DATEDIF(E61,TODAY(),"Y")&amp;"Y"&amp;DATEDIF(E61,TODAY(),"YM")&amp;"M"</f>
        <v>5Y8M</v>
      </c>
      <c r="E61" s="9">
        <v>43905</v>
      </c>
      <c r="F61" s="25" t="s">
        <v>74</v>
      </c>
      <c r="G61" s="26">
        <v>45902</v>
      </c>
      <c r="H61" s="9">
        <f>G61+55</f>
        <v>45957</v>
      </c>
      <c r="I61" s="53">
        <f>H61+283</f>
        <v>46240</v>
      </c>
      <c r="J61" s="55" t="str" cm="1">
        <f t="array" aca="1" ref="J61" ca="1">_xlfn.IFS(TODAY()-Table3[[#This Row],[Due Date]]&gt;1,"Overdue",TODAY()-Table3[[#This Row],[Due Date]]=30,"Due Soon",TRUE,"Not Due")</f>
        <v>Not Due</v>
      </c>
      <c r="K61" s="19"/>
      <c r="L61" s="58" t="s">
        <v>78</v>
      </c>
    </row>
    <row r="62" spans="1:12" ht="28" x14ac:dyDescent="0.2">
      <c r="A62" s="50">
        <v>92</v>
      </c>
      <c r="B62" s="51" t="s">
        <v>24</v>
      </c>
      <c r="C62" s="52" t="s">
        <v>8</v>
      </c>
      <c r="D62" s="52" t="str">
        <f ca="1">DATEDIF(E62,TODAY(),"Y")&amp;"Y"&amp;DATEDIF(E62,TODAY(),"YM")&amp;"M"</f>
        <v>5Y8M</v>
      </c>
      <c r="E62" s="53">
        <v>43905</v>
      </c>
      <c r="F62" s="61" t="s">
        <v>74</v>
      </c>
      <c r="G62" s="62">
        <v>45999</v>
      </c>
      <c r="H62" s="53">
        <f>G62+55</f>
        <v>46054</v>
      </c>
      <c r="I62" s="53">
        <f>H62+283</f>
        <v>46337</v>
      </c>
      <c r="J62" s="55" t="str" cm="1">
        <f t="array" aca="1" ref="J62" ca="1">_xlfn.IFS(TODAY()-Table3[[#This Row],[Due Date]]&gt;1,"Overdue",TODAY()-Table3[[#This Row],[Due Date]]=30,"Due Soon",TRUE,"Not Due")</f>
        <v>Not Due</v>
      </c>
      <c r="K62" s="55"/>
      <c r="L62" s="56" t="s">
        <v>144</v>
      </c>
    </row>
    <row r="63" spans="1:12" hidden="1" x14ac:dyDescent="0.2">
      <c r="A63" s="21">
        <v>64</v>
      </c>
      <c r="B63" s="16" t="s">
        <v>24</v>
      </c>
      <c r="C63" s="17" t="s">
        <v>12</v>
      </c>
      <c r="D63" s="18"/>
      <c r="E63" s="9"/>
      <c r="F63" s="25"/>
      <c r="G63" s="26" t="s">
        <v>10</v>
      </c>
      <c r="H63" s="17" t="s">
        <v>10</v>
      </c>
      <c r="I63" s="17" t="s">
        <v>10</v>
      </c>
      <c r="J63" s="19" t="e" cm="1">
        <f t="array" aca="1" ref="J63" ca="1">_xlfn.IFS(TODAY()-Table3[[#This Row],[Due Date]]&gt;1,"Overdue",TODAY()-Table3[[#This Row],[Due Date]]=30,"Due Soon",TRUE,"Not Due")</f>
        <v>#VALUE!</v>
      </c>
      <c r="K63" s="23">
        <v>44740</v>
      </c>
      <c r="L63" s="24" t="s">
        <v>66</v>
      </c>
    </row>
    <row r="64" spans="1:12" ht="56" x14ac:dyDescent="0.2">
      <c r="A64" s="50">
        <v>99</v>
      </c>
      <c r="B64" s="51" t="s">
        <v>24</v>
      </c>
      <c r="C64" s="52" t="s">
        <v>8</v>
      </c>
      <c r="D64" s="52" t="str">
        <f ca="1">DATEDIF(E64,TODAY(),"Y")&amp;"Y"&amp;DATEDIF(E64,TODAY(),"YM")&amp;"M"</f>
        <v>5Y8M</v>
      </c>
      <c r="E64" s="53">
        <v>43905</v>
      </c>
      <c r="F64" s="61" t="s">
        <v>74</v>
      </c>
      <c r="G64" s="62">
        <v>45802</v>
      </c>
      <c r="H64" s="53">
        <f>G64+55</f>
        <v>45857</v>
      </c>
      <c r="I64" s="53">
        <f>H64+283</f>
        <v>46140</v>
      </c>
      <c r="J64" s="55" t="str" cm="1">
        <f t="array" aca="1" ref="J64" ca="1">_xlfn.IFS(TODAY()-Table3[[#This Row],[Due Date]]&gt;1,"Overdue",TODAY()-Table3[[#This Row],[Due Date]]=30,"Due Soon",TRUE,"Not Due")</f>
        <v>Not Due</v>
      </c>
      <c r="K64" s="55"/>
      <c r="L64" s="56" t="s">
        <v>167</v>
      </c>
    </row>
    <row r="65" spans="1:12" ht="42" x14ac:dyDescent="0.2">
      <c r="A65" s="57">
        <v>101</v>
      </c>
      <c r="B65" s="16" t="s">
        <v>24</v>
      </c>
      <c r="C65" s="17" t="s">
        <v>8</v>
      </c>
      <c r="D65" s="17" t="str">
        <f ca="1">DATEDIF(E65,TODAY(),"Y")&amp;"Y"&amp;DATEDIF(E65,TODAY(),"YM")&amp;"M"</f>
        <v>5Y8M</v>
      </c>
      <c r="E65" s="9">
        <v>43905</v>
      </c>
      <c r="F65" s="25" t="s">
        <v>74</v>
      </c>
      <c r="G65" s="26">
        <v>45862</v>
      </c>
      <c r="H65" s="9">
        <f>G65+55</f>
        <v>45917</v>
      </c>
      <c r="I65" s="53">
        <f>H65+283</f>
        <v>46200</v>
      </c>
      <c r="J65" s="19" t="str" cm="1">
        <f t="array" aca="1" ref="J65" ca="1">_xlfn.IFS(TODAY()-Table3[[#This Row],[Due Date]]&gt;1,"Overdue",TODAY()-Table3[[#This Row],[Due Date]]=30,"Due Soon",TRUE,"Not Due")</f>
        <v>Not Due</v>
      </c>
      <c r="K65" s="19"/>
      <c r="L65" s="58" t="s">
        <v>168</v>
      </c>
    </row>
    <row r="66" spans="1:12" ht="28" x14ac:dyDescent="0.2">
      <c r="A66" s="57">
        <v>116</v>
      </c>
      <c r="B66" s="16" t="s">
        <v>24</v>
      </c>
      <c r="C66" s="17" t="s">
        <v>8</v>
      </c>
      <c r="D66" s="17" t="str">
        <f ca="1">DATEDIF(E66,TODAY(),"Y")&amp;"Y"&amp;DATEDIF(E66,TODAY(),"YM")&amp;"M"</f>
        <v>12Y8M</v>
      </c>
      <c r="E66" s="9">
        <v>41348</v>
      </c>
      <c r="F66" s="25"/>
      <c r="G66" s="26">
        <v>45902</v>
      </c>
      <c r="H66" s="9">
        <f>G66+55</f>
        <v>45957</v>
      </c>
      <c r="I66" s="53">
        <f>H66+283</f>
        <v>46240</v>
      </c>
      <c r="J66" s="19" t="str" cm="1">
        <f t="array" aca="1" ref="J66" ca="1">_xlfn.IFS(TODAY()-Table3[[#This Row],[Due Date]]&gt;1,"Overdue",TODAY()-Table3[[#This Row],[Due Date]]=30,"Due Soon",TRUE,"Not Due")</f>
        <v>Not Due</v>
      </c>
      <c r="K66" s="19"/>
      <c r="L66" s="58" t="s">
        <v>195</v>
      </c>
    </row>
    <row r="67" spans="1:12" ht="42" x14ac:dyDescent="0.2">
      <c r="A67" s="57">
        <v>2</v>
      </c>
      <c r="B67" s="16" t="s">
        <v>24</v>
      </c>
      <c r="C67" s="17" t="s">
        <v>8</v>
      </c>
      <c r="D67" s="17" t="str">
        <f ca="1">DATEDIF(E67,TODAY(),"Y")&amp;"Y"&amp;DATEDIF(E67,TODAY(),"YM")&amp;"M"</f>
        <v>3Y5M</v>
      </c>
      <c r="E67" s="9">
        <v>44738</v>
      </c>
      <c r="F67" s="18">
        <v>101</v>
      </c>
      <c r="G67" s="36" t="s">
        <v>199</v>
      </c>
      <c r="H67" s="9">
        <f>G67+55</f>
        <v>45993</v>
      </c>
      <c r="I67" s="53">
        <f>H67+283</f>
        <v>46276</v>
      </c>
      <c r="J67" s="55" t="str" cm="1">
        <f t="array" aca="1" ref="J67" ca="1">_xlfn.IFS(TODAY()-Table3[[#This Row],[Due Date]]&gt;1,"Overdue",TODAY()-Table3[[#This Row],[Due Date]]=30,"Due Soon",TRUE,"Not Due")</f>
        <v>Not Due</v>
      </c>
      <c r="K67" s="19"/>
      <c r="L67" s="58" t="s">
        <v>200</v>
      </c>
    </row>
    <row r="68" spans="1:12" x14ac:dyDescent="0.2">
      <c r="A68" s="57" t="s">
        <v>215</v>
      </c>
      <c r="B68" s="16" t="s">
        <v>25</v>
      </c>
      <c r="C68" s="17" t="s">
        <v>8</v>
      </c>
      <c r="D68" s="17" t="str">
        <f ca="1">DATEDIF(E68,TODAY(),"Y")&amp;"Y"&amp;DATEDIF(E68,TODAY(),"YM")&amp;"M"</f>
        <v>0Y0M</v>
      </c>
      <c r="E68" s="9">
        <v>45999</v>
      </c>
      <c r="F68" s="25">
        <v>92</v>
      </c>
      <c r="G68" s="9" t="s">
        <v>10</v>
      </c>
      <c r="H68" s="9" t="s">
        <v>10</v>
      </c>
      <c r="I68" s="9" t="s">
        <v>10</v>
      </c>
      <c r="J68" s="55" t="e" cm="1">
        <f t="array" aca="1" ref="J68" ca="1">_xlfn.IFS(TODAY()-Table3[[#This Row],[Due Date]]&gt;1,"Overdue",TODAY()-Table3[[#This Row],[Due Date]]=30,"Due Soon",TRUE,"Not Due")</f>
        <v>#VALUE!</v>
      </c>
      <c r="K68" s="19"/>
      <c r="L68" s="66" t="s">
        <v>216</v>
      </c>
    </row>
    <row r="69" spans="1:12" x14ac:dyDescent="0.2">
      <c r="A69" s="50" t="s">
        <v>190</v>
      </c>
      <c r="B69" s="51" t="s">
        <v>25</v>
      </c>
      <c r="C69" s="52" t="s">
        <v>8</v>
      </c>
      <c r="D69" s="52" t="str">
        <f ca="1">DATEDIF(E69,TODAY(),"Y")&amp;"Y"&amp;DATEDIF(E69,TODAY(),"YM")&amp;"M"</f>
        <v>0Y3M</v>
      </c>
      <c r="E69" s="53">
        <v>45902</v>
      </c>
      <c r="F69" s="61">
        <v>91</v>
      </c>
      <c r="G69" s="53" t="s">
        <v>10</v>
      </c>
      <c r="H69" s="53" t="s">
        <v>10</v>
      </c>
      <c r="I69" s="53" t="s">
        <v>10</v>
      </c>
      <c r="J69" s="55" t="e" cm="1">
        <f t="array" aca="1" ref="J69" ca="1">_xlfn.IFS(TODAY()-Table3[[#This Row],[Due Date]]&gt;1,"Overdue",TODAY()-Table3[[#This Row],[Due Date]]=30,"Due Soon",TRUE,"Not Due")</f>
        <v>#VALUE!</v>
      </c>
      <c r="K69" s="55"/>
      <c r="L69" s="56" t="s">
        <v>198</v>
      </c>
    </row>
    <row r="70" spans="1:12" hidden="1" x14ac:dyDescent="0.2">
      <c r="A70" s="21">
        <v>67</v>
      </c>
      <c r="B70" s="16" t="s">
        <v>24</v>
      </c>
      <c r="C70" s="17" t="s">
        <v>12</v>
      </c>
      <c r="D70" s="18"/>
      <c r="E70" s="9"/>
      <c r="F70" s="25"/>
      <c r="G70" s="9" t="s">
        <v>67</v>
      </c>
      <c r="H70" s="9">
        <f>G70+55</f>
        <v>44738</v>
      </c>
      <c r="I70" s="9" t="s">
        <v>10</v>
      </c>
      <c r="J70" s="19" t="e" cm="1">
        <f t="array" aca="1" ref="J70" ca="1">_xlfn.IFS(TODAY()-Table3[[#This Row],[Due Date]]&gt;1,"Overdue",TODAY()-Table3[[#This Row],[Due Date]]=30,"Due Soon",TRUE,"Not Due")</f>
        <v>#VALUE!</v>
      </c>
      <c r="K70" s="19" t="s">
        <v>17</v>
      </c>
      <c r="L70" s="24" t="s">
        <v>68</v>
      </c>
    </row>
    <row r="71" spans="1:12" x14ac:dyDescent="0.2">
      <c r="A71" s="57" t="s">
        <v>188</v>
      </c>
      <c r="B71" s="16" t="s">
        <v>25</v>
      </c>
      <c r="C71" s="17" t="s">
        <v>8</v>
      </c>
      <c r="D71" s="17" t="str">
        <f ca="1">DATEDIF(E71,TODAY(),"Y")&amp;"Y"&amp;DATEDIF(E71,TODAY(),"YM")&amp;"M"</f>
        <v>0Y3M</v>
      </c>
      <c r="E71" s="9">
        <v>45902</v>
      </c>
      <c r="F71" s="25">
        <v>116</v>
      </c>
      <c r="G71" s="53" t="s">
        <v>10</v>
      </c>
      <c r="H71" s="9" t="s">
        <v>10</v>
      </c>
      <c r="I71" s="53" t="s">
        <v>10</v>
      </c>
      <c r="J71" s="19" t="e" cm="1">
        <f t="array" aca="1" ref="J71" ca="1">_xlfn.IFS(TODAY()-Table3[[#This Row],[Due Date]]&gt;1,"Overdue",TODAY()-Table3[[#This Row],[Due Date]]=30,"Due Soon",TRUE,"Not Due")</f>
        <v>#VALUE!</v>
      </c>
      <c r="K71" s="19"/>
      <c r="L71" s="58" t="s">
        <v>189</v>
      </c>
    </row>
    <row r="72" spans="1:12" x14ac:dyDescent="0.2">
      <c r="A72" s="64" t="s">
        <v>186</v>
      </c>
      <c r="B72" s="51" t="s">
        <v>25</v>
      </c>
      <c r="C72" s="52" t="s">
        <v>8</v>
      </c>
      <c r="D72" s="54" t="str">
        <f ca="1">DATEDIF(E72,TODAY(),"Y")&amp;"Y"&amp;DATEDIF(E72,TODAY(),"YM")&amp;"M"</f>
        <v>0Y3M</v>
      </c>
      <c r="E72" s="53">
        <v>45901</v>
      </c>
      <c r="F72" s="61">
        <v>31</v>
      </c>
      <c r="G72" s="9" t="s">
        <v>10</v>
      </c>
      <c r="H72" s="53" t="s">
        <v>10</v>
      </c>
      <c r="I72" s="9" t="s">
        <v>10</v>
      </c>
      <c r="J72" s="19" t="e" cm="1">
        <f t="array" aca="1" ref="J72" ca="1">_xlfn.IFS(TODAY()-Table3[[#This Row],[Due Date]]&gt;1,"Overdue",TODAY()-Table3[[#This Row],[Due Date]]=30,"Due Soon",TRUE,"Not Due")</f>
        <v>#VALUE!</v>
      </c>
      <c r="K72" s="55"/>
      <c r="L72" s="7" t="s">
        <v>187</v>
      </c>
    </row>
    <row r="73" spans="1:12" hidden="1" x14ac:dyDescent="0.2">
      <c r="A73" s="21">
        <v>69</v>
      </c>
      <c r="B73" s="16" t="s">
        <v>24</v>
      </c>
      <c r="C73" s="17" t="s">
        <v>12</v>
      </c>
      <c r="D73" s="18"/>
      <c r="E73" s="9"/>
      <c r="F73" s="25"/>
      <c r="G73" s="9" t="s">
        <v>69</v>
      </c>
      <c r="H73" s="9">
        <f>G73+55</f>
        <v>44735</v>
      </c>
      <c r="I73" s="9" t="s">
        <v>10</v>
      </c>
      <c r="J73" s="55" t="e" cm="1">
        <f t="array" aca="1" ref="J73" ca="1">_xlfn.IFS(TODAY()-Table3[[#This Row],[Due Date]]&gt;1,"Overdue",TODAY()-Table3[[#This Row],[Due Date]]=30,"Due Soon",TRUE,"Not Due")</f>
        <v>#VALUE!</v>
      </c>
      <c r="K73" s="19" t="s">
        <v>17</v>
      </c>
      <c r="L73" s="24" t="s">
        <v>70</v>
      </c>
    </row>
    <row r="74" spans="1:12" hidden="1" x14ac:dyDescent="0.2">
      <c r="A74" s="21">
        <v>72</v>
      </c>
      <c r="B74" s="16" t="s">
        <v>24</v>
      </c>
      <c r="C74" s="17" t="s">
        <v>12</v>
      </c>
      <c r="D74" s="18"/>
      <c r="E74" s="9"/>
      <c r="F74" s="25"/>
      <c r="G74" s="53" t="s">
        <v>10</v>
      </c>
      <c r="H74" s="17" t="s">
        <v>10</v>
      </c>
      <c r="I74" s="9" t="s">
        <v>10</v>
      </c>
      <c r="J74" s="55" t="e" cm="1">
        <f t="array" aca="1" ref="J74" ca="1">_xlfn.IFS(TODAY()-Table3[[#This Row],[Due Date]]&gt;1,"Overdue",TODAY()-Table3[[#This Row],[Due Date]]=30,"Due Soon",TRUE,"Not Due")</f>
        <v>#VALUE!</v>
      </c>
      <c r="K74" s="23">
        <v>44740</v>
      </c>
      <c r="L74" s="24" t="s">
        <v>71</v>
      </c>
    </row>
    <row r="75" spans="1:12" ht="28" hidden="1" x14ac:dyDescent="0.2">
      <c r="A75" s="21">
        <v>73</v>
      </c>
      <c r="B75" s="16" t="s">
        <v>24</v>
      </c>
      <c r="C75" s="17" t="s">
        <v>12</v>
      </c>
      <c r="D75" s="18"/>
      <c r="E75" s="9"/>
      <c r="F75" s="25"/>
      <c r="G75" s="9" t="s">
        <v>72</v>
      </c>
      <c r="H75" s="9">
        <f>G75+55</f>
        <v>44380</v>
      </c>
      <c r="I75" s="9" t="s">
        <v>10</v>
      </c>
      <c r="J75" s="55" t="e" cm="1">
        <f t="array" aca="1" ref="J75" ca="1">_xlfn.IFS(TODAY()-Table3[[#This Row],[Due Date]]&gt;1,"Overdue",TODAY()-Table3[[#This Row],[Due Date]]=30,"Due Soon",TRUE,"Not Due")</f>
        <v>#VALUE!</v>
      </c>
      <c r="K75" s="19" t="s">
        <v>17</v>
      </c>
      <c r="L75" s="24" t="s">
        <v>73</v>
      </c>
    </row>
    <row r="76" spans="1:12" ht="28" hidden="1" x14ac:dyDescent="0.2">
      <c r="A76" s="15">
        <v>66</v>
      </c>
      <c r="B76" s="16" t="s">
        <v>24</v>
      </c>
      <c r="C76" s="17" t="s">
        <v>12</v>
      </c>
      <c r="D76" s="17" t="str">
        <f ca="1">DATEDIF(E76,TODAY(),"Y")&amp;"Y"&amp;DATEDIF(E76,TODAY(),"YM")&amp;"M"</f>
        <v>8Y10M</v>
      </c>
      <c r="E76" s="9">
        <v>42750</v>
      </c>
      <c r="F76" s="25"/>
      <c r="G76" s="53">
        <v>45380</v>
      </c>
      <c r="H76" s="9">
        <f>G76+55</f>
        <v>45435</v>
      </c>
      <c r="I76" s="9" t="s">
        <v>10</v>
      </c>
      <c r="J76" s="19" t="e" cm="1">
        <f t="array" aca="1" ref="J76" ca="1">_xlfn.IFS(TODAY()-Table3[[#This Row],[Due Date]]&gt;1,"Overdue",TODAY()-Table3[[#This Row],[Due Date]]=30,"Due Soon",TRUE,"Not Due")</f>
        <v>#VALUE!</v>
      </c>
      <c r="K76" s="19" t="s">
        <v>50</v>
      </c>
      <c r="L76" s="20" t="s">
        <v>141</v>
      </c>
    </row>
    <row r="77" spans="1:12" hidden="1" x14ac:dyDescent="0.2">
      <c r="A77" s="15" t="s">
        <v>190</v>
      </c>
      <c r="B77" s="16" t="s">
        <v>25</v>
      </c>
      <c r="C77" s="17"/>
      <c r="D77" s="17" t="str">
        <f ca="1">DATEDIF(E77,TODAY(),"Y")&amp;"Y"&amp;DATEDIF(E77,TODAY(),"YM")&amp;"M"</f>
        <v>0Y3M</v>
      </c>
      <c r="E77" s="9">
        <v>45902</v>
      </c>
      <c r="F77" s="25">
        <v>91</v>
      </c>
      <c r="G77" s="9" t="s">
        <v>10</v>
      </c>
      <c r="H77" s="9" t="s">
        <v>10</v>
      </c>
      <c r="I77" s="9" t="s">
        <v>10</v>
      </c>
      <c r="J77" s="19" t="e" cm="1">
        <f t="array" aca="1" ref="J77" ca="1">_xlfn.IFS(TODAY()-Table3[[#This Row],[Due Date]]&gt;1,"Overdue",TODAY()-Table3[[#This Row],[Due Date]]=30,"Due Soon",TRUE,"Not Due")</f>
        <v>#VALUE!</v>
      </c>
      <c r="K77" s="19"/>
      <c r="L77" s="20" t="s">
        <v>191</v>
      </c>
    </row>
    <row r="78" spans="1:12" x14ac:dyDescent="0.2">
      <c r="A78" s="57" t="s">
        <v>185</v>
      </c>
      <c r="B78" s="16" t="s">
        <v>25</v>
      </c>
      <c r="C78" s="17" t="s">
        <v>8</v>
      </c>
      <c r="D78" s="17" t="str">
        <f ca="1">DATEDIF(E78,TODAY(),"Y")&amp;"Y"&amp;DATEDIF(E78,TODAY(),"YM")&amp;"M"</f>
        <v>0Y3M</v>
      </c>
      <c r="E78" s="9">
        <v>45901</v>
      </c>
      <c r="F78" s="25">
        <v>75</v>
      </c>
      <c r="G78" s="9" t="s">
        <v>10</v>
      </c>
      <c r="H78" s="9" t="s">
        <v>10</v>
      </c>
      <c r="I78" s="9" t="s">
        <v>10</v>
      </c>
      <c r="J78" s="19" t="e" cm="1">
        <f t="array" aca="1" ref="J78" ca="1">_xlfn.IFS(TODAY()-Table3[[#This Row],[Due Date]]&gt;1,"Overdue",TODAY()-Table3[[#This Row],[Due Date]]=30,"Due Soon",TRUE,"Not Due")</f>
        <v>#VALUE!</v>
      </c>
      <c r="K78" s="19"/>
      <c r="L78" s="58" t="s">
        <v>187</v>
      </c>
    </row>
    <row r="79" spans="1:12" x14ac:dyDescent="0.2">
      <c r="A79" s="57" t="s">
        <v>201</v>
      </c>
      <c r="B79" s="16" t="s">
        <v>25</v>
      </c>
      <c r="C79" s="17" t="s">
        <v>8</v>
      </c>
      <c r="D79" s="17" t="str">
        <f ca="1">DATEDIF(E79,TODAY(),"Y")&amp;"Y"&amp;DATEDIF(E79,TODAY(),"YM")&amp;"M"</f>
        <v>0Y2M</v>
      </c>
      <c r="E79" s="9">
        <v>45938</v>
      </c>
      <c r="F79" s="18">
        <v>2</v>
      </c>
      <c r="G79" s="53" t="s">
        <v>199</v>
      </c>
      <c r="H79" s="9" t="s">
        <v>10</v>
      </c>
      <c r="I79" s="9" t="s">
        <v>10</v>
      </c>
      <c r="J79" s="55" t="e" cm="1">
        <f t="array" aca="1" ref="J79" ca="1">_xlfn.IFS(TODAY()-Table3[[#This Row],[Due Date]]&gt;1,"Overdue",TODAY()-Table3[[#This Row],[Due Date]]=30,"Due Soon",TRUE,"Not Due")</f>
        <v>#VALUE!</v>
      </c>
      <c r="K79" s="19"/>
      <c r="L79" s="58" t="s">
        <v>204</v>
      </c>
    </row>
    <row r="80" spans="1:12" x14ac:dyDescent="0.2">
      <c r="A80" s="57">
        <v>1</v>
      </c>
      <c r="B80" s="16" t="s">
        <v>25</v>
      </c>
      <c r="C80" s="17" t="s">
        <v>8</v>
      </c>
      <c r="D80" s="18" t="str">
        <f ca="1">DATEDIF(E80,TODAY(),"Y")&amp;"Y"&amp;DATEDIF(E80,TODAY(),"YM")&amp;"M"</f>
        <v>0Y9M</v>
      </c>
      <c r="E80" s="9">
        <v>45708</v>
      </c>
      <c r="F80" s="25">
        <v>14</v>
      </c>
      <c r="G80" s="9" t="s">
        <v>10</v>
      </c>
      <c r="H80" s="9" t="s">
        <v>10</v>
      </c>
      <c r="I80" s="53" t="s">
        <v>10</v>
      </c>
      <c r="J80" s="55" t="e" cm="1">
        <f t="array" aca="1" ref="J80" ca="1">_xlfn.IFS(TODAY()-Table3[[#This Row],[Due Date]]&gt;1,"Overdue",TODAY()-Table3[[#This Row],[Due Date]]=30,"Due Soon",TRUE,"Not Due")</f>
        <v>#VALUE!</v>
      </c>
      <c r="K80" s="19"/>
      <c r="L80" s="58" t="s">
        <v>194</v>
      </c>
    </row>
    <row r="81" spans="1:12" ht="28" x14ac:dyDescent="0.2">
      <c r="A81" s="57">
        <v>2</v>
      </c>
      <c r="B81" s="16" t="s">
        <v>25</v>
      </c>
      <c r="C81" s="17" t="s">
        <v>8</v>
      </c>
      <c r="D81" s="17" t="str">
        <f ca="1">DATEDIF(E81,TODAY(),"Y")&amp;"Y"&amp;DATEDIF(E81,TODAY(),"YM")&amp;"M"</f>
        <v>0Y10M</v>
      </c>
      <c r="E81" s="9">
        <v>45682</v>
      </c>
      <c r="F81" s="25">
        <v>86</v>
      </c>
      <c r="G81" s="53" t="s">
        <v>10</v>
      </c>
      <c r="H81" s="9" t="s">
        <v>10</v>
      </c>
      <c r="I81" s="53" t="s">
        <v>10</v>
      </c>
      <c r="J81" s="55" t="e" cm="1">
        <f t="array" aca="1" ref="J81" ca="1">_xlfn.IFS(TODAY()-Table3[[#This Row],[Due Date]]&gt;1,"Overdue",TODAY()-Table3[[#This Row],[Due Date]]=30,"Due Soon",TRUE,"Not Due")</f>
        <v>#VALUE!</v>
      </c>
      <c r="K81" s="19"/>
      <c r="L81" s="58" t="s">
        <v>177</v>
      </c>
    </row>
    <row r="82" spans="1:12" x14ac:dyDescent="0.2">
      <c r="A82" s="57">
        <v>13</v>
      </c>
      <c r="B82" s="16" t="s">
        <v>25</v>
      </c>
      <c r="C82" s="17" t="s">
        <v>8</v>
      </c>
      <c r="D82" s="17" t="str">
        <f ca="1">DATEDIF(E82,TODAY(),"Y")&amp;"Y"&amp;DATEDIF(E82,TODAY(),"YM")&amp;"M"</f>
        <v>0Y10M</v>
      </c>
      <c r="E82" s="9">
        <v>45696</v>
      </c>
      <c r="F82" s="25">
        <v>63</v>
      </c>
      <c r="G82" s="9" t="s">
        <v>10</v>
      </c>
      <c r="H82" s="9" t="s">
        <v>10</v>
      </c>
      <c r="I82" s="53" t="s">
        <v>10</v>
      </c>
      <c r="J82" s="19" t="e" cm="1">
        <f t="array" aca="1" ref="J82" ca="1">_xlfn.IFS(TODAY()-Table3[[#This Row],[Due Date]]&gt;1,"Overdue",TODAY()-Table3[[#This Row],[Due Date]]=30,"Due Soon",TRUE,"Not Due")</f>
        <v>#VALUE!</v>
      </c>
      <c r="K82" s="19"/>
      <c r="L82" s="58" t="s">
        <v>178</v>
      </c>
    </row>
    <row r="83" spans="1:12" x14ac:dyDescent="0.2">
      <c r="A83" s="57">
        <v>15</v>
      </c>
      <c r="B83" s="16" t="s">
        <v>25</v>
      </c>
      <c r="C83" s="17" t="s">
        <v>8</v>
      </c>
      <c r="D83" s="17" t="str">
        <f ca="1">DATEDIF(E83,TODAY(),"Y")&amp;"Y"&amp;DATEDIF(E83,TODAY(),"YM")&amp;"M"</f>
        <v>0Y7M</v>
      </c>
      <c r="E83" s="9">
        <v>45778</v>
      </c>
      <c r="F83" s="25">
        <v>59</v>
      </c>
      <c r="G83" s="53" t="s">
        <v>10</v>
      </c>
      <c r="H83" s="9" t="s">
        <v>10</v>
      </c>
      <c r="I83" s="53" t="s">
        <v>10</v>
      </c>
      <c r="J83" s="19" t="e" cm="1">
        <f t="array" aca="1" ref="J83" ca="1">_xlfn.IFS(TODAY()-Table3[[#This Row],[Due Date]]&gt;1,"Overdue",TODAY()-Table3[[#This Row],[Due Date]]=30,"Due Soon",TRUE,"Not Due")</f>
        <v>#VALUE!</v>
      </c>
      <c r="K83" s="19"/>
      <c r="L83" s="58" t="s">
        <v>180</v>
      </c>
    </row>
    <row r="84" spans="1:12" x14ac:dyDescent="0.2">
      <c r="A84" s="57">
        <v>17</v>
      </c>
      <c r="B84" s="16" t="s">
        <v>25</v>
      </c>
      <c r="C84" s="17" t="s">
        <v>8</v>
      </c>
      <c r="D84" s="17" t="str">
        <f ca="1">DATEDIF(E84,TODAY(),"Y")&amp;"Y"&amp;DATEDIF(E84,TODAY(),"YM")&amp;"M"</f>
        <v>0Y11M</v>
      </c>
      <c r="E84" s="9">
        <v>45648</v>
      </c>
      <c r="F84" s="25">
        <v>7</v>
      </c>
      <c r="G84" s="36" t="s">
        <v>10</v>
      </c>
      <c r="H84" s="9" t="s">
        <v>10</v>
      </c>
      <c r="I84" s="53" t="s">
        <v>10</v>
      </c>
      <c r="J84" s="19" t="e" cm="1">
        <f t="array" aca="1" ref="J84" ca="1">_xlfn.IFS(TODAY()-Table3[[#This Row],[Due Date]]&gt;1,"Overdue",TODAY()-Table3[[#This Row],[Due Date]]=30,"Due Soon",TRUE,"Not Due")</f>
        <v>#VALUE!</v>
      </c>
      <c r="K84" s="23"/>
      <c r="L84" s="12" t="s">
        <v>181</v>
      </c>
    </row>
    <row r="85" spans="1:12" x14ac:dyDescent="0.2">
      <c r="A85" s="57">
        <v>18</v>
      </c>
      <c r="B85" s="16" t="s">
        <v>25</v>
      </c>
      <c r="C85" s="17" t="s">
        <v>8</v>
      </c>
      <c r="D85" s="17" t="str">
        <f ca="1">DATEDIF(E85,TODAY(),"Y")&amp;"Y"&amp;DATEDIF(E85,TODAY(),"YM")&amp;"M"</f>
        <v>0Y8M</v>
      </c>
      <c r="E85" s="9">
        <v>45742</v>
      </c>
      <c r="F85" s="18">
        <v>6</v>
      </c>
      <c r="G85" s="10" t="s">
        <v>10</v>
      </c>
      <c r="H85" s="9" t="s">
        <v>10</v>
      </c>
      <c r="I85" s="53" t="s">
        <v>10</v>
      </c>
      <c r="J85" s="55" t="e" cm="1">
        <f t="array" aca="1" ref="J85" ca="1">_xlfn.IFS(TODAY()-Table3[[#This Row],[Due Date]]&gt;1,"Overdue",TODAY()-Table3[[#This Row],[Due Date]]=30,"Due Soon",TRUE,"Not Due")</f>
        <v>#VALUE!</v>
      </c>
      <c r="K85" s="19"/>
      <c r="L85" s="58" t="s">
        <v>182</v>
      </c>
    </row>
    <row r="86" spans="1:12" x14ac:dyDescent="0.2">
      <c r="A86" s="50">
        <v>19</v>
      </c>
      <c r="B86" s="51" t="s">
        <v>25</v>
      </c>
      <c r="C86" s="52" t="s">
        <v>8</v>
      </c>
      <c r="D86" s="52" t="str">
        <f ca="1">DATEDIF(E86,TODAY(),"Y")&amp;"Y"&amp;DATEDIF(E86,TODAY(),"YM")&amp;"M"</f>
        <v>0Y6M</v>
      </c>
      <c r="E86" s="53">
        <v>45798</v>
      </c>
      <c r="F86" s="59">
        <v>28</v>
      </c>
      <c r="G86" s="53" t="s">
        <v>10</v>
      </c>
      <c r="H86" s="53" t="s">
        <v>10</v>
      </c>
      <c r="I86" s="53" t="s">
        <v>10</v>
      </c>
      <c r="J86" s="55" t="e" cm="1">
        <f t="array" aca="1" ref="J86" ca="1">_xlfn.IFS(TODAY()-Table3[[#This Row],[Due Date]]&gt;1,"Overdue",TODAY()-Table3[[#This Row],[Due Date]]=30,"Due Soon",TRUE,"Not Due")</f>
        <v>#VALUE!</v>
      </c>
      <c r="K86" s="55"/>
      <c r="L86" s="56" t="s">
        <v>184</v>
      </c>
    </row>
    <row r="87" spans="1:12" ht="28" hidden="1" x14ac:dyDescent="0.2">
      <c r="A87" s="21">
        <v>102</v>
      </c>
      <c r="B87" s="16" t="s">
        <v>24</v>
      </c>
      <c r="C87" s="17" t="s">
        <v>12</v>
      </c>
      <c r="D87" s="17" t="str">
        <f ca="1">DATEDIF(E87,TODAY(),"Y")&amp;"Y"&amp;DATEDIF(E87,TODAY(),"YM")&amp;"M"</f>
        <v>5Y8M</v>
      </c>
      <c r="E87" s="9">
        <v>43905</v>
      </c>
      <c r="F87" s="17" t="s">
        <v>74</v>
      </c>
      <c r="G87" s="17" t="s">
        <v>85</v>
      </c>
      <c r="H87" s="9">
        <v>44598</v>
      </c>
      <c r="I87" s="9">
        <f>H87+283</f>
        <v>44881</v>
      </c>
      <c r="J87" s="55" t="str" cm="1">
        <f t="array" aca="1" ref="J87" ca="1">_xlfn.IFS(TODAY()-Table3[[#This Row],[Due Date]]&gt;1,"Overdue",TODAY()-Table3[[#This Row],[Due Date]]=30,"Due Soon",TRUE,"Not Due")</f>
        <v>Overdue</v>
      </c>
      <c r="K87" s="23">
        <v>44375</v>
      </c>
      <c r="L87" s="24" t="s">
        <v>86</v>
      </c>
    </row>
    <row r="88" spans="1:12" hidden="1" x14ac:dyDescent="0.2">
      <c r="A88" s="15">
        <v>127</v>
      </c>
      <c r="B88" s="16" t="s">
        <v>128</v>
      </c>
      <c r="C88" s="17" t="s">
        <v>12</v>
      </c>
      <c r="D88" s="17" t="str">
        <f ca="1">DATEDIF(E88,TODAY(),"Y")&amp;"Y"&amp;DATEDIF(E88,TODAY(),"YM")&amp;"M"</f>
        <v>1Y11M</v>
      </c>
      <c r="E88" s="9">
        <v>45292</v>
      </c>
      <c r="F88" s="18" t="s">
        <v>9</v>
      </c>
      <c r="G88" s="17" t="s">
        <v>10</v>
      </c>
      <c r="H88" s="9">
        <v>45658</v>
      </c>
      <c r="I88" s="9">
        <f>H88+283</f>
        <v>45941</v>
      </c>
      <c r="J88" s="19" t="str" cm="1">
        <f t="array" aca="1" ref="J88" ca="1">_xlfn.IFS(TODAY()-Table3[[#This Row],[Due Date]]&gt;1,"Overdue",TODAY()-Table3[[#This Row],[Due Date]]=30,"Due Soon",TRUE,"Not Due")</f>
        <v>Overdue</v>
      </c>
      <c r="K88" s="29">
        <v>45600</v>
      </c>
      <c r="L88" s="24" t="s">
        <v>129</v>
      </c>
    </row>
    <row r="89" spans="1:12" hidden="1" x14ac:dyDescent="0.2">
      <c r="A89" s="21">
        <v>6</v>
      </c>
      <c r="B89" s="16" t="s">
        <v>25</v>
      </c>
      <c r="C89" s="17" t="s">
        <v>12</v>
      </c>
      <c r="D89" s="18" t="str">
        <f ca="1">DATEDIF(E89,TODAY(),"Y")&amp;"Y"&amp;DATEDIF(E89,TODAY(),"YM")&amp;"M"</f>
        <v>3Y7M</v>
      </c>
      <c r="E89" s="9">
        <v>44683</v>
      </c>
      <c r="F89" s="25">
        <v>67</v>
      </c>
      <c r="G89" s="17" t="s">
        <v>10</v>
      </c>
      <c r="H89" s="9" t="s">
        <v>10</v>
      </c>
      <c r="I89" s="9" t="s">
        <v>10</v>
      </c>
      <c r="J89" s="19" t="e" cm="1">
        <f t="array" aca="1" ref="J89" ca="1">_xlfn.IFS(TODAY()-Table3[[#This Row],[Due Date]]&gt;1,"Overdue",TODAY()-Table3[[#This Row],[Due Date]]=30,"Due Soon",TRUE,"Not Due")</f>
        <v>#VALUE!</v>
      </c>
      <c r="K89" s="19" t="s">
        <v>17</v>
      </c>
      <c r="L89" s="24" t="s">
        <v>26</v>
      </c>
    </row>
    <row r="90" spans="1:12" hidden="1" x14ac:dyDescent="0.2">
      <c r="A90" s="21">
        <v>7</v>
      </c>
      <c r="B90" s="16" t="s">
        <v>25</v>
      </c>
      <c r="C90" s="17" t="s">
        <v>12</v>
      </c>
      <c r="D90" s="18" t="str">
        <f ca="1">DATEDIF(E90,TODAY(),"Y")&amp;"Y"&amp;DATEDIF(E90,TODAY(),"YM")&amp;"M"</f>
        <v>3Y7M</v>
      </c>
      <c r="E90" s="9">
        <v>44680</v>
      </c>
      <c r="F90" s="25">
        <v>69</v>
      </c>
      <c r="G90" s="17" t="s">
        <v>10</v>
      </c>
      <c r="H90" s="9" t="s">
        <v>10</v>
      </c>
      <c r="I90" s="9" t="s">
        <v>10</v>
      </c>
      <c r="J90" s="19" t="e" cm="1">
        <f t="array" aca="1" ref="J90" ca="1">_xlfn.IFS(TODAY()-Table3[[#This Row],[Due Date]]&gt;1,"Overdue",TODAY()-Table3[[#This Row],[Due Date]]=30,"Due Soon",TRUE,"Not Due")</f>
        <v>#VALUE!</v>
      </c>
      <c r="K90" s="19" t="s">
        <v>17</v>
      </c>
      <c r="L90" s="24" t="s">
        <v>27</v>
      </c>
    </row>
    <row r="91" spans="1:12" hidden="1" x14ac:dyDescent="0.2">
      <c r="A91" s="21">
        <v>9</v>
      </c>
      <c r="B91" s="16" t="s">
        <v>25</v>
      </c>
      <c r="C91" s="17" t="s">
        <v>12</v>
      </c>
      <c r="D91" s="17" t="str">
        <f ca="1">DATEDIF(E91,TODAY(),"Y")&amp;"Y"&amp;DATEDIF(E91,TODAY(),"YM")&amp;"M"</f>
        <v>3Y5M</v>
      </c>
      <c r="E91" s="9">
        <v>44734</v>
      </c>
      <c r="F91" s="25">
        <v>32</v>
      </c>
      <c r="G91" s="17" t="s">
        <v>10</v>
      </c>
      <c r="H91" s="9" t="s">
        <v>10</v>
      </c>
      <c r="I91" s="9" t="s">
        <v>10</v>
      </c>
      <c r="J91" s="55" t="e" cm="1">
        <f t="array" aca="1" ref="J91" ca="1">_xlfn.IFS(TODAY()-Table3[[#This Row],[Due Date]]&gt;1,"Overdue",TODAY()-Table3[[#This Row],[Due Date]]=30,"Due Soon",TRUE,"Not Due")</f>
        <v>#VALUE!</v>
      </c>
      <c r="K91" s="19" t="s">
        <v>17</v>
      </c>
      <c r="L91" s="24" t="s">
        <v>30</v>
      </c>
    </row>
    <row r="92" spans="1:12" hidden="1" x14ac:dyDescent="0.2">
      <c r="A92" s="21">
        <v>12</v>
      </c>
      <c r="B92" s="16" t="s">
        <v>25</v>
      </c>
      <c r="C92" s="17" t="s">
        <v>12</v>
      </c>
      <c r="D92" s="17" t="str">
        <f ca="1">DATEDIF(E92,TODAY(),"Y")&amp;"Y"&amp;DATEDIF(E92,TODAY(),"YM")&amp;"M"</f>
        <v>3Y8M</v>
      </c>
      <c r="E92" s="9">
        <v>44638</v>
      </c>
      <c r="F92" s="18">
        <v>62</v>
      </c>
      <c r="G92" s="26" t="s">
        <v>10</v>
      </c>
      <c r="H92" s="9" t="s">
        <v>10</v>
      </c>
      <c r="I92" s="9" t="s">
        <v>10</v>
      </c>
      <c r="J92" s="55" t="e" cm="1">
        <f t="array" aca="1" ref="J92" ca="1">_xlfn.IFS(TODAY()-Table3[[#This Row],[Due Date]]&gt;1,"Overdue",TODAY()-Table3[[#This Row],[Due Date]]=30,"Due Soon",TRUE,"Not Due")</f>
        <v>#VALUE!</v>
      </c>
      <c r="K92" s="19" t="s">
        <v>17</v>
      </c>
      <c r="L92" s="24" t="s">
        <v>32</v>
      </c>
    </row>
    <row r="93" spans="1:12" hidden="1" x14ac:dyDescent="0.2">
      <c r="A93" s="21">
        <v>17</v>
      </c>
      <c r="B93" s="16" t="s">
        <v>25</v>
      </c>
      <c r="C93" s="17" t="s">
        <v>12</v>
      </c>
      <c r="D93" s="17" t="str">
        <f ca="1">DATEDIF(E93,TODAY(),"Y")&amp;"Y"&amp;DATEDIF(E93,TODAY(),"YM")&amp;"M"</f>
        <v>3Y8M</v>
      </c>
      <c r="E93" s="9">
        <v>44638</v>
      </c>
      <c r="F93" s="18">
        <v>28</v>
      </c>
      <c r="G93" s="26" t="s">
        <v>10</v>
      </c>
      <c r="H93" s="17" t="s">
        <v>10</v>
      </c>
      <c r="I93" s="9" t="s">
        <v>10</v>
      </c>
      <c r="J93" s="55" t="e" cm="1">
        <f t="array" aca="1" ref="J93" ca="1">_xlfn.IFS(TODAY()-Table3[[#This Row],[Due Date]]&gt;1,"Overdue",TODAY()-Table3[[#This Row],[Due Date]]=30,"Due Soon",TRUE,"Not Due")</f>
        <v>#VALUE!</v>
      </c>
      <c r="K93" s="19" t="s">
        <v>17</v>
      </c>
      <c r="L93" s="24" t="s">
        <v>36</v>
      </c>
    </row>
    <row r="94" spans="1:12" hidden="1" x14ac:dyDescent="0.2">
      <c r="A94" s="21">
        <v>21</v>
      </c>
      <c r="B94" s="16" t="s">
        <v>25</v>
      </c>
      <c r="C94" s="17" t="s">
        <v>12</v>
      </c>
      <c r="D94" s="17" t="str">
        <f ca="1">DATEDIF(E94,TODAY(),"Y")&amp;"Y"&amp;DATEDIF(E94,TODAY(),"YM")&amp;"M"</f>
        <v>2Y11M</v>
      </c>
      <c r="E94" s="9">
        <v>44912</v>
      </c>
      <c r="F94" s="22">
        <v>92</v>
      </c>
      <c r="G94" s="17" t="s">
        <v>10</v>
      </c>
      <c r="H94" s="9" t="s">
        <v>10</v>
      </c>
      <c r="I94" s="9" t="s">
        <v>10</v>
      </c>
      <c r="J94" s="19" t="e" cm="1">
        <f t="array" aca="1" ref="J94" ca="1">_xlfn.IFS(TODAY()-Table3[[#This Row],[Due Date]]&gt;1,"Overdue",TODAY()-Table3[[#This Row],[Due Date]]=30,"Due Soon",TRUE,"Not Due")</f>
        <v>#VALUE!</v>
      </c>
      <c r="K94" s="23">
        <v>45236</v>
      </c>
      <c r="L94" s="24" t="s">
        <v>39</v>
      </c>
    </row>
    <row r="95" spans="1:12" hidden="1" x14ac:dyDescent="0.2">
      <c r="A95" s="21">
        <v>22</v>
      </c>
      <c r="B95" s="16" t="s">
        <v>25</v>
      </c>
      <c r="C95" s="17" t="s">
        <v>12</v>
      </c>
      <c r="D95" s="17" t="str">
        <f ca="1">DATEDIF(E95,TODAY(),"Y")&amp;"Y"&amp;DATEDIF(E95,TODAY(),"YM")&amp;"M"</f>
        <v>2Y10M</v>
      </c>
      <c r="E95" s="9">
        <v>44956</v>
      </c>
      <c r="F95" s="25">
        <v>66</v>
      </c>
      <c r="G95" s="17" t="s">
        <v>10</v>
      </c>
      <c r="H95" s="9" t="s">
        <v>10</v>
      </c>
      <c r="I95" s="9" t="s">
        <v>10</v>
      </c>
      <c r="J95" s="19" t="e" cm="1">
        <f t="array" aca="1" ref="J95" ca="1">_xlfn.IFS(TODAY()-Table3[[#This Row],[Due Date]]&gt;1,"Overdue",TODAY()-Table3[[#This Row],[Due Date]]=30,"Due Soon",TRUE,"Not Due")</f>
        <v>#VALUE!</v>
      </c>
      <c r="K95" s="23">
        <v>45236</v>
      </c>
      <c r="L95" s="24" t="s">
        <v>40</v>
      </c>
    </row>
    <row r="96" spans="1:12" hidden="1" x14ac:dyDescent="0.2">
      <c r="A96" s="21">
        <v>23</v>
      </c>
      <c r="B96" s="16" t="s">
        <v>25</v>
      </c>
      <c r="C96" s="17" t="s">
        <v>12</v>
      </c>
      <c r="D96" s="17" t="str">
        <f ca="1">DATEDIF(E96,TODAY(),"Y")&amp;"Y"&amp;DATEDIF(E96,TODAY(),"YM")&amp;"M"</f>
        <v>2Y5M</v>
      </c>
      <c r="E96" s="9">
        <v>45091</v>
      </c>
      <c r="F96" s="22">
        <v>68</v>
      </c>
      <c r="G96" s="17" t="s">
        <v>10</v>
      </c>
      <c r="H96" s="9" t="s">
        <v>10</v>
      </c>
      <c r="I96" s="9" t="s">
        <v>10</v>
      </c>
      <c r="J96" s="19" t="e" cm="1">
        <f t="array" aca="1" ref="J96" ca="1">_xlfn.IFS(TODAY()-Table3[[#This Row],[Due Date]]&gt;1,"Overdue",TODAY()-Table3[[#This Row],[Due Date]]=30,"Due Soon",TRUE,"Not Due")</f>
        <v>#VALUE!</v>
      </c>
      <c r="K96" s="23">
        <v>45236</v>
      </c>
      <c r="L96" s="24" t="s">
        <v>41</v>
      </c>
    </row>
    <row r="97" spans="1:12" hidden="1" x14ac:dyDescent="0.2">
      <c r="A97" s="21">
        <v>24</v>
      </c>
      <c r="B97" s="16" t="s">
        <v>25</v>
      </c>
      <c r="C97" s="17" t="s">
        <v>12</v>
      </c>
      <c r="D97" s="17" t="str">
        <f ca="1">DATEDIF(E97,TODAY(),"Y")&amp;"Y"&amp;DATEDIF(E97,TODAY(),"YM")&amp;"M"</f>
        <v>2Y11M</v>
      </c>
      <c r="E97" s="9">
        <v>44913</v>
      </c>
      <c r="F97" s="22">
        <v>83</v>
      </c>
      <c r="G97" s="17" t="s">
        <v>10</v>
      </c>
      <c r="H97" s="9" t="s">
        <v>10</v>
      </c>
      <c r="I97" s="9" t="s">
        <v>10</v>
      </c>
      <c r="J97" s="55" t="e" cm="1">
        <f t="array" aca="1" ref="J97" ca="1">_xlfn.IFS(TODAY()-Table3[[#This Row],[Due Date]]&gt;1,"Overdue",TODAY()-Table3[[#This Row],[Due Date]]=30,"Due Soon",TRUE,"Not Due")</f>
        <v>#VALUE!</v>
      </c>
      <c r="K97" s="23">
        <v>45236</v>
      </c>
      <c r="L97" s="24" t="s">
        <v>42</v>
      </c>
    </row>
    <row r="98" spans="1:12" hidden="1" x14ac:dyDescent="0.2">
      <c r="A98" s="21">
        <v>25</v>
      </c>
      <c r="B98" s="16" t="s">
        <v>25</v>
      </c>
      <c r="C98" s="17" t="s">
        <v>12</v>
      </c>
      <c r="D98" s="17" t="str">
        <f ca="1">DATEDIF(E98,TODAY(),"Y")&amp;"Y"&amp;DATEDIF(E98,TODAY(),"YM")&amp;"M"</f>
        <v>2Y8M</v>
      </c>
      <c r="E98" s="9">
        <v>45025</v>
      </c>
      <c r="F98" s="25">
        <v>63</v>
      </c>
      <c r="G98" s="26" t="s">
        <v>10</v>
      </c>
      <c r="H98" s="9" t="s">
        <v>10</v>
      </c>
      <c r="I98" s="9" t="s">
        <v>10</v>
      </c>
      <c r="J98" s="55" t="e" cm="1">
        <f t="array" aca="1" ref="J98" ca="1">_xlfn.IFS(TODAY()-Table3[[#This Row],[Due Date]]&gt;1,"Overdue",TODAY()-Table3[[#This Row],[Due Date]]=30,"Due Soon",TRUE,"Not Due")</f>
        <v>#VALUE!</v>
      </c>
      <c r="K98" s="23">
        <v>45236</v>
      </c>
      <c r="L98" s="24" t="s">
        <v>43</v>
      </c>
    </row>
    <row r="99" spans="1:12" hidden="1" x14ac:dyDescent="0.2">
      <c r="A99" s="21">
        <v>42</v>
      </c>
      <c r="B99" s="16" t="s">
        <v>25</v>
      </c>
      <c r="C99" s="17" t="s">
        <v>12</v>
      </c>
      <c r="D99" s="17" t="str">
        <f ca="1">DATEDIF(E99,TODAY(),"Y")&amp;"Y"&amp;DATEDIF(E99,TODAY(),"YM")&amp;"M"</f>
        <v>5Y4M</v>
      </c>
      <c r="E99" s="9">
        <v>44043</v>
      </c>
      <c r="F99" s="25">
        <v>53</v>
      </c>
      <c r="G99" s="26" t="s">
        <v>10</v>
      </c>
      <c r="H99" s="17" t="s">
        <v>10</v>
      </c>
      <c r="I99" s="17" t="s">
        <v>10</v>
      </c>
      <c r="J99" s="55" t="e" cm="1">
        <f t="array" aca="1" ref="J99" ca="1">_xlfn.IFS(TODAY()-Table3[[#This Row],[Due Date]]&gt;1,"Overdue",TODAY()-Table3[[#This Row],[Due Date]]=30,"Due Soon",TRUE,"Not Due")</f>
        <v>#VALUE!</v>
      </c>
      <c r="K99" s="23">
        <v>44740</v>
      </c>
      <c r="L99" s="24" t="s">
        <v>46</v>
      </c>
    </row>
    <row r="100" spans="1:12" hidden="1" x14ac:dyDescent="0.2">
      <c r="A100" s="21">
        <v>43</v>
      </c>
      <c r="B100" s="16" t="s">
        <v>25</v>
      </c>
      <c r="C100" s="17" t="s">
        <v>12</v>
      </c>
      <c r="D100" s="17" t="str">
        <f ca="1">DATEDIF(E100,TODAY(),"Y")&amp;"Y"&amp;DATEDIF(E100,TODAY(),"YM")&amp;"M"</f>
        <v>5Y4M</v>
      </c>
      <c r="E100" s="9">
        <v>44043</v>
      </c>
      <c r="F100" s="25">
        <v>57</v>
      </c>
      <c r="G100" s="26" t="s">
        <v>10</v>
      </c>
      <c r="H100" s="17" t="s">
        <v>10</v>
      </c>
      <c r="I100" s="17" t="s">
        <v>10</v>
      </c>
      <c r="J100" s="19" t="e" cm="1">
        <f t="array" aca="1" ref="J100" ca="1">_xlfn.IFS(TODAY()-Table3[[#This Row],[Due Date]]&gt;1,"Overdue",TODAY()-Table3[[#This Row],[Due Date]]=30,"Due Soon",TRUE,"Not Due")</f>
        <v>#VALUE!</v>
      </c>
      <c r="K100" s="23">
        <v>44740</v>
      </c>
      <c r="L100" s="24" t="s">
        <v>48</v>
      </c>
    </row>
    <row r="101" spans="1:12" hidden="1" x14ac:dyDescent="0.2">
      <c r="A101" s="21">
        <v>46</v>
      </c>
      <c r="B101" s="16" t="s">
        <v>25</v>
      </c>
      <c r="C101" s="17" t="s">
        <v>12</v>
      </c>
      <c r="D101" s="17" t="str">
        <f ca="1">DATEDIF(E101,TODAY(),"Y")&amp;"Y"&amp;DATEDIF(E101,TODAY(),"YM")&amp;"M"</f>
        <v>5Y4M</v>
      </c>
      <c r="E101" s="9">
        <v>44043</v>
      </c>
      <c r="F101" s="25">
        <v>35</v>
      </c>
      <c r="G101" s="26" t="s">
        <v>10</v>
      </c>
      <c r="H101" s="17" t="s">
        <v>10</v>
      </c>
      <c r="I101" s="17" t="s">
        <v>10</v>
      </c>
      <c r="J101" s="19" t="e" cm="1">
        <f t="array" aca="1" ref="J101" ca="1">_xlfn.IFS(TODAY()-Table3[[#This Row],[Due Date]]&gt;1,"Overdue",TODAY()-Table3[[#This Row],[Due Date]]=30,"Due Soon",TRUE,"Not Due")</f>
        <v>#VALUE!</v>
      </c>
      <c r="K101" s="23">
        <v>44740</v>
      </c>
      <c r="L101" s="24" t="s">
        <v>53</v>
      </c>
    </row>
    <row r="102" spans="1:12" hidden="1" x14ac:dyDescent="0.2">
      <c r="A102" s="21">
        <v>47</v>
      </c>
      <c r="B102" s="16" t="s">
        <v>25</v>
      </c>
      <c r="C102" s="17" t="s">
        <v>12</v>
      </c>
      <c r="D102" s="17" t="str">
        <f ca="1">DATEDIF(E102,TODAY(),"Y")&amp;"Y"&amp;DATEDIF(E102,TODAY(),"YM")&amp;"M"</f>
        <v>5Y4M</v>
      </c>
      <c r="E102" s="9">
        <v>44027</v>
      </c>
      <c r="F102" s="25">
        <v>51</v>
      </c>
      <c r="G102" s="26" t="s">
        <v>10</v>
      </c>
      <c r="H102" s="17" t="s">
        <v>10</v>
      </c>
      <c r="I102" s="17" t="s">
        <v>10</v>
      </c>
      <c r="J102" s="19" t="e" cm="1">
        <f t="array" aca="1" ref="J102" ca="1">_xlfn.IFS(TODAY()-Table3[[#This Row],[Due Date]]&gt;1,"Overdue",TODAY()-Table3[[#This Row],[Due Date]]=30,"Due Soon",TRUE,"Not Due")</f>
        <v>#VALUE!</v>
      </c>
      <c r="K102" s="23">
        <v>44740</v>
      </c>
      <c r="L102" s="24" t="s">
        <v>54</v>
      </c>
    </row>
    <row r="103" spans="1:12" hidden="1" x14ac:dyDescent="0.2">
      <c r="A103" s="21">
        <v>48</v>
      </c>
      <c r="B103" s="16" t="s">
        <v>25</v>
      </c>
      <c r="C103" s="17" t="s">
        <v>12</v>
      </c>
      <c r="D103" s="17" t="str">
        <f ca="1">DATEDIF(E103,TODAY(),"Y")&amp;"Y"&amp;DATEDIF(E103,TODAY(),"YM")&amp;"M"</f>
        <v>5Y4M</v>
      </c>
      <c r="E103" s="9">
        <v>44043</v>
      </c>
      <c r="F103" s="25">
        <v>26</v>
      </c>
      <c r="G103" s="26"/>
      <c r="H103" s="17"/>
      <c r="I103" s="9"/>
      <c r="J103" s="55" t="str" cm="1">
        <f t="array" aca="1" ref="J103" ca="1">_xlfn.IFS(TODAY()-Table3[[#This Row],[Due Date]]&gt;1,"Overdue",TODAY()-Table3[[#This Row],[Due Date]]=30,"Due Soon",TRUE,"Not Due")</f>
        <v>Overdue</v>
      </c>
      <c r="K103" s="23">
        <v>44740</v>
      </c>
      <c r="L103" s="24" t="s">
        <v>55</v>
      </c>
    </row>
    <row r="104" spans="1:12" hidden="1" x14ac:dyDescent="0.2">
      <c r="A104" s="21">
        <v>84</v>
      </c>
      <c r="B104" s="16" t="s">
        <v>25</v>
      </c>
      <c r="C104" s="17" t="s">
        <v>12</v>
      </c>
      <c r="D104" s="17" t="str">
        <f ca="1">DATEDIF(E104,TODAY(),"Y")&amp;"Y"&amp;DATEDIF(E104,TODAY(),"YM")&amp;"M"</f>
        <v>5Y4M</v>
      </c>
      <c r="E104" s="9">
        <v>44043</v>
      </c>
      <c r="F104" s="25"/>
      <c r="G104" s="17" t="s">
        <v>10</v>
      </c>
      <c r="H104" s="17" t="s">
        <v>10</v>
      </c>
      <c r="I104" s="17" t="s">
        <v>10</v>
      </c>
      <c r="J104" s="55" t="e" cm="1">
        <f t="array" aca="1" ref="J104" ca="1">_xlfn.IFS(TODAY()-Table3[[#This Row],[Due Date]]&gt;1,"Overdue",TODAY()-Table3[[#This Row],[Due Date]]=30,"Due Soon",TRUE,"Not Due")</f>
        <v>#VALUE!</v>
      </c>
      <c r="K104" s="23">
        <v>44740</v>
      </c>
      <c r="L104" s="24" t="s">
        <v>76</v>
      </c>
    </row>
    <row r="105" spans="1:12" hidden="1" x14ac:dyDescent="0.2">
      <c r="A105" s="21">
        <v>90</v>
      </c>
      <c r="B105" s="16" t="s">
        <v>25</v>
      </c>
      <c r="C105" s="17" t="s">
        <v>12</v>
      </c>
      <c r="D105" s="17" t="str">
        <f ca="1">DATEDIF(E105,TODAY(),"Y")&amp;"Y"&amp;DATEDIF(E105,TODAY(),"YM")&amp;"M"</f>
        <v>5Y8M</v>
      </c>
      <c r="E105" s="9">
        <v>43905</v>
      </c>
      <c r="F105" s="25"/>
      <c r="G105" s="17" t="s">
        <v>10</v>
      </c>
      <c r="H105" s="17" t="s">
        <v>10</v>
      </c>
      <c r="I105" s="17" t="s">
        <v>10</v>
      </c>
      <c r="J105" s="55" t="e" cm="1">
        <f t="array" aca="1" ref="J105" ca="1">_xlfn.IFS(TODAY()-Table3[[#This Row],[Due Date]]&gt;1,"Overdue",TODAY()-Table3[[#This Row],[Due Date]]=30,"Due Soon",TRUE,"Not Due")</f>
        <v>#VALUE!</v>
      </c>
      <c r="K105" s="23">
        <v>44740</v>
      </c>
      <c r="L105" s="24" t="s">
        <v>77</v>
      </c>
    </row>
    <row r="106" spans="1:12" x14ac:dyDescent="0.2">
      <c r="A106" s="50">
        <v>23</v>
      </c>
      <c r="B106" s="51" t="s">
        <v>25</v>
      </c>
      <c r="C106" s="52" t="s">
        <v>8</v>
      </c>
      <c r="D106" s="52" t="str">
        <f ca="1">DATEDIF(E106,TODAY(),"Y")&amp;"Y"&amp;DATEDIF(E106,TODAY(),"YM")&amp;"M"</f>
        <v>0Y7M</v>
      </c>
      <c r="E106" s="53">
        <v>45786</v>
      </c>
      <c r="F106" s="61">
        <v>68</v>
      </c>
      <c r="G106" s="53" t="s">
        <v>10</v>
      </c>
      <c r="H106" s="53" t="s">
        <v>10</v>
      </c>
      <c r="I106" s="53" t="s">
        <v>10</v>
      </c>
      <c r="J106" s="19" t="e" cm="1">
        <f t="array" aca="1" ref="J106" ca="1">_xlfn.IFS(TODAY()-Table3[[#This Row],[Due Date]]&gt;1,"Overdue",TODAY()-Table3[[#This Row],[Due Date]]=30,"Due Soon",TRUE,"Not Due")</f>
        <v>#VALUE!</v>
      </c>
      <c r="K106" s="55"/>
      <c r="L106" s="56" t="s">
        <v>183</v>
      </c>
    </row>
    <row r="107" spans="1:12" hidden="1" x14ac:dyDescent="0.2">
      <c r="A107" s="21">
        <v>98</v>
      </c>
      <c r="B107" s="16" t="s">
        <v>25</v>
      </c>
      <c r="C107" s="17" t="s">
        <v>12</v>
      </c>
      <c r="D107" s="17" t="str">
        <f ca="1">DATEDIF(E107,TODAY(),"Y")&amp;"Y"&amp;DATEDIF(E107,TODAY(),"YM")&amp;"M"</f>
        <v>5Y8M</v>
      </c>
      <c r="E107" s="9">
        <v>43905</v>
      </c>
      <c r="F107" s="25"/>
      <c r="G107" s="17" t="s">
        <v>10</v>
      </c>
      <c r="H107" s="17" t="s">
        <v>10</v>
      </c>
      <c r="I107" s="17" t="s">
        <v>10</v>
      </c>
      <c r="J107" s="19" t="e" cm="1">
        <f t="array" aca="1" ref="J107" ca="1">_xlfn.IFS(TODAY()-Table3[[#This Row],[Due Date]]&gt;1,"Overdue",TODAY()-Table3[[#This Row],[Due Date]]=30,"Due Soon",TRUE,"Not Due")</f>
        <v>#VALUE!</v>
      </c>
      <c r="K107" s="23">
        <v>44740</v>
      </c>
      <c r="L107" s="24" t="s">
        <v>83</v>
      </c>
    </row>
    <row r="108" spans="1:12" x14ac:dyDescent="0.2">
      <c r="A108" s="57">
        <v>113</v>
      </c>
      <c r="B108" s="16" t="s">
        <v>19</v>
      </c>
      <c r="C108" s="17" t="s">
        <v>8</v>
      </c>
      <c r="D108" s="18" t="str">
        <f ca="1">DATEDIF(E108,TODAY(),"Y")&amp;"Y"&amp;DATEDIF(E108,TODAY(),"YM")&amp;"M"</f>
        <v>1Y4M</v>
      </c>
      <c r="E108" s="9">
        <v>45485</v>
      </c>
      <c r="F108" s="25">
        <v>31</v>
      </c>
      <c r="G108" s="26">
        <v>45912</v>
      </c>
      <c r="H108" s="9">
        <f>G108+55</f>
        <v>45967</v>
      </c>
      <c r="I108" s="53">
        <f>H108+283</f>
        <v>46250</v>
      </c>
      <c r="J108" s="19" t="str" cm="1">
        <f t="array" aca="1" ref="J108" ca="1">_xlfn.IFS(TODAY()-Table3[[#This Row],[Due Date]]&gt;1,"Overdue",TODAY()-Table3[[#This Row],[Due Date]]=30,"Due Soon",TRUE,"Not Due")</f>
        <v>Not Due</v>
      </c>
      <c r="K108" s="19"/>
      <c r="L108" s="65" t="s">
        <v>210</v>
      </c>
    </row>
    <row r="109" spans="1:12" x14ac:dyDescent="0.2">
      <c r="A109" s="50">
        <v>116</v>
      </c>
      <c r="B109" s="51" t="s">
        <v>19</v>
      </c>
      <c r="C109" s="52" t="s">
        <v>8</v>
      </c>
      <c r="D109" s="52" t="str">
        <f ca="1">DATEDIF(E109,TODAY(),"Y")&amp;"Y"&amp;DATEDIF(E109,TODAY(),"YM")&amp;"M"</f>
        <v>1Y9M</v>
      </c>
      <c r="E109" s="53">
        <v>45341</v>
      </c>
      <c r="F109" s="61">
        <v>62</v>
      </c>
      <c r="G109" s="53" t="s">
        <v>10</v>
      </c>
      <c r="H109" s="53">
        <v>45758</v>
      </c>
      <c r="I109" s="53">
        <f>H109+283</f>
        <v>46041</v>
      </c>
      <c r="J109" s="55" t="str" cm="1">
        <f t="array" aca="1" ref="J109" ca="1">_xlfn.IFS(TODAY()-Table3[[#This Row],[Due Date]]&gt;1,"Overdue",TODAY()-Table3[[#This Row],[Due Date]]=30,"Due Soon",TRUE,"Not Due")</f>
        <v>Not Due</v>
      </c>
      <c r="K109" s="55"/>
      <c r="L109" s="63" t="s">
        <v>209</v>
      </c>
    </row>
    <row r="110" spans="1:12" hidden="1" x14ac:dyDescent="0.2">
      <c r="A110" s="21">
        <v>102</v>
      </c>
      <c r="B110" s="16" t="s">
        <v>25</v>
      </c>
      <c r="C110" s="17" t="s">
        <v>12</v>
      </c>
      <c r="D110" s="17" t="str">
        <f ca="1">DATEDIF(E110,TODAY(),"Y")&amp;"Y"&amp;DATEDIF(E110,TODAY(),"YM")&amp;"M"</f>
        <v>2Y8M</v>
      </c>
      <c r="E110" s="9">
        <v>45025</v>
      </c>
      <c r="F110" s="25">
        <v>56</v>
      </c>
      <c r="G110" s="26" t="s">
        <v>10</v>
      </c>
      <c r="H110" s="9" t="s">
        <v>10</v>
      </c>
      <c r="I110" s="9" t="s">
        <v>10</v>
      </c>
      <c r="J110" s="55" t="e" cm="1">
        <f t="array" aca="1" ref="J110" ca="1">_xlfn.IFS(TODAY()-Table3[[#This Row],[Due Date]]&gt;1,"Overdue",TODAY()-Table3[[#This Row],[Due Date]]=30,"Due Soon",TRUE,"Not Due")</f>
        <v>#VALUE!</v>
      </c>
      <c r="K110" s="23">
        <v>45236</v>
      </c>
      <c r="L110" s="24" t="s">
        <v>87</v>
      </c>
    </row>
    <row r="111" spans="1:12" hidden="1" x14ac:dyDescent="0.2">
      <c r="A111" s="21">
        <v>104</v>
      </c>
      <c r="B111" s="16" t="s">
        <v>25</v>
      </c>
      <c r="C111" s="17" t="s">
        <v>12</v>
      </c>
      <c r="D111" s="17" t="str">
        <f ca="1">DATEDIF(E111,TODAY(),"Y")&amp;"Y"&amp;DATEDIF(E111,TODAY(),"YM")&amp;"M"</f>
        <v>4Y7M</v>
      </c>
      <c r="E111" s="9">
        <v>44300</v>
      </c>
      <c r="F111" s="25">
        <v>64</v>
      </c>
      <c r="G111" s="17" t="s">
        <v>10</v>
      </c>
      <c r="H111" s="17" t="s">
        <v>10</v>
      </c>
      <c r="I111" s="17" t="s">
        <v>10</v>
      </c>
      <c r="J111" s="55" t="e" cm="1">
        <f t="array" aca="1" ref="J111" ca="1">_xlfn.IFS(TODAY()-Table3[[#This Row],[Due Date]]&gt;1,"Overdue",TODAY()-Table3[[#This Row],[Due Date]]=30,"Due Soon",TRUE,"Not Due")</f>
        <v>#VALUE!</v>
      </c>
      <c r="K111" s="23">
        <v>44375</v>
      </c>
      <c r="L111" s="24" t="s">
        <v>90</v>
      </c>
    </row>
    <row r="112" spans="1:12" hidden="1" x14ac:dyDescent="0.2">
      <c r="A112" s="21">
        <v>105</v>
      </c>
      <c r="B112" s="16" t="s">
        <v>25</v>
      </c>
      <c r="C112" s="17" t="s">
        <v>12</v>
      </c>
      <c r="D112" s="17" t="str">
        <f ca="1">DATEDIF(E112,TODAY(),"Y")&amp;"Y"&amp;DATEDIF(E112,TODAY(),"YM")&amp;"M"</f>
        <v>4Y8M</v>
      </c>
      <c r="E112" s="9">
        <v>44278</v>
      </c>
      <c r="F112" s="25">
        <v>28</v>
      </c>
      <c r="G112" s="17" t="s">
        <v>10</v>
      </c>
      <c r="H112" s="17" t="s">
        <v>10</v>
      </c>
      <c r="I112" s="17" t="s">
        <v>10</v>
      </c>
      <c r="J112" s="19" t="e" cm="1">
        <f t="array" aca="1" ref="J112" ca="1">_xlfn.IFS(TODAY()-Table3[[#This Row],[Due Date]]&gt;1,"Overdue",TODAY()-Table3[[#This Row],[Due Date]]=30,"Due Soon",TRUE,"Not Due")</f>
        <v>#VALUE!</v>
      </c>
      <c r="K112" s="23">
        <v>44740</v>
      </c>
      <c r="L112" s="24" t="s">
        <v>92</v>
      </c>
    </row>
    <row r="113" spans="1:12" hidden="1" x14ac:dyDescent="0.2">
      <c r="A113" s="21">
        <v>107</v>
      </c>
      <c r="B113" s="16" t="s">
        <v>25</v>
      </c>
      <c r="C113" s="17" t="s">
        <v>12</v>
      </c>
      <c r="D113" s="17" t="str">
        <f ca="1">DATEDIF(E113,TODAY(),"Y")&amp;"Y"&amp;DATEDIF(E113,TODAY(),"YM")&amp;"M"</f>
        <v>4Y7M</v>
      </c>
      <c r="E113" s="9">
        <v>44299</v>
      </c>
      <c r="F113" s="25">
        <v>59</v>
      </c>
      <c r="G113" s="17" t="s">
        <v>10</v>
      </c>
      <c r="H113" s="17" t="s">
        <v>10</v>
      </c>
      <c r="I113" s="17" t="s">
        <v>10</v>
      </c>
      <c r="J113" s="19" t="e" cm="1">
        <f t="array" aca="1" ref="J113" ca="1">_xlfn.IFS(TODAY()-Table3[[#This Row],[Due Date]]&gt;1,"Overdue",TODAY()-Table3[[#This Row],[Due Date]]=30,"Due Soon",TRUE,"Not Due")</f>
        <v>#VALUE!</v>
      </c>
      <c r="K113" s="23">
        <v>44740</v>
      </c>
      <c r="L113" s="24" t="s">
        <v>96</v>
      </c>
    </row>
    <row r="114" spans="1:12" hidden="1" x14ac:dyDescent="0.2">
      <c r="A114" s="21">
        <v>109</v>
      </c>
      <c r="B114" s="16" t="s">
        <v>25</v>
      </c>
      <c r="C114" s="17" t="s">
        <v>12</v>
      </c>
      <c r="D114" s="17" t="str">
        <f ca="1">DATEDIF(E114,TODAY(),"Y")&amp;"Y"&amp;DATEDIF(E114,TODAY(),"YM")&amp;"M"</f>
        <v>1Y10M</v>
      </c>
      <c r="E114" s="9">
        <v>45327</v>
      </c>
      <c r="F114" s="18">
        <v>83</v>
      </c>
      <c r="G114" s="26" t="s">
        <v>10</v>
      </c>
      <c r="H114" s="9" t="s">
        <v>10</v>
      </c>
      <c r="I114" s="9" t="s">
        <v>10</v>
      </c>
      <c r="J114" s="19" t="e" cm="1">
        <f t="array" aca="1" ref="J114" ca="1">_xlfn.IFS(TODAY()-Table3[[#This Row],[Due Date]]&gt;1,"Overdue",TODAY()-Table3[[#This Row],[Due Date]]=30,"Due Soon",TRUE,"Not Due")</f>
        <v>#VALUE!</v>
      </c>
      <c r="K114" s="29">
        <v>45600</v>
      </c>
      <c r="L114" s="24" t="s">
        <v>101</v>
      </c>
    </row>
    <row r="115" spans="1:12" hidden="1" x14ac:dyDescent="0.2">
      <c r="A115" s="21">
        <v>110</v>
      </c>
      <c r="B115" s="16" t="s">
        <v>25</v>
      </c>
      <c r="C115" s="17" t="s">
        <v>12</v>
      </c>
      <c r="D115" s="17" t="str">
        <f ca="1">DATEDIF(E115,TODAY(),"Y")&amp;"Y"&amp;DATEDIF(E115,TODAY(),"YM")&amp;"M"</f>
        <v>2Y3M</v>
      </c>
      <c r="E115" s="9">
        <v>45157</v>
      </c>
      <c r="F115" s="25">
        <v>91</v>
      </c>
      <c r="G115" s="17" t="s">
        <v>10</v>
      </c>
      <c r="H115" s="17" t="s">
        <v>10</v>
      </c>
      <c r="I115" s="17" t="s">
        <v>10</v>
      </c>
      <c r="J115" s="55" t="e" cm="1">
        <f t="array" aca="1" ref="J115" ca="1">_xlfn.IFS(TODAY()-Table3[[#This Row],[Due Date]]&gt;1,"Overdue",TODAY()-Table3[[#This Row],[Due Date]]=30,"Due Soon",TRUE,"Not Due")</f>
        <v>#VALUE!</v>
      </c>
      <c r="K115" s="23">
        <v>45340</v>
      </c>
      <c r="L115" s="24" t="s">
        <v>105</v>
      </c>
    </row>
    <row r="116" spans="1:12" hidden="1" x14ac:dyDescent="0.2">
      <c r="A116" s="21">
        <v>112</v>
      </c>
      <c r="B116" s="16" t="s">
        <v>25</v>
      </c>
      <c r="C116" s="17" t="s">
        <v>12</v>
      </c>
      <c r="D116" s="17" t="str">
        <f ca="1">DATEDIF(E116,TODAY(),"Y")&amp;"Y"&amp;DATEDIF(E116,TODAY(),"YM")&amp;"M"</f>
        <v>2Y3M</v>
      </c>
      <c r="E116" s="9">
        <v>45164</v>
      </c>
      <c r="F116" s="25">
        <v>75</v>
      </c>
      <c r="G116" s="26" t="s">
        <v>10</v>
      </c>
      <c r="H116" s="9" t="s">
        <v>10</v>
      </c>
      <c r="I116" s="9" t="s">
        <v>10</v>
      </c>
      <c r="J116" s="55" t="e" cm="1">
        <f t="array" aca="1" ref="J116" ca="1">_xlfn.IFS(TODAY()-Table3[[#This Row],[Due Date]]&gt;1,"Overdue",TODAY()-Table3[[#This Row],[Due Date]]=30,"Due Soon",TRUE,"Not Due")</f>
        <v>#VALUE!</v>
      </c>
      <c r="K116" s="23">
        <v>45340</v>
      </c>
      <c r="L116" s="24" t="s">
        <v>109</v>
      </c>
    </row>
    <row r="117" spans="1:12" hidden="1" x14ac:dyDescent="0.2">
      <c r="A117" s="21">
        <v>112</v>
      </c>
      <c r="B117" s="16" t="s">
        <v>25</v>
      </c>
      <c r="C117" s="17" t="s">
        <v>12</v>
      </c>
      <c r="D117" s="17" t="str">
        <f ca="1">DATEDIF(E117,TODAY(),"Y")&amp;"Y"&amp;DATEDIF(E117,TODAY(),"YM")&amp;"M"</f>
        <v>4Y5M</v>
      </c>
      <c r="E117" s="9">
        <v>44363</v>
      </c>
      <c r="F117" s="25">
        <v>53</v>
      </c>
      <c r="G117" s="17" t="s">
        <v>10</v>
      </c>
      <c r="H117" s="17" t="s">
        <v>10</v>
      </c>
      <c r="I117" s="17" t="s">
        <v>10</v>
      </c>
      <c r="J117" s="55" t="e" cm="1">
        <f t="array" aca="1" ref="J117" ca="1">_xlfn.IFS(TODAY()-Table3[[#This Row],[Due Date]]&gt;1,"Overdue",TODAY()-Table3[[#This Row],[Due Date]]=30,"Due Soon",TRUE,"Not Due")</f>
        <v>#VALUE!</v>
      </c>
      <c r="K117" s="23">
        <v>44375</v>
      </c>
      <c r="L117" s="24" t="s">
        <v>110</v>
      </c>
    </row>
    <row r="118" spans="1:12" hidden="1" x14ac:dyDescent="0.2">
      <c r="A118" s="21">
        <v>113</v>
      </c>
      <c r="B118" s="16" t="s">
        <v>25</v>
      </c>
      <c r="C118" s="17" t="s">
        <v>12</v>
      </c>
      <c r="D118" s="17" t="s">
        <v>93</v>
      </c>
      <c r="E118" s="9">
        <v>44262</v>
      </c>
      <c r="F118" s="25">
        <v>61</v>
      </c>
      <c r="G118" s="17" t="s">
        <v>10</v>
      </c>
      <c r="H118" s="17" t="s">
        <v>10</v>
      </c>
      <c r="I118" s="17" t="s">
        <v>10</v>
      </c>
      <c r="J118" s="19" t="e" cm="1">
        <f t="array" aca="1" ref="J118" ca="1">_xlfn.IFS(TODAY()-Table3[[#This Row],[Due Date]]&gt;1,"Overdue",TODAY()-Table3[[#This Row],[Due Date]]=30,"Due Soon",TRUE,"Not Due")</f>
        <v>#VALUE!</v>
      </c>
      <c r="K118" s="23">
        <v>44740</v>
      </c>
      <c r="L118" s="24" t="s">
        <v>111</v>
      </c>
    </row>
    <row r="119" spans="1:12" hidden="1" x14ac:dyDescent="0.2">
      <c r="A119" s="15">
        <v>4</v>
      </c>
      <c r="B119" s="16" t="s">
        <v>25</v>
      </c>
      <c r="C119" s="17" t="s">
        <v>12</v>
      </c>
      <c r="D119" s="17" t="str">
        <f ca="1">DATEDIF(E119,TODAY(),"Y")&amp;"Y"&amp;DATEDIF(E119,TODAY(),"YM")&amp;"M"</f>
        <v>1Y4M</v>
      </c>
      <c r="E119" s="9">
        <v>45499</v>
      </c>
      <c r="F119" s="25">
        <v>91</v>
      </c>
      <c r="G119" s="35" t="s">
        <v>10</v>
      </c>
      <c r="H119" s="9" t="s">
        <v>10</v>
      </c>
      <c r="I119" s="9" t="s">
        <v>10</v>
      </c>
      <c r="J119" s="19" t="e" cm="1">
        <f t="array" aca="1" ref="J119" ca="1">_xlfn.IFS(TODAY()-Table3[[#This Row],[Due Date]]&gt;1,"Overdue",TODAY()-Table3[[#This Row],[Due Date]]=30,"Due Soon",TRUE,"Not Due")</f>
        <v>#VALUE!</v>
      </c>
      <c r="K119" s="29">
        <v>45733</v>
      </c>
      <c r="L119" s="20" t="s">
        <v>154</v>
      </c>
    </row>
    <row r="120" spans="1:12" hidden="1" x14ac:dyDescent="0.2">
      <c r="A120" s="21">
        <v>115</v>
      </c>
      <c r="B120" s="16" t="s">
        <v>25</v>
      </c>
      <c r="C120" s="17" t="s">
        <v>12</v>
      </c>
      <c r="D120" s="17" t="str">
        <f ca="1">DATEDIF(E120,TODAY(),"Y")&amp;"Y"&amp;DATEDIF(E120,TODAY(),"YM")&amp;"M"</f>
        <v>4Y3M</v>
      </c>
      <c r="E120" s="9">
        <v>44423</v>
      </c>
      <c r="F120" s="25">
        <v>58</v>
      </c>
      <c r="G120" s="17" t="s">
        <v>10</v>
      </c>
      <c r="H120" s="17" t="s">
        <v>10</v>
      </c>
      <c r="I120" s="17" t="s">
        <v>10</v>
      </c>
      <c r="J120" s="19" t="e" cm="1">
        <f t="array" aca="1" ref="J120" ca="1">_xlfn.IFS(TODAY()-Table3[[#This Row],[Due Date]]&gt;1,"Overdue",TODAY()-Table3[[#This Row],[Due Date]]=30,"Due Soon",TRUE,"Not Due")</f>
        <v>#VALUE!</v>
      </c>
      <c r="K120" s="27" t="s">
        <v>17</v>
      </c>
      <c r="L120" s="24" t="s">
        <v>113</v>
      </c>
    </row>
    <row r="121" spans="1:12" hidden="1" x14ac:dyDescent="0.2">
      <c r="A121" s="38">
        <v>113</v>
      </c>
      <c r="B121" s="16" t="s">
        <v>25</v>
      </c>
      <c r="C121" s="17" t="s">
        <v>12</v>
      </c>
      <c r="D121" s="18" t="str">
        <f ca="1">DATEDIF(E121,TODAY(),"Y")&amp;"Y"&amp;DATEDIF(E121,TODAY(),"YM")&amp;"M"</f>
        <v>1Y4M</v>
      </c>
      <c r="E121" s="9">
        <v>45485</v>
      </c>
      <c r="F121" s="25">
        <v>31</v>
      </c>
      <c r="G121" s="35" t="s">
        <v>10</v>
      </c>
      <c r="H121" s="9" t="s">
        <v>10</v>
      </c>
      <c r="I121" s="9" t="s">
        <v>10</v>
      </c>
      <c r="J121" s="55" t="e" cm="1">
        <f t="array" aca="1" ref="J121" ca="1">_xlfn.IFS(TODAY()-Table3[[#This Row],[Due Date]]&gt;1,"Overdue",TODAY()-Table3[[#This Row],[Due Date]]=30,"Due Soon",TRUE,"Not Due")</f>
        <v>#VALUE!</v>
      </c>
      <c r="K121" s="37"/>
      <c r="L121" s="20" t="s">
        <v>155</v>
      </c>
    </row>
    <row r="122" spans="1:12" hidden="1" x14ac:dyDescent="0.2">
      <c r="A122" s="15">
        <v>114</v>
      </c>
      <c r="B122" s="16" t="s">
        <v>25</v>
      </c>
      <c r="C122" s="17" t="s">
        <v>12</v>
      </c>
      <c r="D122" s="17" t="str">
        <f ca="1">DATEDIF(E122,TODAY(),"Y")&amp;"Y"&amp;DATEDIF(E122,TODAY(),"YM")&amp;"M"</f>
        <v>1Y8M</v>
      </c>
      <c r="E122" s="9">
        <v>45380</v>
      </c>
      <c r="F122" s="25">
        <v>66</v>
      </c>
      <c r="G122" s="35" t="s">
        <v>10</v>
      </c>
      <c r="H122" s="9" t="s">
        <v>10</v>
      </c>
      <c r="I122" s="9" t="s">
        <v>10</v>
      </c>
      <c r="J122" s="55" t="e" cm="1">
        <f t="array" aca="1" ref="J122" ca="1">_xlfn.IFS(TODAY()-Table3[[#This Row],[Due Date]]&gt;1,"Overdue",TODAY()-Table3[[#This Row],[Due Date]]=30,"Due Soon",TRUE,"Not Due")</f>
        <v>#VALUE!</v>
      </c>
      <c r="K122" s="29">
        <v>45733</v>
      </c>
      <c r="L122" s="20" t="s">
        <v>156</v>
      </c>
    </row>
    <row r="123" spans="1:12" x14ac:dyDescent="0.2">
      <c r="A123" s="57">
        <v>115</v>
      </c>
      <c r="B123" s="16" t="s">
        <v>19</v>
      </c>
      <c r="C123" s="17" t="s">
        <v>8</v>
      </c>
      <c r="D123" s="17" t="str">
        <f ca="1">DATEDIF(E123,TODAY(),"Y")&amp;"Y"&amp;DATEDIF(E123,TODAY(),"YM")&amp;"M"</f>
        <v>1Y8M</v>
      </c>
      <c r="E123" s="9">
        <v>45362</v>
      </c>
      <c r="F123" s="25">
        <v>56</v>
      </c>
      <c r="G123" s="53" t="s">
        <v>10</v>
      </c>
      <c r="H123" s="9">
        <v>45758</v>
      </c>
      <c r="I123" s="53">
        <f>H123+283</f>
        <v>46041</v>
      </c>
      <c r="J123" s="55" t="str" cm="1">
        <f t="array" aca="1" ref="J123" ca="1">_xlfn.IFS(TODAY()-Table3[[#This Row],[Due Date]]&gt;1,"Overdue",TODAY()-Table3[[#This Row],[Due Date]]=30,"Due Soon",TRUE,"Not Due")</f>
        <v>Not Due</v>
      </c>
      <c r="K123" s="19"/>
      <c r="L123" s="58" t="s">
        <v>213</v>
      </c>
    </row>
    <row r="124" spans="1:12" x14ac:dyDescent="0.2">
      <c r="A124" s="50">
        <v>120</v>
      </c>
      <c r="B124" s="51" t="s">
        <v>19</v>
      </c>
      <c r="C124" s="52" t="s">
        <v>8</v>
      </c>
      <c r="D124" s="54" t="str">
        <f ca="1">DATEDIF(E124,TODAY(),"Y")&amp;"Y"&amp;DATEDIF(E124,TODAY(),"YM")&amp;"M"</f>
        <v>1Y8M</v>
      </c>
      <c r="E124" s="53">
        <v>45382</v>
      </c>
      <c r="F124" s="61">
        <v>14</v>
      </c>
      <c r="G124" s="52"/>
      <c r="H124" s="9">
        <v>45758</v>
      </c>
      <c r="I124" s="53">
        <f>H124+283</f>
        <v>46041</v>
      </c>
      <c r="J124" s="19" t="str" cm="1">
        <f t="array" aca="1" ref="J124" ca="1">_xlfn.IFS(TODAY()-Table3[[#This Row],[Due Date]]&gt;1,"Overdue",TODAY()-Table3[[#This Row],[Due Date]]=30,"Due Soon",TRUE,"Not Due")</f>
        <v>Not Due</v>
      </c>
      <c r="K124" s="55"/>
      <c r="L124" s="56" t="s">
        <v>212</v>
      </c>
    </row>
    <row r="125" spans="1:12" hidden="1" x14ac:dyDescent="0.2">
      <c r="A125" s="21">
        <v>117</v>
      </c>
      <c r="B125" s="16" t="s">
        <v>25</v>
      </c>
      <c r="C125" s="17" t="s">
        <v>12</v>
      </c>
      <c r="D125" s="17" t="str">
        <f ca="1">DATEDIF(E125,TODAY(),"Y")&amp;"Y"&amp;DATEDIF(E125,TODAY(),"YM")&amp;"M"</f>
        <v>4Y5M</v>
      </c>
      <c r="E125" s="9">
        <v>44368</v>
      </c>
      <c r="F125" s="25">
        <v>26</v>
      </c>
      <c r="G125" s="17" t="s">
        <v>10</v>
      </c>
      <c r="H125" s="17" t="s">
        <v>10</v>
      </c>
      <c r="I125" s="17" t="s">
        <v>10</v>
      </c>
      <c r="J125" s="19" t="e" cm="1">
        <f t="array" aca="1" ref="J125" ca="1">_xlfn.IFS(TODAY()-Table3[[#This Row],[Due Date]]&gt;1,"Overdue",TODAY()-Table3[[#This Row],[Due Date]]=30,"Due Soon",TRUE,"Not Due")</f>
        <v>#VALUE!</v>
      </c>
      <c r="K125" s="27" t="s">
        <v>17</v>
      </c>
      <c r="L125" s="24" t="s">
        <v>115</v>
      </c>
    </row>
    <row r="126" spans="1:12" hidden="1" x14ac:dyDescent="0.2">
      <c r="A126" s="21">
        <v>118</v>
      </c>
      <c r="B126" s="16" t="s">
        <v>25</v>
      </c>
      <c r="C126" s="17" t="s">
        <v>12</v>
      </c>
      <c r="D126" s="17" t="str">
        <f ca="1">DATEDIF(E126,TODAY(),"Y")&amp;"Y"&amp;DATEDIF(E126,TODAY(),"YM")&amp;"M"</f>
        <v>4Y6M</v>
      </c>
      <c r="E126" s="9">
        <v>44352</v>
      </c>
      <c r="F126" s="25">
        <v>63</v>
      </c>
      <c r="G126" s="17" t="s">
        <v>10</v>
      </c>
      <c r="H126" s="17" t="s">
        <v>10</v>
      </c>
      <c r="I126" s="17" t="s">
        <v>10</v>
      </c>
      <c r="J126" s="19" t="e" cm="1">
        <f t="array" aca="1" ref="J126" ca="1">_xlfn.IFS(TODAY()-Table3[[#This Row],[Due Date]]&gt;1,"Overdue",TODAY()-Table3[[#This Row],[Due Date]]=30,"Due Soon",TRUE,"Not Due")</f>
        <v>#VALUE!</v>
      </c>
      <c r="K126" s="27" t="s">
        <v>17</v>
      </c>
      <c r="L126" s="24" t="s">
        <v>116</v>
      </c>
    </row>
    <row r="127" spans="1:12" hidden="1" x14ac:dyDescent="0.2">
      <c r="A127" s="21">
        <v>119</v>
      </c>
      <c r="B127" s="16" t="s">
        <v>25</v>
      </c>
      <c r="C127" s="17" t="s">
        <v>12</v>
      </c>
      <c r="D127" s="17" t="str">
        <f ca="1">DATEDIF(E127,TODAY(),"Y")&amp;"Y"&amp;DATEDIF(E127,TODAY(),"YM")&amp;"M"</f>
        <v>4Y5M</v>
      </c>
      <c r="E127" s="9">
        <v>44363</v>
      </c>
      <c r="F127" s="25">
        <v>35</v>
      </c>
      <c r="G127" s="17" t="s">
        <v>10</v>
      </c>
      <c r="H127" s="17" t="s">
        <v>10</v>
      </c>
      <c r="I127" s="17" t="s">
        <v>10</v>
      </c>
      <c r="J127" s="55" t="e" cm="1">
        <f t="array" aca="1" ref="J127" ca="1">_xlfn.IFS(TODAY()-Table3[[#This Row],[Due Date]]&gt;1,"Overdue",TODAY()-Table3[[#This Row],[Due Date]]=30,"Due Soon",TRUE,"Not Due")</f>
        <v>#VALUE!</v>
      </c>
      <c r="K127" s="27" t="s">
        <v>17</v>
      </c>
      <c r="L127" s="24" t="s">
        <v>117</v>
      </c>
    </row>
    <row r="128" spans="1:12" hidden="1" x14ac:dyDescent="0.2">
      <c r="A128" s="15">
        <v>117</v>
      </c>
      <c r="B128" s="16" t="s">
        <v>25</v>
      </c>
      <c r="C128" s="17" t="s">
        <v>12</v>
      </c>
      <c r="D128" s="17" t="str">
        <f ca="1">DATEDIF(E128,TODAY(),"Y")&amp;"Y"&amp;DATEDIF(E128,TODAY(),"YM")&amp;"M"</f>
        <v>1Y5M</v>
      </c>
      <c r="E128" s="9">
        <v>45464</v>
      </c>
      <c r="F128" s="25">
        <v>75</v>
      </c>
      <c r="G128" s="35" t="s">
        <v>10</v>
      </c>
      <c r="H128" s="9" t="s">
        <v>10</v>
      </c>
      <c r="I128" s="9" t="s">
        <v>10</v>
      </c>
      <c r="J128" s="55" t="e" cm="1">
        <f t="array" aca="1" ref="J128" ca="1">_xlfn.IFS(TODAY()-Table3[[#This Row],[Due Date]]&gt;1,"Overdue",TODAY()-Table3[[#This Row],[Due Date]]=30,"Due Soon",TRUE,"Not Due")</f>
        <v>#VALUE!</v>
      </c>
      <c r="K128" s="29">
        <v>45733</v>
      </c>
      <c r="L128" s="20" t="s">
        <v>157</v>
      </c>
    </row>
    <row r="129" spans="1:12" hidden="1" x14ac:dyDescent="0.2">
      <c r="A129" s="21">
        <v>121</v>
      </c>
      <c r="B129" s="16" t="s">
        <v>25</v>
      </c>
      <c r="C129" s="17" t="s">
        <v>12</v>
      </c>
      <c r="D129" s="17" t="str">
        <f ca="1">DATEDIF(E129,TODAY(),"Y")&amp;"Y"&amp;DATEDIF(E129,TODAY(),"YM")&amp;"M"</f>
        <v>4Y5M</v>
      </c>
      <c r="E129" s="9">
        <v>44375</v>
      </c>
      <c r="F129" s="25">
        <v>56</v>
      </c>
      <c r="G129" s="17" t="s">
        <v>10</v>
      </c>
      <c r="H129" s="17" t="s">
        <v>10</v>
      </c>
      <c r="I129" s="17" t="s">
        <v>10</v>
      </c>
      <c r="J129" s="55" t="e" cm="1">
        <f t="array" aca="1" ref="J129" ca="1">_xlfn.IFS(TODAY()-Table3[[#This Row],[Due Date]]&gt;1,"Overdue",TODAY()-Table3[[#This Row],[Due Date]]=30,"Due Soon",TRUE,"Not Due")</f>
        <v>#VALUE!</v>
      </c>
      <c r="K129" s="27" t="s">
        <v>17</v>
      </c>
      <c r="L129" s="24" t="s">
        <v>119</v>
      </c>
    </row>
    <row r="130" spans="1:12" hidden="1" x14ac:dyDescent="0.2">
      <c r="A130" s="21">
        <v>122</v>
      </c>
      <c r="B130" s="16" t="s">
        <v>25</v>
      </c>
      <c r="C130" s="17" t="s">
        <v>12</v>
      </c>
      <c r="D130" s="17" t="str">
        <f ca="1">DATEDIF(E130,TODAY(),"Y")&amp;"Y"&amp;DATEDIF(E130,TODAY(),"YM")&amp;"M"</f>
        <v>4Y3M</v>
      </c>
      <c r="E130" s="9">
        <v>44427</v>
      </c>
      <c r="F130" s="25">
        <v>31</v>
      </c>
      <c r="G130" s="17" t="s">
        <v>10</v>
      </c>
      <c r="H130" s="17" t="s">
        <v>10</v>
      </c>
      <c r="I130" s="17" t="s">
        <v>10</v>
      </c>
      <c r="J130" s="19" t="e" cm="1">
        <f t="array" aca="1" ref="J130" ca="1">_xlfn.IFS(TODAY()-Table3[[#This Row],[Due Date]]&gt;1,"Overdue",TODAY()-Table3[[#This Row],[Due Date]]=30,"Due Soon",TRUE,"Not Due")</f>
        <v>#VALUE!</v>
      </c>
      <c r="K130" s="27" t="s">
        <v>17</v>
      </c>
      <c r="L130" s="24" t="s">
        <v>121</v>
      </c>
    </row>
    <row r="131" spans="1:12" hidden="1" x14ac:dyDescent="0.2">
      <c r="A131" s="21">
        <v>123</v>
      </c>
      <c r="B131" s="16" t="s">
        <v>25</v>
      </c>
      <c r="C131" s="17" t="s">
        <v>12</v>
      </c>
      <c r="D131" s="17" t="str">
        <f ca="1">DATEDIF(E131,TODAY(),"Y")&amp;"Y"&amp;DATEDIF(E131,TODAY(),"YM")&amp;"M"</f>
        <v>4Y4M</v>
      </c>
      <c r="E131" s="9">
        <v>44403</v>
      </c>
      <c r="F131" s="25">
        <v>83</v>
      </c>
      <c r="G131" s="17" t="s">
        <v>10</v>
      </c>
      <c r="H131" s="17" t="s">
        <v>10</v>
      </c>
      <c r="I131" s="17" t="s">
        <v>10</v>
      </c>
      <c r="J131" s="19" t="e" cm="1">
        <f t="array" aca="1" ref="J131" ca="1">_xlfn.IFS(TODAY()-Table3[[#This Row],[Due Date]]&gt;1,"Overdue",TODAY()-Table3[[#This Row],[Due Date]]=30,"Due Soon",TRUE,"Not Due")</f>
        <v>#VALUE!</v>
      </c>
      <c r="K131" s="27" t="s">
        <v>17</v>
      </c>
      <c r="L131" s="24" t="s">
        <v>122</v>
      </c>
    </row>
    <row r="132" spans="1:12" hidden="1" x14ac:dyDescent="0.2">
      <c r="A132" s="21">
        <v>124</v>
      </c>
      <c r="B132" s="16" t="s">
        <v>25</v>
      </c>
      <c r="C132" s="17" t="s">
        <v>12</v>
      </c>
      <c r="D132" s="17" t="str">
        <f ca="1">DATEDIF(E132,TODAY(),"Y")&amp;"Y"&amp;DATEDIF(E132,TODAY(),"YM")&amp;"M"</f>
        <v>4Y3M</v>
      </c>
      <c r="E132" s="9">
        <v>44428</v>
      </c>
      <c r="F132" s="25">
        <v>102</v>
      </c>
      <c r="G132" s="17" t="s">
        <v>10</v>
      </c>
      <c r="H132" s="17" t="s">
        <v>10</v>
      </c>
      <c r="I132" s="17" t="s">
        <v>10</v>
      </c>
      <c r="J132" s="19" t="e" cm="1">
        <f t="array" aca="1" ref="J132" ca="1">_xlfn.IFS(TODAY()-Table3[[#This Row],[Due Date]]&gt;1,"Overdue",TODAY()-Table3[[#This Row],[Due Date]]=30,"Due Soon",TRUE,"Not Due")</f>
        <v>#VALUE!</v>
      </c>
      <c r="K132" s="27" t="s">
        <v>17</v>
      </c>
      <c r="L132" s="24" t="s">
        <v>123</v>
      </c>
    </row>
    <row r="133" spans="1:12" hidden="1" x14ac:dyDescent="0.2">
      <c r="A133" s="15">
        <v>118</v>
      </c>
      <c r="B133" s="16" t="s">
        <v>25</v>
      </c>
      <c r="C133" s="17" t="s">
        <v>12</v>
      </c>
      <c r="D133" s="18" t="str">
        <f ca="1">DATEDIF(E133,TODAY(),"Y")&amp;"Y"&amp;DATEDIF(E133,TODAY(),"YM")&amp;"M"</f>
        <v>1Y8M</v>
      </c>
      <c r="E133" s="9">
        <v>45384</v>
      </c>
      <c r="F133" s="25">
        <v>11</v>
      </c>
      <c r="G133" s="35" t="s">
        <v>10</v>
      </c>
      <c r="H133" s="9" t="s">
        <v>10</v>
      </c>
      <c r="I133" s="9" t="s">
        <v>10</v>
      </c>
      <c r="J133" s="55" t="e" cm="1">
        <f t="array" aca="1" ref="J133" ca="1">_xlfn.IFS(TODAY()-Table3[[#This Row],[Due Date]]&gt;1,"Overdue",TODAY()-Table3[[#This Row],[Due Date]]=30,"Due Soon",TRUE,"Not Due")</f>
        <v>#VALUE!</v>
      </c>
      <c r="K133" s="29">
        <v>45733</v>
      </c>
      <c r="L133" s="20" t="s">
        <v>158</v>
      </c>
    </row>
    <row r="134" spans="1:12" hidden="1" x14ac:dyDescent="0.2">
      <c r="A134" s="21">
        <v>215</v>
      </c>
      <c r="B134" s="16" t="s">
        <v>25</v>
      </c>
      <c r="C134" s="17" t="s">
        <v>12</v>
      </c>
      <c r="D134" s="17" t="s">
        <v>47</v>
      </c>
      <c r="E134" s="9">
        <v>44048</v>
      </c>
      <c r="F134" s="25">
        <v>32</v>
      </c>
      <c r="G134" s="17" t="s">
        <v>10</v>
      </c>
      <c r="H134" s="17" t="s">
        <v>10</v>
      </c>
      <c r="I134" s="17" t="s">
        <v>10</v>
      </c>
      <c r="J134" s="55" t="e" cm="1">
        <f t="array" aca="1" ref="J134" ca="1">_xlfn.IFS(TODAY()-Table3[[#This Row],[Due Date]]&gt;1,"Overdue",TODAY()-Table3[[#This Row],[Due Date]]=30,"Due Soon",TRUE,"Not Due")</f>
        <v>#VALUE!</v>
      </c>
      <c r="K134" s="23">
        <v>44740</v>
      </c>
      <c r="L134" s="24" t="s">
        <v>125</v>
      </c>
    </row>
    <row r="135" spans="1:12" hidden="1" x14ac:dyDescent="0.2">
      <c r="A135" s="15">
        <v>119</v>
      </c>
      <c r="B135" s="16" t="s">
        <v>25</v>
      </c>
      <c r="C135" s="17" t="s">
        <v>12</v>
      </c>
      <c r="D135" s="17" t="str">
        <f ca="1">DATEDIF(E135,TODAY(),"Y")&amp;"Y"&amp;DATEDIF(E135,TODAY(),"YM")&amp;"M"</f>
        <v>1Y4M</v>
      </c>
      <c r="E135" s="9">
        <v>45489</v>
      </c>
      <c r="F135" s="25">
        <v>99</v>
      </c>
      <c r="G135" s="35" t="s">
        <v>10</v>
      </c>
      <c r="H135" s="9" t="s">
        <v>10</v>
      </c>
      <c r="I135" s="9" t="s">
        <v>10</v>
      </c>
      <c r="J135" s="55" t="e" cm="1">
        <f t="array" aca="1" ref="J135" ca="1">_xlfn.IFS(TODAY()-Table3[[#This Row],[Due Date]]&gt;1,"Overdue",TODAY()-Table3[[#This Row],[Due Date]]=30,"Due Soon",TRUE,"Not Due")</f>
        <v>#VALUE!</v>
      </c>
      <c r="K135" s="29">
        <v>45733</v>
      </c>
      <c r="L135" s="20" t="s">
        <v>159</v>
      </c>
    </row>
    <row r="136" spans="1:12" hidden="1" x14ac:dyDescent="0.2">
      <c r="A136" s="21" t="s">
        <v>126</v>
      </c>
      <c r="B136" s="16" t="s">
        <v>25</v>
      </c>
      <c r="C136" s="17" t="s">
        <v>12</v>
      </c>
      <c r="D136" s="18" t="str">
        <f ca="1">DATEDIF(E136,TODAY(),"Y")&amp;"Y"&amp;DATEDIF(E136,TODAY(),"YM")&amp;"M"</f>
        <v>1Y8M</v>
      </c>
      <c r="E136" s="9">
        <v>45384</v>
      </c>
      <c r="F136" s="25">
        <v>11</v>
      </c>
      <c r="G136" s="17" t="s">
        <v>10</v>
      </c>
      <c r="H136" s="9" t="s">
        <v>10</v>
      </c>
      <c r="I136" s="9" t="s">
        <v>10</v>
      </c>
      <c r="J136" s="19" t="e" cm="1">
        <f t="array" aca="1" ref="J136" ca="1">_xlfn.IFS(TODAY()-Table3[[#This Row],[Due Date]]&gt;1,"Overdue",TODAY()-Table3[[#This Row],[Due Date]]=30,"Due Soon",TRUE,"Not Due")</f>
        <v>#VALUE!</v>
      </c>
      <c r="K136" s="19"/>
      <c r="L136" s="24" t="s">
        <v>127</v>
      </c>
    </row>
    <row r="137" spans="1:12" hidden="1" x14ac:dyDescent="0.2">
      <c r="A137" s="15">
        <v>121</v>
      </c>
      <c r="B137" s="16" t="s">
        <v>25</v>
      </c>
      <c r="C137" s="17" t="s">
        <v>12</v>
      </c>
      <c r="D137" s="17" t="str">
        <f ca="1">DATEDIF(E137,TODAY(),"Y")&amp;"Y"&amp;DATEDIF(E137,TODAY(),"YM")&amp;"M"</f>
        <v>1Y5M</v>
      </c>
      <c r="E137" s="9">
        <v>45464</v>
      </c>
      <c r="F137" s="18">
        <v>16</v>
      </c>
      <c r="G137" s="36" t="s">
        <v>10</v>
      </c>
      <c r="H137" s="9" t="s">
        <v>10</v>
      </c>
      <c r="I137" s="9" t="s">
        <v>10</v>
      </c>
      <c r="J137" s="19" t="e" cm="1">
        <f t="array" aca="1" ref="J137" ca="1">_xlfn.IFS(TODAY()-Table3[[#This Row],[Due Date]]&gt;1,"Overdue",TODAY()-Table3[[#This Row],[Due Date]]=30,"Due Soon",TRUE,"Not Due")</f>
        <v>#VALUE!</v>
      </c>
      <c r="K137" s="29">
        <v>45733</v>
      </c>
      <c r="L137" s="20" t="s">
        <v>157</v>
      </c>
    </row>
    <row r="138" spans="1:12" hidden="1" x14ac:dyDescent="0.2">
      <c r="A138" s="15">
        <v>123</v>
      </c>
      <c r="B138" s="16" t="s">
        <v>25</v>
      </c>
      <c r="C138" s="17" t="s">
        <v>12</v>
      </c>
      <c r="D138" s="17" t="str">
        <f ca="1">DATEDIF(E138,TODAY(),"Y")&amp;"Y"&amp;DATEDIF(E138,TODAY(),"YM")&amp;"M"</f>
        <v>1Y8M</v>
      </c>
      <c r="E138" s="9">
        <v>45362</v>
      </c>
      <c r="F138" s="18" t="s">
        <v>74</v>
      </c>
      <c r="G138" s="36" t="s">
        <v>10</v>
      </c>
      <c r="H138" s="9" t="s">
        <v>10</v>
      </c>
      <c r="I138" s="34" t="s">
        <v>10</v>
      </c>
      <c r="J138" s="19" t="e" cm="1">
        <f t="array" aca="1" ref="J138" ca="1">_xlfn.IFS(TODAY()-Table3[[#This Row],[Due Date]]&gt;1,"Overdue",TODAY()-Table3[[#This Row],[Due Date]]=30,"Due Soon",TRUE,"Not Due")</f>
        <v>#VALUE!</v>
      </c>
      <c r="K138" s="29">
        <v>45733</v>
      </c>
      <c r="L138" s="20" t="s">
        <v>160</v>
      </c>
    </row>
    <row r="139" spans="1:12" hidden="1" x14ac:dyDescent="0.2">
      <c r="A139" s="15">
        <v>124</v>
      </c>
      <c r="B139" s="16" t="s">
        <v>25</v>
      </c>
      <c r="C139" s="17" t="s">
        <v>12</v>
      </c>
      <c r="D139" s="17" t="str">
        <f ca="1">DATEDIF(E139,TODAY(),"Y")&amp;"Y"&amp;DATEDIF(E139,TODAY(),"YM")&amp;"M"</f>
        <v>1Y4M</v>
      </c>
      <c r="E139" s="9">
        <v>45494</v>
      </c>
      <c r="F139" s="25">
        <v>101</v>
      </c>
      <c r="G139" s="35" t="s">
        <v>10</v>
      </c>
      <c r="H139" s="9" t="s">
        <v>10</v>
      </c>
      <c r="I139" s="9" t="s">
        <v>10</v>
      </c>
      <c r="J139" s="55" t="e" cm="1">
        <f t="array" aca="1" ref="J139" ca="1">_xlfn.IFS(TODAY()-Table3[[#This Row],[Due Date]]&gt;1,"Overdue",TODAY()-Table3[[#This Row],[Due Date]]=30,"Due Soon",TRUE,"Not Due")</f>
        <v>#VALUE!</v>
      </c>
      <c r="K139" s="29">
        <v>45733</v>
      </c>
      <c r="L139" s="20" t="s">
        <v>161</v>
      </c>
    </row>
    <row r="140" spans="1:12" hidden="1" x14ac:dyDescent="0.2">
      <c r="A140" s="15">
        <v>11</v>
      </c>
      <c r="B140" s="16" t="s">
        <v>33</v>
      </c>
      <c r="C140" s="17" t="s">
        <v>12</v>
      </c>
      <c r="D140" s="17" t="str">
        <f ca="1">DATEDIF(E141,TODAY(),"Y")&amp;"Y"&amp;DATEDIF(E141,TODAY(),"YM")&amp;"M"</f>
        <v>0Y9M</v>
      </c>
      <c r="E140" s="9">
        <v>45686</v>
      </c>
      <c r="F140" s="25">
        <v>92</v>
      </c>
      <c r="G140" s="26" t="s">
        <v>10</v>
      </c>
      <c r="H140" s="9" t="s">
        <v>10</v>
      </c>
      <c r="I140" s="9" t="s">
        <v>10</v>
      </c>
      <c r="J140" s="55" t="e" cm="1">
        <f t="array" aca="1" ref="J140" ca="1">_xlfn.IFS(TODAY()-Table3[[#This Row],[Due Date]]&gt;1,"Overdue",TODAY()-Table3[[#This Row],[Due Date]]=30,"Due Soon",TRUE,"Not Due")</f>
        <v>#VALUE!</v>
      </c>
      <c r="K140" s="45">
        <v>45908</v>
      </c>
      <c r="L140" s="20" t="s">
        <v>176</v>
      </c>
    </row>
    <row r="141" spans="1:12" hidden="1" x14ac:dyDescent="0.2">
      <c r="A141" s="15">
        <v>14</v>
      </c>
      <c r="B141" s="16" t="s">
        <v>33</v>
      </c>
      <c r="C141" s="17" t="s">
        <v>12</v>
      </c>
      <c r="D141" s="17"/>
      <c r="E141" s="9">
        <v>45699</v>
      </c>
      <c r="F141" s="25">
        <v>62</v>
      </c>
      <c r="G141" s="26" t="s">
        <v>10</v>
      </c>
      <c r="H141" s="9" t="s">
        <v>10</v>
      </c>
      <c r="I141" s="9" t="s">
        <v>10</v>
      </c>
      <c r="J141" s="55" t="e" cm="1">
        <f t="array" aca="1" ref="J141" ca="1">_xlfn.IFS(TODAY()-Table3[[#This Row],[Due Date]]&gt;1,"Overdue",TODAY()-Table3[[#This Row],[Due Date]]=30,"Due Soon",TRUE,"Not Due")</f>
        <v>#VALUE!</v>
      </c>
      <c r="K141" s="45">
        <v>45908</v>
      </c>
      <c r="L141" s="20" t="s">
        <v>172</v>
      </c>
    </row>
    <row r="142" spans="1:12" hidden="1" x14ac:dyDescent="0.2">
      <c r="A142" s="21">
        <v>100</v>
      </c>
      <c r="B142" s="16" t="s">
        <v>84</v>
      </c>
      <c r="C142" s="17" t="s">
        <v>12</v>
      </c>
      <c r="D142" s="17" t="str">
        <f ca="1">DATEDIF(E142,TODAY(),"Y")&amp;"Y"&amp;DATEDIF(E142,TODAY(),"YM")&amp;"M"</f>
        <v>10Y8M</v>
      </c>
      <c r="E142" s="9">
        <v>42078</v>
      </c>
      <c r="F142" s="25"/>
      <c r="G142" s="17" t="s">
        <v>10</v>
      </c>
      <c r="H142" s="17" t="s">
        <v>10</v>
      </c>
      <c r="I142" s="17" t="s">
        <v>10</v>
      </c>
      <c r="J142" s="19" t="e" cm="1">
        <f t="array" aca="1" ref="J142" ca="1">_xlfn.IFS(TODAY()-Table3[[#This Row],[Due Date]]&gt;1,"Overdue",TODAY()-Table3[[#This Row],[Due Date]]=30,"Due Soon",TRUE,"Not Due")</f>
        <v>#VALUE!</v>
      </c>
      <c r="K142" s="19" t="s">
        <v>17</v>
      </c>
      <c r="L142" s="24" t="s">
        <v>84</v>
      </c>
    </row>
    <row r="143" spans="1:12" x14ac:dyDescent="0.2">
      <c r="A143" s="50">
        <v>20</v>
      </c>
      <c r="B143" s="51" t="s">
        <v>33</v>
      </c>
      <c r="C143" s="52" t="s">
        <v>8</v>
      </c>
      <c r="D143" s="52" t="str">
        <f ca="1">DATEDIF(E143,TODAY(),"Y")&amp;"Y"&amp;DATEDIF(E143,TODAY(),"YM")&amp;"M"</f>
        <v>0Y6M</v>
      </c>
      <c r="E143" s="53">
        <v>45802</v>
      </c>
      <c r="F143" s="61">
        <v>99</v>
      </c>
      <c r="G143" s="53" t="s">
        <v>10</v>
      </c>
      <c r="H143" s="53" t="s">
        <v>10</v>
      </c>
      <c r="I143" s="53" t="s">
        <v>10</v>
      </c>
      <c r="J143" s="19" t="e" cm="1">
        <f t="array" aca="1" ref="J143" ca="1">_xlfn.IFS(TODAY()-Table3[[#This Row],[Due Date]]&gt;1,"Overdue",TODAY()-Table3[[#This Row],[Due Date]]=30,"Due Soon",TRUE,"Not Due")</f>
        <v>#VALUE!</v>
      </c>
      <c r="K143" s="55" t="s">
        <v>17</v>
      </c>
      <c r="L143" s="56" t="s">
        <v>171</v>
      </c>
    </row>
    <row r="144" spans="1:12" hidden="1" x14ac:dyDescent="0.2">
      <c r="A144" s="15">
        <v>21</v>
      </c>
      <c r="B144" s="16" t="s">
        <v>33</v>
      </c>
      <c r="C144" s="17" t="s">
        <v>12</v>
      </c>
      <c r="D144" s="17" t="str">
        <f ca="1">DATEDIF(E144,TODAY(),"Y")&amp;"Y"&amp;DATEDIF(E144,TODAY(),"YM")&amp;"M"</f>
        <v>0Y8M</v>
      </c>
      <c r="E144" s="9">
        <v>45729</v>
      </c>
      <c r="F144" s="39" t="s">
        <v>162</v>
      </c>
      <c r="G144" s="53" t="s">
        <v>10</v>
      </c>
      <c r="H144" s="9" t="s">
        <v>10</v>
      </c>
      <c r="I144" s="9" t="s">
        <v>10</v>
      </c>
      <c r="J144" s="19" t="e" cm="1">
        <f t="array" aca="1" ref="J144" ca="1">_xlfn.IFS(TODAY()-Table3[[#This Row],[Due Date]]&gt;1,"Overdue",TODAY()-Table3[[#This Row],[Due Date]]=30,"Due Soon",TRUE,"Not Due")</f>
        <v>#VALUE!</v>
      </c>
      <c r="K144" s="45">
        <v>45908</v>
      </c>
      <c r="L144" s="20" t="s">
        <v>173</v>
      </c>
    </row>
    <row r="145" spans="1:12" x14ac:dyDescent="0.2">
      <c r="A145" s="50">
        <v>22</v>
      </c>
      <c r="B145" s="51" t="s">
        <v>33</v>
      </c>
      <c r="C145" s="52" t="s">
        <v>8</v>
      </c>
      <c r="D145" s="52" t="str">
        <f ca="1">DATEDIF(E145,TODAY(),"Y")&amp;"Y"&amp;DATEDIF(E145,TODAY(),"YM")&amp;"M"</f>
        <v>0Y4M</v>
      </c>
      <c r="E145" s="53">
        <v>45862</v>
      </c>
      <c r="F145" s="61">
        <v>101</v>
      </c>
      <c r="G145" s="53" t="s">
        <v>10</v>
      </c>
      <c r="H145" s="53" t="s">
        <v>10</v>
      </c>
      <c r="I145" s="53" t="s">
        <v>10</v>
      </c>
      <c r="J145" s="55" t="e" cm="1">
        <f t="array" aca="1" ref="J145" ca="1">_xlfn.IFS(TODAY()-Table3[[#This Row],[Due Date]]&gt;1,"Overdue",TODAY()-Table3[[#This Row],[Due Date]]=30,"Due Soon",TRUE,"Not Due")</f>
        <v>#VALUE!</v>
      </c>
      <c r="K145" s="55" t="s">
        <v>17</v>
      </c>
      <c r="L145" s="56" t="s">
        <v>179</v>
      </c>
    </row>
    <row r="146" spans="1:12" hidden="1" x14ac:dyDescent="0.2">
      <c r="A146" s="21">
        <v>13</v>
      </c>
      <c r="B146" s="16" t="s">
        <v>33</v>
      </c>
      <c r="C146" s="17" t="s">
        <v>12</v>
      </c>
      <c r="D146" s="17" t="str">
        <f t="shared" ref="D146:D148" ca="1" si="1">DATEDIF(E146,TODAY(),"Y")&amp;"Y"&amp;DATEDIF(E146,TODAY(),"YM")&amp;"M"</f>
        <v>2Y5M</v>
      </c>
      <c r="E146" s="9">
        <v>45105</v>
      </c>
      <c r="F146" s="25">
        <v>116</v>
      </c>
      <c r="G146" s="53" t="s">
        <v>10</v>
      </c>
      <c r="H146" s="9" t="s">
        <v>10</v>
      </c>
      <c r="I146" s="9" t="s">
        <v>10</v>
      </c>
      <c r="J146" s="55" t="e" cm="1">
        <f t="array" aca="1" ref="J146" ca="1">_xlfn.IFS(TODAY()-Table3[[#This Row],[Due Date]]&gt;1,"Overdue",TODAY()-Table3[[#This Row],[Due Date]]=30,"Due Soon",TRUE,"Not Due")</f>
        <v>#VALUE!</v>
      </c>
      <c r="K146" s="23">
        <v>45236</v>
      </c>
      <c r="L146" s="24" t="s">
        <v>34</v>
      </c>
    </row>
    <row r="147" spans="1:12" hidden="1" x14ac:dyDescent="0.2">
      <c r="A147" s="21">
        <v>20</v>
      </c>
      <c r="B147" s="16" t="s">
        <v>33</v>
      </c>
      <c r="C147" s="17" t="s">
        <v>12</v>
      </c>
      <c r="D147" s="17" t="str">
        <f t="shared" ca="1" si="1"/>
        <v>2Y9M</v>
      </c>
      <c r="E147" s="9">
        <v>44990</v>
      </c>
      <c r="F147" s="25">
        <v>86</v>
      </c>
      <c r="G147" s="17" t="s">
        <v>10</v>
      </c>
      <c r="H147" s="9" t="s">
        <v>10</v>
      </c>
      <c r="I147" s="9" t="s">
        <v>10</v>
      </c>
      <c r="J147" s="18" t="e" cm="1">
        <f t="array" aca="1" ref="J147" ca="1">_xlfn.IFS(TODAY()-Table3[[#This Row],[Due Date]]&gt;1,"Overdue",TODAY()-Table3[[#This Row],[Due Date]]=30,"Due Soon",TRUE,"Not Due")</f>
        <v>#VALUE!</v>
      </c>
      <c r="K147" s="23">
        <v>45236</v>
      </c>
      <c r="L147" s="24" t="s">
        <v>38</v>
      </c>
    </row>
    <row r="148" spans="1:12" hidden="1" x14ac:dyDescent="0.2">
      <c r="A148" s="21">
        <v>45</v>
      </c>
      <c r="B148" s="16" t="s">
        <v>33</v>
      </c>
      <c r="C148" s="17" t="s">
        <v>12</v>
      </c>
      <c r="D148" s="17" t="str">
        <f t="shared" ca="1" si="1"/>
        <v>5Y4M</v>
      </c>
      <c r="E148" s="9">
        <v>44043</v>
      </c>
      <c r="F148" s="25">
        <v>63</v>
      </c>
      <c r="G148" s="26" t="s">
        <v>10</v>
      </c>
      <c r="H148" s="17" t="s">
        <v>10</v>
      </c>
      <c r="I148" s="17" t="s">
        <v>10</v>
      </c>
      <c r="J148" s="18" t="e" cm="1">
        <f t="array" aca="1" ref="J148" ca="1">_xlfn.IFS(TODAY()-Table3[[#This Row],[Due Date]]&gt;1,"Overdue",TODAY()-Table3[[#This Row],[Due Date]]=30,"Due Soon",TRUE,"Not Due")</f>
        <v>#VALUE!</v>
      </c>
      <c r="K148" s="23">
        <v>44740</v>
      </c>
      <c r="L148" s="24" t="s">
        <v>52</v>
      </c>
    </row>
    <row r="149" spans="1:12" hidden="1" x14ac:dyDescent="0.2">
      <c r="A149" s="21">
        <v>49</v>
      </c>
      <c r="B149" s="16" t="s">
        <v>33</v>
      </c>
      <c r="C149" s="17" t="s">
        <v>12</v>
      </c>
      <c r="D149" s="18"/>
      <c r="E149" s="9"/>
      <c r="F149" s="25"/>
      <c r="G149" s="26" t="s">
        <v>10</v>
      </c>
      <c r="H149" s="17" t="s">
        <v>10</v>
      </c>
      <c r="I149" s="17" t="s">
        <v>10</v>
      </c>
      <c r="J149" s="18" t="e" cm="1">
        <f t="array" aca="1" ref="J149" ca="1">_xlfn.IFS(TODAY()-Table3[[#This Row],[Due Date]]&gt;1,"Overdue",TODAY()-Table3[[#This Row],[Due Date]]=30,"Due Soon",TRUE,"Not Due")</f>
        <v>#VALUE!</v>
      </c>
      <c r="K149" s="23">
        <v>44740</v>
      </c>
      <c r="L149" s="24" t="s">
        <v>56</v>
      </c>
    </row>
    <row r="150" spans="1:12" hidden="1" x14ac:dyDescent="0.2">
      <c r="A150" s="21">
        <v>93</v>
      </c>
      <c r="B150" s="16" t="s">
        <v>33</v>
      </c>
      <c r="C150" s="17" t="s">
        <v>12</v>
      </c>
      <c r="D150" s="17" t="str">
        <f t="shared" ref="D150:D162" ca="1" si="2">DATEDIF(E150,TODAY(),"Y")&amp;"Y"&amp;DATEDIF(E150,TODAY(),"YM")&amp;"M"</f>
        <v>5Y4M</v>
      </c>
      <c r="E150" s="9">
        <v>44043</v>
      </c>
      <c r="F150" s="25"/>
      <c r="G150" s="17" t="s">
        <v>10</v>
      </c>
      <c r="H150" s="17" t="s">
        <v>10</v>
      </c>
      <c r="I150" s="17" t="s">
        <v>10</v>
      </c>
      <c r="J150" s="18" t="e" cm="1">
        <f t="array" aca="1" ref="J150" ca="1">_xlfn.IFS(TODAY()-Table3[[#This Row],[Due Date]]&gt;1,"Overdue",TODAY()-Table3[[#This Row],[Due Date]]=30,"Due Soon",TRUE,"Not Due")</f>
        <v>#VALUE!</v>
      </c>
      <c r="K150" s="27" t="s">
        <v>79</v>
      </c>
      <c r="L150" s="24" t="s">
        <v>80</v>
      </c>
    </row>
    <row r="151" spans="1:12" hidden="1" x14ac:dyDescent="0.2">
      <c r="A151" s="21">
        <v>94</v>
      </c>
      <c r="B151" s="16" t="s">
        <v>33</v>
      </c>
      <c r="C151" s="17" t="s">
        <v>12</v>
      </c>
      <c r="D151" s="17" t="str">
        <f t="shared" ca="1" si="2"/>
        <v>5Y8M</v>
      </c>
      <c r="E151" s="9">
        <v>43905</v>
      </c>
      <c r="F151" s="25"/>
      <c r="G151" s="17" t="s">
        <v>10</v>
      </c>
      <c r="H151" s="17" t="s">
        <v>10</v>
      </c>
      <c r="I151" s="17" t="s">
        <v>10</v>
      </c>
      <c r="J151" s="18" t="e" cm="1">
        <f t="array" aca="1" ref="J151" ca="1">_xlfn.IFS(TODAY()-Table3[[#This Row],[Due Date]]&gt;1,"Overdue",TODAY()-Table3[[#This Row],[Due Date]]=30,"Due Soon",TRUE,"Not Due")</f>
        <v>#VALUE!</v>
      </c>
      <c r="K151" s="23">
        <v>44740</v>
      </c>
      <c r="L151" s="24" t="s">
        <v>81</v>
      </c>
    </row>
    <row r="152" spans="1:12" hidden="1" x14ac:dyDescent="0.2">
      <c r="A152" s="21">
        <v>96</v>
      </c>
      <c r="B152" s="16" t="s">
        <v>33</v>
      </c>
      <c r="C152" s="17" t="s">
        <v>12</v>
      </c>
      <c r="D152" s="17" t="str">
        <f t="shared" ca="1" si="2"/>
        <v>5Y8M</v>
      </c>
      <c r="E152" s="9">
        <v>43905</v>
      </c>
      <c r="F152" s="25"/>
      <c r="G152" s="17" t="s">
        <v>10</v>
      </c>
      <c r="H152" s="17" t="s">
        <v>10</v>
      </c>
      <c r="I152" s="17" t="s">
        <v>10</v>
      </c>
      <c r="J152" s="18" t="e" cm="1">
        <f t="array" aca="1" ref="J152" ca="1">_xlfn.IFS(TODAY()-Table3[[#This Row],[Due Date]]&gt;1,"Overdue",TODAY()-Table3[[#This Row],[Due Date]]=30,"Due Soon",TRUE,"Not Due")</f>
        <v>#VALUE!</v>
      </c>
      <c r="K152" s="23">
        <v>44740</v>
      </c>
      <c r="L152" s="24" t="s">
        <v>82</v>
      </c>
    </row>
    <row r="153" spans="1:12" hidden="1" x14ac:dyDescent="0.2">
      <c r="A153" s="21">
        <v>97</v>
      </c>
      <c r="B153" s="16" t="s">
        <v>33</v>
      </c>
      <c r="C153" s="17" t="s">
        <v>12</v>
      </c>
      <c r="D153" s="17" t="str">
        <f t="shared" ca="1" si="2"/>
        <v>5Y8M</v>
      </c>
      <c r="E153" s="9">
        <v>43905</v>
      </c>
      <c r="F153" s="25"/>
      <c r="G153" s="17" t="s">
        <v>10</v>
      </c>
      <c r="H153" s="17" t="s">
        <v>10</v>
      </c>
      <c r="I153" s="17" t="s">
        <v>10</v>
      </c>
      <c r="J153" s="18" t="e" cm="1">
        <f t="array" aca="1" ref="J153" ca="1">_xlfn.IFS(TODAY()-Table3[[#This Row],[Due Date]]&gt;1,"Overdue",TODAY()-Table3[[#This Row],[Due Date]]=30,"Due Soon",TRUE,"Not Due")</f>
        <v>#VALUE!</v>
      </c>
      <c r="K153" s="23">
        <v>44740</v>
      </c>
      <c r="L153" s="24" t="s">
        <v>82</v>
      </c>
    </row>
    <row r="154" spans="1:12" hidden="1" x14ac:dyDescent="0.2">
      <c r="A154" s="21">
        <v>103</v>
      </c>
      <c r="B154" s="16" t="s">
        <v>33</v>
      </c>
      <c r="C154" s="17" t="s">
        <v>12</v>
      </c>
      <c r="D154" s="17" t="str">
        <f t="shared" ca="1" si="2"/>
        <v>2Y6M</v>
      </c>
      <c r="E154" s="9">
        <v>45083</v>
      </c>
      <c r="F154" s="25">
        <v>59</v>
      </c>
      <c r="G154" s="26" t="s">
        <v>10</v>
      </c>
      <c r="H154" s="9" t="s">
        <v>10</v>
      </c>
      <c r="I154" s="9" t="s">
        <v>10</v>
      </c>
      <c r="J154" s="18" t="e" cm="1">
        <f t="array" aca="1" ref="J154" ca="1">_xlfn.IFS(TODAY()-Table3[[#This Row],[Due Date]]&gt;1,"Overdue",TODAY()-Table3[[#This Row],[Due Date]]=30,"Due Soon",TRUE,"Not Due")</f>
        <v>#VALUE!</v>
      </c>
      <c r="K154" s="23">
        <v>45236</v>
      </c>
      <c r="L154" s="24" t="s">
        <v>88</v>
      </c>
    </row>
    <row r="155" spans="1:12" hidden="1" x14ac:dyDescent="0.2">
      <c r="A155" s="21">
        <v>103</v>
      </c>
      <c r="B155" s="16" t="s">
        <v>33</v>
      </c>
      <c r="C155" s="17" t="s">
        <v>12</v>
      </c>
      <c r="D155" s="17" t="str">
        <f t="shared" ca="1" si="2"/>
        <v>5Y4M</v>
      </c>
      <c r="E155" s="9">
        <v>44043</v>
      </c>
      <c r="F155" s="25"/>
      <c r="G155" s="17" t="s">
        <v>10</v>
      </c>
      <c r="H155" s="17" t="s">
        <v>10</v>
      </c>
      <c r="I155" s="17" t="s">
        <v>10</v>
      </c>
      <c r="J155" s="18" t="e" cm="1">
        <f t="array" aca="1" ref="J155" ca="1">_xlfn.IFS(TODAY()-Table3[[#This Row],[Due Date]]&gt;1,"Overdue",TODAY()-Table3[[#This Row],[Due Date]]=30,"Due Soon",TRUE,"Not Due")</f>
        <v>#VALUE!</v>
      </c>
      <c r="K155" s="23">
        <v>44375</v>
      </c>
      <c r="L155" s="24" t="s">
        <v>56</v>
      </c>
    </row>
    <row r="156" spans="1:12" hidden="1" x14ac:dyDescent="0.2">
      <c r="A156" s="21">
        <v>106</v>
      </c>
      <c r="B156" s="16" t="s">
        <v>33</v>
      </c>
      <c r="C156" s="17" t="s">
        <v>12</v>
      </c>
      <c r="D156" s="17" t="str">
        <f t="shared" ca="1" si="2"/>
        <v>4Y9M</v>
      </c>
      <c r="E156" s="9">
        <v>44245</v>
      </c>
      <c r="F156" s="25">
        <v>55</v>
      </c>
      <c r="G156" s="17" t="s">
        <v>10</v>
      </c>
      <c r="H156" s="17" t="s">
        <v>10</v>
      </c>
      <c r="I156" s="17" t="s">
        <v>10</v>
      </c>
      <c r="J156" s="18" t="e" cm="1">
        <f t="array" aca="1" ref="J156" ca="1">_xlfn.IFS(TODAY()-Table3[[#This Row],[Due Date]]&gt;1,"Overdue",TODAY()-Table3[[#This Row],[Due Date]]=30,"Due Soon",TRUE,"Not Due")</f>
        <v>#VALUE!</v>
      </c>
      <c r="K156" s="23">
        <v>44740</v>
      </c>
      <c r="L156" s="24" t="s">
        <v>94</v>
      </c>
    </row>
    <row r="157" spans="1:12" hidden="1" x14ac:dyDescent="0.2">
      <c r="A157" s="21">
        <v>106</v>
      </c>
      <c r="B157" s="16" t="s">
        <v>33</v>
      </c>
      <c r="C157" s="17" t="s">
        <v>12</v>
      </c>
      <c r="D157" s="17" t="str">
        <f t="shared" ca="1" si="2"/>
        <v>2Y3M</v>
      </c>
      <c r="E157" s="9">
        <v>45154</v>
      </c>
      <c r="F157" s="25">
        <v>101</v>
      </c>
      <c r="G157" s="26" t="s">
        <v>10</v>
      </c>
      <c r="H157" s="9" t="s">
        <v>12</v>
      </c>
      <c r="I157" s="9" t="s">
        <v>12</v>
      </c>
      <c r="J157" s="18" t="e" cm="1">
        <f t="array" aca="1" ref="J157" ca="1">_xlfn.IFS(TODAY()-Table3[[#This Row],[Due Date]]&gt;1,"Overdue",TODAY()-Table3[[#This Row],[Due Date]]=30,"Due Soon",TRUE,"Not Due")</f>
        <v>#VALUE!</v>
      </c>
      <c r="K157" s="23">
        <v>45340</v>
      </c>
      <c r="L157" s="24" t="s">
        <v>95</v>
      </c>
    </row>
    <row r="158" spans="1:12" hidden="1" x14ac:dyDescent="0.2">
      <c r="A158" s="21">
        <v>107</v>
      </c>
      <c r="B158" s="16" t="s">
        <v>33</v>
      </c>
      <c r="C158" s="17" t="s">
        <v>12</v>
      </c>
      <c r="D158" s="17" t="str">
        <f t="shared" ca="1" si="2"/>
        <v>2Y3M</v>
      </c>
      <c r="E158" s="9">
        <v>45164</v>
      </c>
      <c r="F158" s="25">
        <v>31</v>
      </c>
      <c r="G158" s="26" t="s">
        <v>10</v>
      </c>
      <c r="H158" s="9" t="s">
        <v>10</v>
      </c>
      <c r="I158" s="9" t="s">
        <v>10</v>
      </c>
      <c r="J158" s="18" t="e" cm="1">
        <f t="array" aca="1" ref="J158" ca="1">_xlfn.IFS(TODAY()-Table3[[#This Row],[Due Date]]&gt;1,"Overdue",TODAY()-Table3[[#This Row],[Due Date]]=30,"Due Soon",TRUE,"Not Due")</f>
        <v>#VALUE!</v>
      </c>
      <c r="K158" s="23">
        <v>45340</v>
      </c>
      <c r="L158" s="24" t="s">
        <v>97</v>
      </c>
    </row>
    <row r="159" spans="1:12" hidden="1" x14ac:dyDescent="0.2">
      <c r="A159" s="21">
        <v>108</v>
      </c>
      <c r="B159" s="30" t="s">
        <v>33</v>
      </c>
      <c r="C159" s="31" t="s">
        <v>12</v>
      </c>
      <c r="D159" s="31" t="str">
        <f t="shared" ca="1" si="2"/>
        <v>2Y3M</v>
      </c>
      <c r="E159" s="32">
        <v>45164</v>
      </c>
      <c r="F159" s="40">
        <v>35</v>
      </c>
      <c r="G159" s="41" t="s">
        <v>10</v>
      </c>
      <c r="H159" s="32" t="s">
        <v>10</v>
      </c>
      <c r="I159" s="9" t="s">
        <v>10</v>
      </c>
      <c r="J159" s="18" t="e" cm="1">
        <f t="array" aca="1" ref="J159" ca="1">_xlfn.IFS(TODAY()-Table3[[#This Row],[Due Date]]&gt;1,"Overdue",TODAY()-Table3[[#This Row],[Due Date]]=30,"Due Soon",TRUE,"Not Due")</f>
        <v>#VALUE!</v>
      </c>
      <c r="K159" s="42">
        <v>45340</v>
      </c>
      <c r="L159" s="43" t="s">
        <v>99</v>
      </c>
    </row>
    <row r="160" spans="1:12" hidden="1" x14ac:dyDescent="0.2">
      <c r="A160" s="21">
        <v>109</v>
      </c>
      <c r="B160" s="16" t="s">
        <v>33</v>
      </c>
      <c r="C160" s="17" t="s">
        <v>12</v>
      </c>
      <c r="D160" s="17" t="str">
        <f t="shared" ca="1" si="2"/>
        <v>2Y3M</v>
      </c>
      <c r="E160" s="9">
        <v>45162</v>
      </c>
      <c r="F160" s="25">
        <v>99</v>
      </c>
      <c r="G160" s="17" t="s">
        <v>10</v>
      </c>
      <c r="H160" s="17" t="s">
        <v>10</v>
      </c>
      <c r="I160" s="17" t="s">
        <v>10</v>
      </c>
      <c r="J160" s="18" t="e" cm="1">
        <f t="array" aca="1" ref="J160" ca="1">_xlfn.IFS(TODAY()-Table3[[#This Row],[Due Date]]&gt;1,"Overdue",TODAY()-Table3[[#This Row],[Due Date]]=30,"Due Soon",TRUE,"Not Due")</f>
        <v>#VALUE!</v>
      </c>
      <c r="K160" s="23">
        <v>45340</v>
      </c>
      <c r="L160" s="24" t="s">
        <v>102</v>
      </c>
    </row>
    <row r="161" spans="1:12" hidden="1" x14ac:dyDescent="0.2">
      <c r="A161" s="21">
        <v>111</v>
      </c>
      <c r="B161" s="16" t="s">
        <v>33</v>
      </c>
      <c r="C161" s="17" t="s">
        <v>12</v>
      </c>
      <c r="D161" s="17" t="str">
        <f t="shared" ca="1" si="2"/>
        <v>2Y3M</v>
      </c>
      <c r="E161" s="9">
        <v>45162</v>
      </c>
      <c r="F161" s="22">
        <v>26</v>
      </c>
      <c r="G161" s="17" t="s">
        <v>10</v>
      </c>
      <c r="H161" s="32" t="s">
        <v>10</v>
      </c>
      <c r="I161" s="9" t="s">
        <v>10</v>
      </c>
      <c r="J161" s="18" t="e" cm="1">
        <f t="array" aca="1" ref="J161" ca="1">_xlfn.IFS(TODAY()-Table3[[#This Row],[Due Date]]&gt;1,"Overdue",TODAY()-Table3[[#This Row],[Due Date]]=30,"Due Soon",TRUE,"Not Due")</f>
        <v>#VALUE!</v>
      </c>
      <c r="K161" s="23">
        <v>45340</v>
      </c>
      <c r="L161" s="24" t="s">
        <v>107</v>
      </c>
    </row>
    <row r="162" spans="1:12" hidden="1" x14ac:dyDescent="0.2">
      <c r="A162" s="21">
        <v>114</v>
      </c>
      <c r="B162" s="16" t="s">
        <v>33</v>
      </c>
      <c r="C162" s="17" t="s">
        <v>12</v>
      </c>
      <c r="D162" s="17" t="str">
        <f t="shared" ca="1" si="2"/>
        <v>4Y4M</v>
      </c>
      <c r="E162" s="9">
        <v>44393</v>
      </c>
      <c r="F162" s="25">
        <v>66</v>
      </c>
      <c r="G162" s="17" t="s">
        <v>10</v>
      </c>
      <c r="H162" s="17" t="s">
        <v>10</v>
      </c>
      <c r="I162" s="17" t="s">
        <v>10</v>
      </c>
      <c r="J162" s="18" t="e" cm="1">
        <f t="array" aca="1" ref="J162" ca="1">_xlfn.IFS(TODAY()-Table3[[#This Row],[Due Date]]&gt;1,"Overdue",TODAY()-Table3[[#This Row],[Due Date]]=30,"Due Soon",TRUE,"Not Due")</f>
        <v>#VALUE!</v>
      </c>
      <c r="K162" s="27" t="s">
        <v>17</v>
      </c>
      <c r="L162" s="24" t="s">
        <v>112</v>
      </c>
    </row>
    <row r="163" spans="1:12" x14ac:dyDescent="0.2">
      <c r="L163"/>
    </row>
    <row r="164" spans="1:12" x14ac:dyDescent="0.2">
      <c r="L164"/>
    </row>
    <row r="165" spans="1:12" x14ac:dyDescent="0.2">
      <c r="L165"/>
    </row>
    <row r="166" spans="1:12" x14ac:dyDescent="0.2">
      <c r="L166"/>
    </row>
    <row r="167" spans="1:12" x14ac:dyDescent="0.2">
      <c r="L167"/>
    </row>
    <row r="168" spans="1:12" ht="26" customHeight="1" x14ac:dyDescent="0.2">
      <c r="L168"/>
    </row>
  </sheetData>
  <sortState xmlns:xlrd2="http://schemas.microsoft.com/office/spreadsheetml/2017/richdata2" ref="A2:L161">
    <sortCondition ref="B2:B161"/>
  </sortState>
  <conditionalFormatting sqref="D3:D8 D15:D140 D142:D161">
    <cfRule type="beginsWith" dxfId="7" priority="35" operator="beginsWith" text="10Y">
      <formula>LEFT(D3,LEN("10Y"))="10Y"</formula>
    </cfRule>
  </conditionalFormatting>
  <conditionalFormatting sqref="I1:I2 I146:I1048576">
    <cfRule type="containsText" dxfId="13" priority="9" operator="containsText" text="Late">
      <formula>NOT(ISERROR(SEARCH("Late",I1)))</formula>
    </cfRule>
  </conditionalFormatting>
  <conditionalFormatting sqref="I3 I16:I19 I34 I36:I40 I42:I44 I49:I53 I56:I58 I60:I62 I64:I67 I83:I86 I106 I108:I109 I123:I124 I143 I145">
    <cfRule type="expression" dxfId="12" priority="1">
      <formula>$I3&lt;TODAY()</formula>
    </cfRule>
    <cfRule type="expression" dxfId="11" priority="3">
      <formula>$I3&lt;TODAY()+15</formula>
    </cfRule>
    <cfRule type="expression" dxfId="10" priority="5" stopIfTrue="1">
      <formula>$I3&lt;=TODAY()+15</formula>
    </cfRule>
  </conditionalFormatting>
  <conditionalFormatting sqref="J1:J1048576">
    <cfRule type="containsText" dxfId="9" priority="7" operator="containsText" text="Late">
      <formula>NOT(ISERROR(SEARCH("Late",J1)))</formula>
    </cfRule>
  </conditionalFormatting>
  <conditionalFormatting sqref="J3:J145">
    <cfRule type="containsText" dxfId="8" priority="19" stopIfTrue="1" operator="containsText" text="Late">
      <formula>NOT(ISERROR(SEARCH("Late",J3)))</formula>
    </cfRule>
  </conditionalFormatting>
  <printOptions horizontalCentered="1" verticalCentered="1" gridLines="1"/>
  <pageMargins left="0.2" right="0.2" top="0.75" bottom="0.75" header="0.55000000000000004" footer="0.55000000000000004"/>
  <pageSetup scale="83" orientation="landscape" horizontalDpi="0" verticalDpi="0"/>
  <headerFooter>
    <oddHeader>&amp;C&amp;"Aptos Narrow Bold,Bold"&amp;K000000&amp;F&amp;D</oddHeader>
    <oddFooter>&amp;C&amp;"Aptos Narrow,Regular"&amp;K000000&amp;P</oddFooter>
  </headerFooter>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442F9-80AE-054B-9720-A93D4E291B32}">
  <dimension ref="A1:C11"/>
  <sheetViews>
    <sheetView workbookViewId="0">
      <selection activeCell="C10" sqref="C10"/>
    </sheetView>
  </sheetViews>
  <sheetFormatPr baseColWidth="10" defaultRowHeight="16" x14ac:dyDescent="0.2"/>
  <sheetData>
    <row r="1" spans="1:3" ht="19" x14ac:dyDescent="0.25">
      <c r="A1" s="67" t="s">
        <v>219</v>
      </c>
    </row>
    <row r="3" spans="1:3" x14ac:dyDescent="0.2">
      <c r="A3" t="s">
        <v>223</v>
      </c>
    </row>
    <row r="5" spans="1:3" x14ac:dyDescent="0.2">
      <c r="A5" t="s">
        <v>222</v>
      </c>
    </row>
    <row r="7" spans="1:3" x14ac:dyDescent="0.2">
      <c r="A7" t="s">
        <v>224</v>
      </c>
    </row>
    <row r="9" spans="1:3" x14ac:dyDescent="0.2">
      <c r="B9" t="s">
        <v>225</v>
      </c>
      <c r="C9" s="70" t="s">
        <v>228</v>
      </c>
    </row>
    <row r="10" spans="1:3" x14ac:dyDescent="0.2">
      <c r="B10" t="s">
        <v>217</v>
      </c>
      <c r="C10" t="s">
        <v>227</v>
      </c>
    </row>
    <row r="11" spans="1:3" x14ac:dyDescent="0.2">
      <c r="B11" t="s">
        <v>226</v>
      </c>
      <c r="C11" t="s">
        <v>229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92097-B99C-0D47-AF19-DE2AFF0492C3}">
  <dimension ref="A1:B15"/>
  <sheetViews>
    <sheetView workbookViewId="0">
      <selection activeCell="B6" sqref="B6"/>
    </sheetView>
  </sheetViews>
  <sheetFormatPr baseColWidth="10" defaultRowHeight="16" x14ac:dyDescent="0.2"/>
  <cols>
    <col min="1" max="1" width="23.33203125" customWidth="1"/>
    <col min="2" max="2" width="28.5" customWidth="1"/>
  </cols>
  <sheetData>
    <row r="1" spans="1:2" ht="19" x14ac:dyDescent="0.25">
      <c r="A1" s="11" t="s">
        <v>135</v>
      </c>
      <c r="B1" s="14" t="s">
        <v>136</v>
      </c>
    </row>
    <row r="2" spans="1:2" ht="17" x14ac:dyDescent="0.2">
      <c r="A2" s="3" t="s">
        <v>84</v>
      </c>
      <c r="B2" s="4">
        <f>COUNTIFS(Data!B1:B162,"Bull",Data!C1:C162,"Y")</f>
        <v>1</v>
      </c>
    </row>
    <row r="3" spans="1:2" ht="17" x14ac:dyDescent="0.2">
      <c r="A3" s="3" t="s">
        <v>11</v>
      </c>
      <c r="B3" s="4">
        <f>COUNTIFS(Data!B1:B162,"Bull Calf",Data!C1:C162,"Y")</f>
        <v>4</v>
      </c>
    </row>
    <row r="4" spans="1:2" ht="17" x14ac:dyDescent="0.2">
      <c r="A4" s="3" t="s">
        <v>24</v>
      </c>
      <c r="B4" s="4">
        <f>COUNTIFS(Data!B1:B162,"Cow",Data!C1:C162,"Y")</f>
        <v>24</v>
      </c>
    </row>
    <row r="5" spans="1:2" ht="17" x14ac:dyDescent="0.2">
      <c r="A5" s="3" t="s">
        <v>25</v>
      </c>
      <c r="B5" s="4">
        <f>COUNTIFS(Data!B1:B162,"Heifer Calf",Data!C1:C162,"Y")</f>
        <v>14</v>
      </c>
    </row>
    <row r="6" spans="1:2" ht="17" x14ac:dyDescent="0.2">
      <c r="A6" s="3" t="s">
        <v>33</v>
      </c>
      <c r="B6" s="4">
        <f>COUNTIFS(Data!B1:B162,"Steer",Data!C1:C162,"Y")</f>
        <v>2</v>
      </c>
    </row>
    <row r="7" spans="1:2" ht="17" x14ac:dyDescent="0.2">
      <c r="A7" s="3" t="s">
        <v>130</v>
      </c>
      <c r="B7" s="4">
        <f>COUNTIFS(Data!B2:B162,"Unknown",Data!C2:C162,"Y")</f>
        <v>0</v>
      </c>
    </row>
    <row r="8" spans="1:2" ht="17" x14ac:dyDescent="0.2">
      <c r="A8" s="3" t="s">
        <v>19</v>
      </c>
      <c r="B8" s="4">
        <f>COUNTIFS(Data!B1:B162,"Repl Heifer",Data!C1:C162,"Y")</f>
        <v>4</v>
      </c>
    </row>
    <row r="9" spans="1:2" x14ac:dyDescent="0.2">
      <c r="A9" s="5" t="s">
        <v>131</v>
      </c>
      <c r="B9" s="33">
        <f>COUNTIFS(Data!C1:C162,"=Y")</f>
        <v>49</v>
      </c>
    </row>
    <row r="10" spans="1:2" x14ac:dyDescent="0.2">
      <c r="A10" s="5"/>
      <c r="B10" s="6"/>
    </row>
    <row r="11" spans="1:2" x14ac:dyDescent="0.2">
      <c r="A11" s="7" t="s">
        <v>132</v>
      </c>
      <c r="B11" s="33">
        <f>COUNTIFS(Data!K1:K162,"&gt;12/31/21",Data!K1:K162,"&lt;1/31/23")</f>
        <v>23</v>
      </c>
    </row>
    <row r="12" spans="1:2" ht="17" x14ac:dyDescent="0.2">
      <c r="A12" s="3" t="s">
        <v>133</v>
      </c>
      <c r="B12" s="4">
        <f>COUNTIFS(Data!K1:K162,"&gt;12/31/22",Data!K1:K162,"&lt;1/1/24")</f>
        <v>15</v>
      </c>
    </row>
    <row r="13" spans="1:2" ht="17" x14ac:dyDescent="0.2">
      <c r="A13" s="3" t="s">
        <v>134</v>
      </c>
      <c r="B13" s="4">
        <f>COUNTIFS(Data!K2:K162,"&gt;12/31/2023")</f>
        <v>31</v>
      </c>
    </row>
    <row r="14" spans="1:2" x14ac:dyDescent="0.2">
      <c r="A14" s="12"/>
      <c r="B14" s="13"/>
    </row>
    <row r="15" spans="1:2" ht="17" x14ac:dyDescent="0.2">
      <c r="A15" s="3" t="s">
        <v>164</v>
      </c>
      <c r="B15" s="4">
        <f>COUNTIFS(Data!K2:K162,"&gt;12/31/24",Data!K2:K162,"&lt;1/1/26")</f>
        <v>19</v>
      </c>
    </row>
  </sheetData>
  <printOptions horizontalCentered="1" verticalCentered="1"/>
  <pageMargins left="0.7" right="0.7" top="0.75" bottom="0.75" header="0.3" footer="0.3"/>
  <pageSetup scale="150" orientation="landscape" horizontalDpi="0" verticalDpi="0"/>
  <headerFooter>
    <oddHeader>&amp;C&amp;"Aptos Narrow Bold,Bold"&amp;K000000&amp;F&amp;D</oddHeader>
  </headerFooter>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Notes</vt:lpstr>
      <vt:lpstr>DataCount</vt:lpstr>
      <vt:lpstr>Data!Print_Area</vt:lpstr>
      <vt:lpstr>Data!Print_Titles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Dwain Moore</dc:creator>
  <cp:lastModifiedBy>Dwain Moore</cp:lastModifiedBy>
  <cp:lastPrinted>2025-12-04T16:35:24Z</cp:lastPrinted>
  <dcterms:created xsi:type="dcterms:W3CDTF">2024-12-16T01:52:20Z</dcterms:created>
  <dcterms:modified xsi:type="dcterms:W3CDTF">2025-12-10T17:07:55Z</dcterms:modified>
</cp:coreProperties>
</file>