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60" documentId="8_{34B71313-1804-40FB-AA69-881BAE4B105B}" xr6:coauthVersionLast="47" xr6:coauthVersionMax="47" xr10:uidLastSave="{2EE000B1-4CCD-9A4B-B458-BA4859DD725D}"/>
  <bookViews>
    <workbookView xWindow="0" yWindow="500" windowWidth="28800" windowHeight="17500" xr2:uid="{25A3EC51-4921-4436-8ED2-25EC688A44E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D19" i="1" a="1"/>
  <c r="D19" i="1" s="1"/>
  <c r="D18" i="1" a="1"/>
  <c r="D18" i="1" s="1"/>
  <c r="E18" i="1" s="1" a="1"/>
  <c r="E18" i="1" s="1"/>
  <c r="C18" i="1" a="1"/>
  <c r="C18" i="1" s="1"/>
  <c r="L2" i="1"/>
  <c r="L9" i="1"/>
  <c r="B9" i="1"/>
  <c r="L8" i="1"/>
  <c r="B8" i="1"/>
  <c r="L7" i="1"/>
  <c r="B7" i="1"/>
  <c r="L6" i="1"/>
  <c r="B6" i="1"/>
  <c r="L5" i="1"/>
  <c r="B5" i="1"/>
  <c r="L4" i="1"/>
  <c r="B4" i="1"/>
  <c r="L3" i="1"/>
  <c r="B3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<sst xmlns="http://schemas.openxmlformats.org/spreadsheetml/2006/main" count="69" uniqueCount="33">
  <si>
    <t>Canada</t>
  </si>
  <si>
    <t>CNRL</t>
  </si>
  <si>
    <t>Septimus</t>
  </si>
  <si>
    <t>Installation</t>
  </si>
  <si>
    <t>NA</t>
  </si>
  <si>
    <t>Alan Ramsay, Cayleigh Harper</t>
  </si>
  <si>
    <t>14-36</t>
  </si>
  <si>
    <t>4-9</t>
  </si>
  <si>
    <t>Casing</t>
  </si>
  <si>
    <t>Sensor</t>
  </si>
  <si>
    <t>5-23</t>
  </si>
  <si>
    <t>Power</t>
  </si>
  <si>
    <t>Ops</t>
  </si>
  <si>
    <t>Better checking</t>
  </si>
  <si>
    <t>COP</t>
  </si>
  <si>
    <t>Montney</t>
  </si>
  <si>
    <t>Decommission</t>
  </si>
  <si>
    <t>Updated On</t>
  </si>
  <si>
    <t>Year</t>
  </si>
  <si>
    <t>Country</t>
  </si>
  <si>
    <t>Client</t>
  </si>
  <si>
    <t>Project</t>
  </si>
  <si>
    <t>Station Orig</t>
  </si>
  <si>
    <t>Issue</t>
  </si>
  <si>
    <t>Ops v Eng</t>
  </si>
  <si>
    <t>Prevention</t>
  </si>
  <si>
    <t>TripID</t>
  </si>
  <si>
    <t>Site Visit Actual Date</t>
  </si>
  <si>
    <t>Gap Calc</t>
  </si>
  <si>
    <t>Field Tech Assigned</t>
  </si>
  <si>
    <t>Last visit</t>
  </si>
  <si>
    <t>Days since last visit</t>
  </si>
  <si>
    <t>Nr of Trips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</si>
</sst>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Font="1" applyFill="1" applyBorder="1" applyAlignment="1">
      <alignment horizontal="center" vertical="center" wrapText="1"/>
    </xf>
    <xf numFmtId="2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quotePrefix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2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24EA0F4-B3C4-4149-A511-60A4C112E042}" name="Table2" displayName="Table2" ref="A1:M9" totalsRowShown="0">
  <autoFilter ref="A1:M9" xr:uid="{E24EA0F4-B3C4-4149-A511-60A4C112E042}"/>
  <tableColumns count="13">
    <tableColumn id="1" xr3:uid="{1AFA7339-19BD-8047-AAF2-EFD8D05AF554}" name="Updated On"/>
    <tableColumn id="2" xr3:uid="{704A1977-DCF6-864F-BDC4-55FD580F1960}" name="Year">
      <calculatedColumnFormula>YEAR(A2)</calculatedColumnFormula>
    </tableColumn>
    <tableColumn id="3" xr3:uid="{10567450-546C-3C4F-BF01-B40F0CE8E2DA}" name="Country"/>
    <tableColumn id="4" xr3:uid="{9BA2D304-BCBE-344F-A8CC-B88C31543730}" name="Client"/>
    <tableColumn id="5" xr3:uid="{EE496C57-E6CD-7941-9C85-38F50F75FDCB}" name="Project"/>
    <tableColumn id="6" xr3:uid="{232B9C5F-8FAE-5E49-BB32-A121A8D1559F}" name="Station Orig"/>
    <tableColumn id="7" xr3:uid="{C83C107C-725B-054B-A976-D2F4C948D654}" name="Issue"/>
    <tableColumn id="8" xr3:uid="{7A95DFA3-1AB4-B24B-8D19-F25E748E541E}" name="Ops v Eng"/>
    <tableColumn id="9" xr3:uid="{2A6328AB-B58F-1945-888B-321293FC19E6}" name="Prevention"/>
    <tableColumn id="10" xr3:uid="{FBD6F964-41CF-6344-8EB7-0CB487719A56}" name="TripID"/>
    <tableColumn id="11" xr3:uid="{377A02E9-D94F-964F-A9F6-9B9FED05CD31}" name="Site Visit Actual Date"/>
    <tableColumn id="12" xr3:uid="{B185CA76-9EC8-E945-87D5-2DD40D88726B}" name="Gap Calc">
      <calculatedColumnFormula>IF(K2="","",K2-K1)</calculatedColumnFormula>
    </tableColumn>
    <tableColumn id="13" xr3:uid="{1A86039F-20A7-D444-8EED-194920E79D70}" name="Field Tech Assigned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6B79F-593B-491F-8778-E247F64D98BD}">
  <dimension ref="A1:M19"/>
  <sheetViews>
    <sheetView tabSelected="1" workbookViewId="0">
      <selection activeCell="C29" sqref="C29"/>
    </sheetView>
  </sheetViews>
  <sheetFormatPr baseColWidth="10" defaultColWidth="8.83203125" defaultRowHeight="15" x14ac:dyDescent="0.2"/>
  <cols>
    <col min="1" max="1" width="15.33203125" bestFit="1" customWidth="1"/>
    <col min="2" max="2" width="9.6640625" bestFit="1" customWidth="1"/>
    <col min="3" max="3" width="14.83203125" bestFit="1" customWidth="1"/>
    <col min="4" max="4" width="13.83203125" bestFit="1" customWidth="1"/>
    <col min="5" max="5" width="11.83203125" bestFit="1" customWidth="1"/>
    <col min="6" max="6" width="15.33203125" bestFit="1" customWidth="1"/>
    <col min="7" max="7" width="12.33203125" bestFit="1" customWidth="1"/>
    <col min="8" max="8" width="13.5" bestFit="1" customWidth="1"/>
    <col min="9" max="9" width="14.83203125" bestFit="1" customWidth="1"/>
    <col min="10" max="10" width="10.83203125" bestFit="1" customWidth="1"/>
    <col min="11" max="11" width="22.5" bestFit="1" customWidth="1"/>
    <col min="12" max="12" width="12.83203125" bestFit="1" customWidth="1"/>
    <col min="13" max="13" width="23.33203125" bestFit="1" customWidth="1"/>
  </cols>
  <sheetData>
    <row r="1" spans="1:13" ht="16" x14ac:dyDescent="0.2">
      <c r="A1" s="1" t="s">
        <v>17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22</v>
      </c>
      <c r="G1" s="1" t="s">
        <v>23</v>
      </c>
      <c r="H1" s="1" t="s">
        <v>24</v>
      </c>
      <c r="I1" s="1" t="s">
        <v>25</v>
      </c>
      <c r="J1" s="1" t="s">
        <v>26</v>
      </c>
      <c r="K1" s="1" t="s">
        <v>27</v>
      </c>
      <c r="L1" s="2" t="s">
        <v>28</v>
      </c>
      <c r="M1" s="3" t="s">
        <v>29</v>
      </c>
    </row>
    <row r="2" spans="1:13" ht="16" x14ac:dyDescent="0.2">
      <c r="A2" s="4">
        <v>46116</v>
      </c>
      <c r="B2" s="5">
        <f t="shared" ref="B2:B6" si="0">YEAR(A2)</f>
        <v>2026</v>
      </c>
      <c r="C2" s="5" t="s">
        <v>0</v>
      </c>
      <c r="D2" s="5" t="s">
        <v>1</v>
      </c>
      <c r="E2" s="5" t="s">
        <v>2</v>
      </c>
      <c r="F2" s="6" t="s">
        <v>6</v>
      </c>
      <c r="G2" s="7" t="s">
        <v>3</v>
      </c>
      <c r="H2" s="7"/>
      <c r="I2" s="7" t="s">
        <v>4</v>
      </c>
      <c r="J2" s="5">
        <v>202611</v>
      </c>
      <c r="K2" s="4">
        <v>46115</v>
      </c>
      <c r="L2" s="8" t="str">
        <f>IFERROR(IF(K2="","",K2-K1),"-")</f>
        <v>-</v>
      </c>
      <c r="M2" s="9" t="s">
        <v>5</v>
      </c>
    </row>
    <row r="3" spans="1:13" ht="16" x14ac:dyDescent="0.2">
      <c r="A3" s="4">
        <v>46116</v>
      </c>
      <c r="B3" s="5">
        <f t="shared" si="0"/>
        <v>2026</v>
      </c>
      <c r="C3" s="5" t="s">
        <v>0</v>
      </c>
      <c r="D3" s="5" t="s">
        <v>1</v>
      </c>
      <c r="E3" s="5" t="s">
        <v>2</v>
      </c>
      <c r="F3" s="6" t="s">
        <v>7</v>
      </c>
      <c r="G3" s="7" t="s">
        <v>3</v>
      </c>
      <c r="H3" s="7"/>
      <c r="I3" s="7" t="s">
        <v>4</v>
      </c>
      <c r="J3" s="5">
        <v>202611</v>
      </c>
      <c r="K3" s="4">
        <v>46115</v>
      </c>
      <c r="L3" s="8">
        <f t="shared" ref="L2:L6" si="1">IF(K3="","",K3-K2)</f>
        <v>0</v>
      </c>
      <c r="M3" s="9" t="s">
        <v>5</v>
      </c>
    </row>
    <row r="4" spans="1:13" ht="16" x14ac:dyDescent="0.2">
      <c r="A4" s="4">
        <v>46116</v>
      </c>
      <c r="B4" s="5">
        <f t="shared" si="0"/>
        <v>2026</v>
      </c>
      <c r="C4" s="5" t="s">
        <v>0</v>
      </c>
      <c r="D4" s="5" t="s">
        <v>1</v>
      </c>
      <c r="E4" s="5" t="s">
        <v>2</v>
      </c>
      <c r="F4" s="6">
        <v>217</v>
      </c>
      <c r="G4" s="7" t="s">
        <v>3</v>
      </c>
      <c r="H4" s="7"/>
      <c r="I4" s="7" t="s">
        <v>4</v>
      </c>
      <c r="J4" s="5">
        <v>202611</v>
      </c>
      <c r="K4" s="4">
        <v>46115</v>
      </c>
      <c r="L4" s="8">
        <f t="shared" si="1"/>
        <v>0</v>
      </c>
      <c r="M4" s="9" t="s">
        <v>5</v>
      </c>
    </row>
    <row r="5" spans="1:13" ht="16" x14ac:dyDescent="0.2">
      <c r="A5" s="4">
        <v>46116</v>
      </c>
      <c r="B5" s="5">
        <f t="shared" si="0"/>
        <v>2026</v>
      </c>
      <c r="C5" s="5" t="s">
        <v>0</v>
      </c>
      <c r="D5" s="5" t="s">
        <v>1</v>
      </c>
      <c r="E5" s="5" t="s">
        <v>2</v>
      </c>
      <c r="F5" s="6">
        <v>208</v>
      </c>
      <c r="G5" s="7" t="s">
        <v>3</v>
      </c>
      <c r="H5" s="7"/>
      <c r="I5" s="7" t="s">
        <v>8</v>
      </c>
      <c r="J5" s="5">
        <v>202611</v>
      </c>
      <c r="K5" s="4">
        <v>46116</v>
      </c>
      <c r="L5" s="8">
        <f t="shared" si="1"/>
        <v>1</v>
      </c>
      <c r="M5" s="9" t="s">
        <v>5</v>
      </c>
    </row>
    <row r="6" spans="1:13" ht="16" x14ac:dyDescent="0.2">
      <c r="A6" s="4">
        <v>46116</v>
      </c>
      <c r="B6" s="5">
        <f t="shared" si="0"/>
        <v>2026</v>
      </c>
      <c r="C6" s="5" t="s">
        <v>0</v>
      </c>
      <c r="D6" s="5" t="s">
        <v>1</v>
      </c>
      <c r="E6" s="5" t="s">
        <v>2</v>
      </c>
      <c r="F6" s="6">
        <v>217</v>
      </c>
      <c r="G6" s="7" t="s">
        <v>3</v>
      </c>
      <c r="H6" s="7"/>
      <c r="I6" s="7" t="s">
        <v>4</v>
      </c>
      <c r="J6" s="5">
        <v>202611</v>
      </c>
      <c r="K6" s="4">
        <v>46116</v>
      </c>
      <c r="L6" s="8">
        <f t="shared" si="1"/>
        <v>0</v>
      </c>
      <c r="M6" s="9" t="s">
        <v>5</v>
      </c>
    </row>
    <row r="7" spans="1:13" ht="16" x14ac:dyDescent="0.2">
      <c r="A7" s="4">
        <v>46117</v>
      </c>
      <c r="B7" s="5">
        <f>YEAR(A8)</f>
        <v>2026</v>
      </c>
      <c r="C7" s="5" t="s">
        <v>0</v>
      </c>
      <c r="D7" s="5" t="s">
        <v>1</v>
      </c>
      <c r="E7" s="5" t="s">
        <v>2</v>
      </c>
      <c r="F7" s="5">
        <v>211</v>
      </c>
      <c r="G7" s="7" t="s">
        <v>9</v>
      </c>
      <c r="H7" s="7"/>
      <c r="I7" s="7" t="s">
        <v>4</v>
      </c>
      <c r="J7" s="5">
        <v>202611</v>
      </c>
      <c r="K7" s="4">
        <v>46117</v>
      </c>
      <c r="L7" s="8">
        <f>IF(K7="","",K7-K4)</f>
        <v>2</v>
      </c>
      <c r="M7" s="9" t="s">
        <v>5</v>
      </c>
    </row>
    <row r="8" spans="1:13" ht="16" x14ac:dyDescent="0.2">
      <c r="A8" s="4">
        <v>46119</v>
      </c>
      <c r="B8" s="5">
        <f>YEAR(A8)</f>
        <v>2026</v>
      </c>
      <c r="C8" s="5" t="s">
        <v>0</v>
      </c>
      <c r="D8" s="5" t="s">
        <v>1</v>
      </c>
      <c r="E8" s="5" t="s">
        <v>2</v>
      </c>
      <c r="F8" s="6" t="s">
        <v>10</v>
      </c>
      <c r="G8" s="7" t="s">
        <v>11</v>
      </c>
      <c r="H8" s="7" t="s">
        <v>12</v>
      </c>
      <c r="I8" s="7" t="s">
        <v>13</v>
      </c>
      <c r="J8" s="5">
        <v>202611</v>
      </c>
      <c r="K8" s="4">
        <v>46118</v>
      </c>
      <c r="L8" s="8">
        <f>IF(K8="","",K8-K7)</f>
        <v>1</v>
      </c>
      <c r="M8" s="9" t="s">
        <v>5</v>
      </c>
    </row>
    <row r="9" spans="1:13" ht="16" x14ac:dyDescent="0.2">
      <c r="A9" s="4">
        <v>46119</v>
      </c>
      <c r="B9" s="5">
        <f>YEAR(A9)</f>
        <v>2026</v>
      </c>
      <c r="C9" s="5" t="s">
        <v>0</v>
      </c>
      <c r="D9" s="5" t="s">
        <v>14</v>
      </c>
      <c r="E9" s="5" t="s">
        <v>15</v>
      </c>
      <c r="F9" s="5">
        <v>208</v>
      </c>
      <c r="G9" s="7" t="s">
        <v>16</v>
      </c>
      <c r="H9" s="7"/>
      <c r="I9" s="7" t="s">
        <v>4</v>
      </c>
      <c r="J9" s="5">
        <v>202611</v>
      </c>
      <c r="K9" s="4">
        <v>46119</v>
      </c>
      <c r="L9" s="8">
        <f>IF(K9="","",K9-K8)</f>
        <v>1</v>
      </c>
      <c r="M9" s="9" t="s">
        <v>5</v>
      </c>
    </row>
    <row r="17" spans="2:5" ht="32" x14ac:dyDescent="0.2">
      <c r="B17" s="13" t="s">
        <v>32</v>
      </c>
      <c r="C17" s="12" t="s">
        <v>21</v>
      </c>
      <c r="D17" s="13" t="s">
        <v>30</v>
      </c>
      <c r="E17" s="14" t="s">
        <v>31</v>
      </c>
    </row>
    <row r="18" spans="2:5" x14ac:dyDescent="0.2">
      <c r="B18" s="10">
        <f>COUNTA(_xlfn.UNIQUE(Table2[TripID]))</f>
        <v>1</v>
      </c>
      <c r="C18" t="str" cm="1">
        <f t="array" ref="C18:C19">_xlfn.UNIQUE(Table2[Project])</f>
        <v>Septimus</v>
      </c>
      <c r="D18" s="11" cm="1">
        <f t="array" ref="D18">MAX(_xlfn._xlws.FILTER(Table2[Site Visit Actual Date],Table2[Project]=C18))</f>
        <v>46118</v>
      </c>
      <c r="E18" s="15" cm="1">
        <f t="array" aca="1" ref="E18:E19" ca="1">TODAY()-D18:D19</f>
        <v>2</v>
      </c>
    </row>
    <row r="19" spans="2:5" x14ac:dyDescent="0.2">
      <c r="C19" t="str">
        <v>Montney</v>
      </c>
      <c r="D19" s="11" cm="1">
        <f t="array" ref="D19">MAX(_xlfn._xlws.FILTER(Table2[Site Visit Actual Date],Table2[Project]=C19))</f>
        <v>46119</v>
      </c>
      <c r="E19" s="10">
        <f ca="1"/>
        <v>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Ramsay</dc:creator>
  <cp:lastModifiedBy>RvE</cp:lastModifiedBy>
  <dcterms:created xsi:type="dcterms:W3CDTF">2026-04-08T02:10:47Z</dcterms:created>
  <dcterms:modified xsi:type="dcterms:W3CDTF">2026-04-08T04:51:53Z</dcterms:modified>
</cp:coreProperties>
</file>