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2"/>
  <workbookPr/>
  <mc:AlternateContent xmlns:mc="http://schemas.openxmlformats.org/markup-compatibility/2006">
    <mc:Choice Requires="x15">
      <x15ac:absPath xmlns:x15ac="http://schemas.microsoft.com/office/spreadsheetml/2010/11/ac" url="https://onecom5409298-my.sharepoint.com/personal/riny_vaneekelen_se/Documents/1-MSTC_MOTH/"/>
    </mc:Choice>
  </mc:AlternateContent>
  <xr:revisionPtr revIDLastSave="0" documentId="8_{1B44DCFD-7692-43C4-BD92-A9F975290154}" xr6:coauthVersionLast="47" xr6:coauthVersionMax="47" xr10:uidLastSave="{00000000-0000-0000-0000-000000000000}"/>
  <bookViews>
    <workbookView xWindow="-120" yWindow="-120" windowWidth="38640" windowHeight="21120" tabRatio="595" activeTab="1" xr2:uid="{2DBBAC0B-6E01-4BEA-96F8-3FFC8C7A01A5}"/>
  </bookViews>
  <sheets>
    <sheet name="Copyright" sheetId="5" r:id="rId1"/>
    <sheet name="Report" sheetId="1" r:id="rId2"/>
    <sheet name="Bank Transactions" sheetId="2" r:id="rId3"/>
    <sheet name="Categories" sheetId="3" r:id="rId4"/>
    <sheet name="More Resources" sheetId="6" r:id="rId5"/>
  </sheets>
  <definedNames>
    <definedName name="_xlnm._FilterDatabase" localSheetId="1" hidden="1">Report!$F$4:$G$4</definedName>
    <definedName name="Slicer_Months__Date">#N/A</definedName>
    <definedName name="Slicer_Years__Date">#N/A</definedName>
    <definedName name="Subcategories">categories[Subcategory]</definedName>
  </definedNames>
  <calcPr calcId="191029"/>
  <pivotCaches>
    <pivotCache cacheId="8"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2" l="1"/>
  <c r="I272" i="2"/>
  <c r="J271" i="2"/>
  <c r="I271" i="2"/>
  <c r="J270" i="2"/>
  <c r="J269" i="2"/>
  <c r="I269" i="2"/>
  <c r="J268" i="2"/>
  <c r="I268" i="2"/>
  <c r="J267" i="2"/>
  <c r="J266" i="2"/>
  <c r="I266" i="2"/>
  <c r="J273" i="2"/>
  <c r="I273" i="2"/>
  <c r="J274" i="2"/>
  <c r="I274" i="2"/>
  <c r="J275" i="2"/>
  <c r="I275" i="2"/>
  <c r="J276" i="2"/>
  <c r="I276" i="2"/>
  <c r="J277" i="2"/>
  <c r="I277" i="2"/>
  <c r="J278" i="2"/>
  <c r="I278" i="2"/>
  <c r="J279" i="2"/>
  <c r="I279" i="2"/>
  <c r="J280" i="2"/>
  <c r="I280" i="2"/>
  <c r="J281" i="2"/>
  <c r="I281" i="2"/>
  <c r="J282" i="2"/>
  <c r="I282" i="2"/>
  <c r="J283" i="2"/>
  <c r="I283" i="2"/>
  <c r="J284" i="2"/>
  <c r="I284" i="2"/>
  <c r="J285" i="2"/>
  <c r="I285" i="2"/>
  <c r="J286" i="2"/>
  <c r="I286" i="2"/>
  <c r="J287" i="2"/>
  <c r="I287" i="2"/>
  <c r="J288" i="2"/>
  <c r="I288" i="2"/>
  <c r="J289" i="2"/>
  <c r="I289" i="2"/>
  <c r="J291" i="2"/>
  <c r="I291" i="2"/>
  <c r="J292" i="2"/>
  <c r="I292" i="2"/>
  <c r="J293" i="2"/>
  <c r="I293" i="2"/>
  <c r="J294" i="2"/>
  <c r="I294" i="2"/>
  <c r="J295" i="2"/>
  <c r="I295" i="2"/>
  <c r="J296" i="2"/>
  <c r="I296" i="2"/>
  <c r="J297" i="2"/>
  <c r="I297" i="2"/>
  <c r="J298" i="2"/>
  <c r="I298" i="2"/>
  <c r="J299" i="2"/>
  <c r="I299" i="2"/>
  <c r="J300" i="2"/>
  <c r="I300" i="2"/>
  <c r="J301" i="2"/>
  <c r="I301" i="2"/>
  <c r="J265" i="2"/>
  <c r="I265" i="2"/>
  <c r="J264" i="2"/>
  <c r="I264" i="2"/>
  <c r="J263" i="2"/>
  <c r="I263" i="2"/>
  <c r="J262" i="2"/>
  <c r="I262" i="2"/>
  <c r="J261" i="2"/>
  <c r="I261" i="2"/>
  <c r="J260" i="2"/>
  <c r="I260" i="2"/>
  <c r="J259" i="2"/>
  <c r="I259" i="2"/>
  <c r="J258" i="2"/>
  <c r="I258" i="2"/>
  <c r="J257" i="2"/>
  <c r="I257" i="2"/>
  <c r="J256" i="2"/>
  <c r="I256" i="2"/>
  <c r="J255" i="2"/>
  <c r="I255" i="2"/>
  <c r="J254" i="2"/>
  <c r="I254" i="2"/>
  <c r="J253" i="2"/>
  <c r="I253" i="2"/>
  <c r="J252" i="2"/>
  <c r="I252" i="2"/>
  <c r="J251" i="2"/>
  <c r="I251" i="2"/>
  <c r="J250" i="2"/>
  <c r="I250" i="2"/>
  <c r="J249" i="2"/>
  <c r="I249" i="2"/>
  <c r="J248" i="2"/>
  <c r="I248" i="2"/>
  <c r="J302" i="2"/>
  <c r="I302" i="2"/>
  <c r="J303" i="2"/>
  <c r="I303" i="2"/>
  <c r="J304" i="2"/>
  <c r="I304" i="2"/>
  <c r="J305" i="2"/>
  <c r="I305" i="2"/>
  <c r="J306" i="2"/>
  <c r="I306" i="2"/>
  <c r="J307" i="2"/>
  <c r="I307" i="2"/>
  <c r="J308" i="2"/>
  <c r="I308" i="2"/>
  <c r="I309" i="2"/>
  <c r="J309" i="2"/>
  <c r="J310" i="2"/>
  <c r="I310" i="2"/>
  <c r="J311" i="2"/>
  <c r="I311" i="2"/>
  <c r="J312" i="2"/>
  <c r="I312" i="2"/>
  <c r="J313" i="2"/>
  <c r="I313" i="2"/>
  <c r="J314" i="2"/>
  <c r="I314" i="2"/>
  <c r="J315" i="2"/>
  <c r="I315" i="2"/>
  <c r="J316" i="2"/>
  <c r="I316" i="2"/>
  <c r="J317" i="2"/>
  <c r="I317" i="2"/>
  <c r="J318" i="2"/>
  <c r="I318" i="2"/>
  <c r="J319" i="2"/>
  <c r="I319" i="2"/>
  <c r="J320" i="2"/>
  <c r="I320" i="2"/>
  <c r="J321" i="2"/>
  <c r="I321" i="2"/>
  <c r="J322" i="2"/>
  <c r="I322" i="2"/>
  <c r="J323" i="2"/>
  <c r="I323" i="2"/>
  <c r="J324" i="2"/>
  <c r="I324" i="2"/>
  <c r="J325" i="2"/>
  <c r="I325" i="2"/>
  <c r="J326" i="2"/>
  <c r="I326" i="2"/>
  <c r="J327" i="2"/>
  <c r="I327" i="2"/>
  <c r="J328" i="2"/>
  <c r="I328" i="2"/>
  <c r="J329" i="2"/>
  <c r="I329" i="2"/>
  <c r="J330" i="2"/>
  <c r="I330" i="2"/>
  <c r="J331" i="2"/>
  <c r="I331" i="2"/>
  <c r="J332" i="2"/>
  <c r="I332" i="2"/>
  <c r="J333" i="2"/>
  <c r="I333" i="2"/>
  <c r="J334" i="2"/>
  <c r="I334" i="2"/>
  <c r="J335" i="2"/>
  <c r="I335" i="2"/>
  <c r="J336" i="2"/>
  <c r="I336" i="2"/>
  <c r="J337" i="2"/>
  <c r="I337" i="2"/>
  <c r="J338" i="2"/>
  <c r="I338" i="2"/>
  <c r="J339" i="2"/>
  <c r="I339" i="2"/>
  <c r="J340" i="2"/>
  <c r="I340" i="2"/>
  <c r="J341" i="2"/>
  <c r="I341" i="2"/>
  <c r="I342" i="2"/>
  <c r="J342" i="2"/>
  <c r="J343" i="2"/>
  <c r="I343" i="2"/>
  <c r="J344" i="2"/>
  <c r="I344" i="2"/>
  <c r="J345" i="2"/>
  <c r="I345" i="2"/>
  <c r="J346" i="2"/>
  <c r="I346" i="2"/>
  <c r="J347" i="2"/>
  <c r="I347" i="2"/>
  <c r="J348" i="2"/>
  <c r="I348" i="2"/>
  <c r="J349" i="2"/>
  <c r="I349" i="2"/>
  <c r="J350" i="2"/>
  <c r="I350" i="2"/>
  <c r="J351" i="2"/>
  <c r="I351" i="2"/>
  <c r="J352" i="2"/>
  <c r="I352" i="2"/>
  <c r="J353" i="2"/>
  <c r="I353" i="2"/>
  <c r="J354" i="2"/>
  <c r="I354" i="2"/>
  <c r="J247" i="2"/>
  <c r="I247" i="2"/>
  <c r="J246" i="2"/>
  <c r="I246" i="2"/>
  <c r="J245" i="2"/>
  <c r="I245" i="2"/>
  <c r="J244" i="2"/>
  <c r="I244" i="2"/>
  <c r="J243" i="2"/>
  <c r="I243" i="2"/>
  <c r="J242" i="2"/>
  <c r="I242" i="2"/>
  <c r="I241" i="2"/>
  <c r="J241" i="2"/>
  <c r="J240" i="2"/>
  <c r="I240" i="2"/>
  <c r="J239" i="2"/>
  <c r="I239" i="2"/>
  <c r="J238" i="2"/>
  <c r="I238" i="2"/>
  <c r="J237" i="2"/>
  <c r="I237" i="2"/>
  <c r="J235" i="2"/>
  <c r="I235" i="2"/>
  <c r="J234" i="2"/>
  <c r="I234" i="2"/>
  <c r="J233" i="2"/>
  <c r="I233" i="2"/>
  <c r="J231" i="2"/>
  <c r="I231" i="2"/>
  <c r="J230" i="2"/>
  <c r="I230" i="2"/>
  <c r="J229" i="2"/>
  <c r="I229" i="2"/>
  <c r="J228" i="2"/>
  <c r="I228" i="2"/>
  <c r="J227" i="2"/>
  <c r="I227" i="2"/>
  <c r="J226" i="2"/>
  <c r="I226" i="2"/>
  <c r="J225" i="2"/>
  <c r="I225" i="2"/>
  <c r="J224" i="2"/>
  <c r="I224" i="2"/>
  <c r="J223" i="2"/>
  <c r="I223" i="2"/>
  <c r="J222" i="2"/>
  <c r="I222" i="2"/>
  <c r="J221" i="2"/>
  <c r="I221" i="2"/>
  <c r="J220" i="2"/>
  <c r="I220" i="2"/>
  <c r="J219" i="2"/>
  <c r="I219" i="2"/>
  <c r="J218" i="2"/>
  <c r="I218" i="2"/>
  <c r="J217" i="2"/>
  <c r="I217" i="2"/>
  <c r="J216" i="2"/>
  <c r="I216" i="2"/>
  <c r="J215" i="2"/>
  <c r="I215" i="2"/>
  <c r="J214" i="2"/>
  <c r="I214" i="2"/>
  <c r="J213" i="2"/>
  <c r="I213" i="2"/>
  <c r="J212" i="2"/>
  <c r="I212" i="2"/>
  <c r="J211" i="2"/>
  <c r="I211" i="2"/>
  <c r="J210" i="2"/>
  <c r="I210" i="2"/>
  <c r="J209" i="2"/>
  <c r="I209" i="2"/>
  <c r="J208" i="2"/>
  <c r="I208" i="2"/>
  <c r="J207" i="2"/>
  <c r="J206" i="2"/>
  <c r="I206" i="2"/>
  <c r="J205" i="2"/>
  <c r="I205" i="2"/>
  <c r="J204" i="2"/>
  <c r="I204" i="2"/>
  <c r="J203" i="2"/>
  <c r="I203" i="2"/>
  <c r="J202" i="2"/>
  <c r="I202" i="2"/>
  <c r="J201" i="2"/>
  <c r="I201" i="2"/>
  <c r="J200" i="2"/>
  <c r="I200" i="2"/>
  <c r="J199" i="2"/>
  <c r="I199" i="2"/>
  <c r="J198" i="2"/>
  <c r="I198" i="2"/>
  <c r="J197" i="2"/>
  <c r="I197" i="2"/>
  <c r="J196" i="2"/>
  <c r="I196" i="2"/>
  <c r="J195" i="2"/>
  <c r="I195" i="2"/>
  <c r="J194" i="2"/>
  <c r="I194" i="2"/>
  <c r="J193" i="2"/>
  <c r="I193" i="2"/>
  <c r="J192" i="2"/>
  <c r="I192" i="2"/>
  <c r="J191" i="2"/>
  <c r="I191" i="2"/>
  <c r="J190" i="2"/>
  <c r="I190" i="2"/>
  <c r="J189" i="2"/>
  <c r="I189" i="2"/>
  <c r="J188" i="2"/>
  <c r="I188" i="2"/>
  <c r="J187" i="2"/>
  <c r="I187" i="2"/>
  <c r="J186" i="2"/>
  <c r="I186" i="2"/>
  <c r="J185" i="2"/>
  <c r="I185" i="2"/>
  <c r="J184" i="2"/>
  <c r="I184" i="2"/>
  <c r="J183" i="2"/>
  <c r="I183" i="2"/>
  <c r="J182" i="2"/>
  <c r="I182" i="2"/>
  <c r="J181" i="2"/>
  <c r="I181" i="2"/>
  <c r="J180" i="2"/>
  <c r="I180" i="2"/>
  <c r="J179" i="2"/>
  <c r="I179" i="2"/>
  <c r="J178" i="2"/>
  <c r="I178" i="2"/>
  <c r="J177" i="2"/>
  <c r="I177" i="2"/>
  <c r="J176" i="2"/>
  <c r="I176" i="2"/>
  <c r="J175" i="2"/>
  <c r="I175" i="2"/>
  <c r="J174" i="2"/>
  <c r="I174" i="2"/>
  <c r="J173" i="2"/>
  <c r="I173" i="2"/>
  <c r="J172" i="2"/>
  <c r="I172" i="2"/>
  <c r="J171" i="2"/>
  <c r="I171" i="2"/>
  <c r="J170" i="2"/>
  <c r="J169" i="2"/>
  <c r="I169" i="2"/>
  <c r="J168" i="2"/>
  <c r="I168" i="2"/>
  <c r="J167" i="2"/>
  <c r="I167" i="2"/>
  <c r="J166" i="2"/>
  <c r="I166" i="2"/>
  <c r="J165" i="2"/>
  <c r="I165" i="2"/>
  <c r="J164" i="2"/>
  <c r="I164" i="2"/>
  <c r="J163" i="2"/>
  <c r="I163" i="2"/>
  <c r="J162" i="2"/>
  <c r="I162" i="2"/>
  <c r="J161" i="2"/>
  <c r="I161" i="2"/>
  <c r="J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I133" i="2"/>
  <c r="J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G96" i="2"/>
  <c r="I96" i="2"/>
  <c r="J96" i="2"/>
  <c r="J95" i="2"/>
  <c r="I95" i="2"/>
  <c r="J94" i="2"/>
  <c r="I94" i="2"/>
  <c r="J93" i="2"/>
  <c r="I93" i="2"/>
  <c r="J92" i="2"/>
  <c r="I92" i="2"/>
  <c r="J91" i="2"/>
  <c r="I91" i="2"/>
  <c r="J90" i="2"/>
  <c r="I90" i="2"/>
  <c r="J88" i="2"/>
  <c r="J89" i="2"/>
  <c r="I89" i="2"/>
  <c r="I30" i="2"/>
  <c r="I88" i="2"/>
  <c r="J87" i="2"/>
  <c r="I87" i="2"/>
  <c r="J86" i="2"/>
  <c r="I86" i="2"/>
  <c r="J85" i="2"/>
  <c r="I85" i="2"/>
  <c r="J84" i="2"/>
  <c r="I84" i="2"/>
  <c r="J83" i="2"/>
  <c r="I83" i="2"/>
  <c r="J82" i="2"/>
  <c r="I82" i="2"/>
  <c r="J81" i="2"/>
  <c r="I81" i="2"/>
  <c r="J80" i="2"/>
  <c r="I80" i="2"/>
  <c r="J79" i="2"/>
  <c r="I79" i="2"/>
  <c r="J78" i="2"/>
  <c r="I78" i="2"/>
  <c r="J77" i="2"/>
  <c r="I77" i="2"/>
  <c r="J76" i="2"/>
  <c r="I76" i="2"/>
  <c r="J74" i="2"/>
  <c r="J75" i="2"/>
  <c r="I75" i="2"/>
  <c r="I74" i="2"/>
  <c r="J73" i="2"/>
  <c r="I73" i="2"/>
  <c r="I71" i="2"/>
  <c r="J72" i="2"/>
  <c r="J71" i="2"/>
  <c r="I72" i="2"/>
  <c r="J70" i="2"/>
  <c r="I70" i="2"/>
  <c r="J69" i="2"/>
  <c r="I69" i="2"/>
  <c r="J68" i="2"/>
  <c r="I68" i="2"/>
  <c r="J67" i="2"/>
  <c r="I67" i="2"/>
  <c r="J66" i="2"/>
  <c r="I66" i="2"/>
  <c r="J65" i="2"/>
  <c r="I65" i="2"/>
  <c r="J64" i="2"/>
  <c r="I64" i="2"/>
  <c r="J63" i="2"/>
  <c r="I63" i="2"/>
  <c r="J62" i="2"/>
  <c r="I62" i="2"/>
  <c r="J61" i="2"/>
  <c r="I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J29" i="2"/>
  <c r="I29" i="2"/>
  <c r="J28" i="2"/>
  <c r="I28" i="2"/>
  <c r="J27" i="2"/>
  <c r="I27" i="2"/>
  <c r="J26" i="2"/>
  <c r="I26" i="2"/>
  <c r="J25" i="2"/>
  <c r="I25" i="2"/>
  <c r="J24" i="2"/>
  <c r="I24" i="2"/>
  <c r="J23" i="2"/>
  <c r="I23" i="2"/>
  <c r="J22" i="2"/>
  <c r="I22" i="2"/>
  <c r="J21" i="2"/>
  <c r="I21" i="2"/>
  <c r="J20" i="2"/>
  <c r="J19" i="2"/>
  <c r="I19" i="2"/>
  <c r="J18" i="2"/>
  <c r="I18" i="2"/>
  <c r="J17" i="2"/>
  <c r="I17" i="2"/>
  <c r="J16" i="2"/>
  <c r="I16" i="2"/>
  <c r="J15" i="2"/>
  <c r="I15" i="2"/>
  <c r="J14" i="2"/>
  <c r="I14" i="2"/>
  <c r="J13" i="2"/>
  <c r="I12" i="2"/>
  <c r="G12" i="2"/>
  <c r="I13" i="2"/>
  <c r="J12" i="2"/>
  <c r="J11" i="2"/>
  <c r="I11" i="2"/>
  <c r="J10" i="2"/>
  <c r="I10" i="2"/>
  <c r="G9" i="2"/>
  <c r="I9" i="2"/>
  <c r="J9" i="2"/>
  <c r="I20" i="2"/>
  <c r="I8" i="2"/>
  <c r="J7" i="2"/>
  <c r="J8" i="2"/>
  <c r="I7" i="2"/>
  <c r="I6" i="2"/>
  <c r="J6" i="2"/>
  <c r="J5" i="2"/>
  <c r="J4" i="2"/>
  <c r="I5" i="2"/>
  <c r="I4" i="2"/>
  <c r="G354" i="2"/>
  <c r="G353" i="2"/>
  <c r="G352" i="2"/>
  <c r="G351" i="2"/>
  <c r="G339" i="2"/>
  <c r="G337" i="2"/>
  <c r="G350" i="2"/>
  <c r="G349" i="2"/>
  <c r="G348" i="2"/>
  <c r="G347" i="2"/>
  <c r="G346" i="2"/>
  <c r="G345" i="2"/>
  <c r="G344" i="2"/>
  <c r="G343" i="2"/>
  <c r="G342" i="2"/>
  <c r="G341" i="2"/>
  <c r="G340" i="2"/>
  <c r="G338"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I290" i="2"/>
  <c r="J290" i="2"/>
  <c r="G289" i="2"/>
  <c r="G288" i="2"/>
  <c r="G287" i="2"/>
  <c r="G286" i="2"/>
  <c r="G285" i="2"/>
  <c r="G284" i="2"/>
  <c r="G283" i="2"/>
  <c r="G282" i="2"/>
  <c r="G281" i="2"/>
  <c r="G280" i="2"/>
  <c r="G279" i="2"/>
  <c r="G278" i="2"/>
  <c r="G277" i="2"/>
  <c r="G276" i="2"/>
  <c r="G275" i="2"/>
  <c r="G274" i="2"/>
  <c r="G273" i="2"/>
  <c r="G272" i="2"/>
  <c r="G271" i="2"/>
  <c r="G270" i="2"/>
  <c r="I270" i="2"/>
  <c r="G269" i="2"/>
  <c r="G268" i="2"/>
  <c r="G267" i="2"/>
  <c r="I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I236" i="2"/>
  <c r="J236" i="2"/>
  <c r="G235" i="2"/>
  <c r="G234" i="2"/>
  <c r="G233" i="2"/>
  <c r="G232" i="2"/>
  <c r="I232" i="2"/>
  <c r="J232" i="2"/>
  <c r="G231" i="2"/>
  <c r="G230" i="2"/>
  <c r="G229" i="2"/>
  <c r="G228" i="2"/>
  <c r="G227" i="2"/>
  <c r="G226" i="2"/>
  <c r="G225" i="2"/>
  <c r="G224" i="2"/>
  <c r="G223" i="2"/>
  <c r="G222" i="2"/>
  <c r="G220" i="2"/>
  <c r="G221" i="2"/>
  <c r="G219" i="2"/>
  <c r="G218" i="2"/>
  <c r="G217" i="2"/>
  <c r="G216" i="2"/>
  <c r="G215" i="2"/>
  <c r="G214" i="2"/>
  <c r="G213" i="2"/>
  <c r="G212" i="2"/>
  <c r="G211" i="2"/>
  <c r="G210" i="2"/>
  <c r="G209" i="2"/>
  <c r="G208" i="2"/>
  <c r="G207" i="2"/>
  <c r="I207" i="2"/>
  <c r="G206" i="2"/>
  <c r="G205" i="2"/>
  <c r="G204" i="2"/>
  <c r="G203" i="2"/>
  <c r="G202" i="2"/>
  <c r="G201" i="2"/>
  <c r="G199" i="2"/>
  <c r="G198" i="2"/>
  <c r="G200" i="2"/>
  <c r="G197" i="2"/>
  <c r="G196" i="2"/>
  <c r="G195" i="2"/>
  <c r="G194" i="2"/>
  <c r="G193" i="2"/>
  <c r="G192" i="2"/>
  <c r="G191" i="2"/>
  <c r="G190" i="2"/>
  <c r="G189" i="2"/>
  <c r="G188" i="2"/>
  <c r="G187" i="2"/>
  <c r="G186" i="2"/>
  <c r="G185" i="2"/>
  <c r="G184" i="2"/>
  <c r="G81" i="2"/>
  <c r="G183" i="2"/>
  <c r="G182" i="2"/>
  <c r="G181" i="2"/>
  <c r="G180" i="2"/>
  <c r="G179" i="2"/>
  <c r="G178" i="2"/>
  <c r="G177" i="2"/>
  <c r="G176" i="2"/>
  <c r="G175" i="2"/>
  <c r="G174" i="2"/>
  <c r="G173" i="2"/>
  <c r="G172" i="2"/>
  <c r="G171" i="2"/>
  <c r="G170" i="2"/>
  <c r="I170" i="2"/>
  <c r="G169" i="2"/>
  <c r="G168" i="2"/>
  <c r="G167" i="2"/>
  <c r="G156" i="2"/>
  <c r="G166" i="2"/>
  <c r="G165" i="2"/>
  <c r="G164" i="2"/>
  <c r="G163" i="2"/>
  <c r="G162" i="2"/>
  <c r="G161" i="2"/>
  <c r="G157" i="2"/>
  <c r="G160" i="2"/>
  <c r="I160" i="2"/>
  <c r="G159" i="2"/>
  <c r="G158" i="2"/>
  <c r="G155" i="2"/>
  <c r="G154" i="2"/>
  <c r="G153" i="2"/>
  <c r="G152" i="2"/>
  <c r="G151" i="2"/>
  <c r="G150" i="2"/>
  <c r="G149" i="2"/>
  <c r="G147" i="2"/>
  <c r="G148" i="2"/>
  <c r="G146" i="2"/>
  <c r="G145" i="2"/>
  <c r="G144" i="2"/>
  <c r="G143" i="2"/>
  <c r="G142" i="2"/>
  <c r="G141" i="2"/>
  <c r="G140" i="2"/>
  <c r="G139" i="2"/>
  <c r="G138" i="2"/>
  <c r="G137" i="2"/>
  <c r="G136" i="2"/>
  <c r="G135" i="2"/>
  <c r="G134" i="2"/>
  <c r="G133" i="2"/>
  <c r="G132" i="2"/>
  <c r="G73" i="2"/>
  <c r="G131" i="2"/>
  <c r="G130" i="2"/>
  <c r="G70" i="2"/>
  <c r="G128" i="2"/>
  <c r="G129" i="2"/>
  <c r="G127" i="2"/>
  <c r="G126" i="2"/>
  <c r="G125" i="2"/>
  <c r="G124" i="2"/>
  <c r="G123" i="2"/>
  <c r="G121" i="2"/>
  <c r="G80" i="2"/>
  <c r="G122" i="2"/>
  <c r="G120" i="2"/>
  <c r="G119" i="2"/>
  <c r="G118" i="2"/>
  <c r="G117" i="2"/>
  <c r="G116" i="2"/>
  <c r="G115" i="2"/>
  <c r="G114" i="2"/>
  <c r="G113" i="2"/>
  <c r="G112" i="2"/>
  <c r="G111" i="2"/>
  <c r="G110" i="2"/>
  <c r="G109" i="2"/>
  <c r="G108" i="2"/>
  <c r="G107" i="2"/>
  <c r="G106" i="2"/>
  <c r="G105" i="2"/>
  <c r="G104" i="2"/>
  <c r="G103" i="2"/>
  <c r="G102" i="2"/>
  <c r="G101" i="2"/>
  <c r="G100" i="2"/>
  <c r="G99" i="2"/>
  <c r="G98" i="2"/>
  <c r="G97" i="2"/>
  <c r="G95" i="2"/>
  <c r="G94" i="2"/>
  <c r="G93" i="2"/>
  <c r="G92" i="2"/>
  <c r="G90" i="2"/>
  <c r="G91" i="2"/>
  <c r="G89" i="2"/>
  <c r="G88" i="2"/>
  <c r="G87" i="2"/>
  <c r="G74" i="2"/>
  <c r="G26" i="2"/>
  <c r="G53" i="2"/>
  <c r="G86" i="2"/>
  <c r="G85" i="2"/>
  <c r="G84" i="2"/>
  <c r="G83" i="2"/>
  <c r="G82" i="2"/>
  <c r="G79" i="2"/>
  <c r="G78" i="2"/>
  <c r="G77" i="2"/>
  <c r="G76" i="2"/>
  <c r="G75" i="2"/>
  <c r="G72" i="2"/>
  <c r="G71" i="2"/>
  <c r="G69" i="2"/>
  <c r="G68" i="2"/>
  <c r="G67" i="2"/>
  <c r="G66" i="2"/>
  <c r="G65" i="2"/>
  <c r="G64" i="2"/>
  <c r="G63" i="2"/>
  <c r="G62" i="2"/>
  <c r="G61" i="2"/>
  <c r="G60" i="2"/>
  <c r="G59" i="2"/>
  <c r="G58" i="2"/>
  <c r="G57" i="2"/>
  <c r="G56" i="2"/>
  <c r="G55" i="2"/>
  <c r="G54" i="2"/>
  <c r="G52" i="2"/>
  <c r="G51" i="2"/>
  <c r="G50" i="2"/>
  <c r="G49" i="2"/>
  <c r="G48" i="2"/>
  <c r="G47" i="2"/>
  <c r="G46" i="2"/>
  <c r="G45" i="2"/>
  <c r="G44" i="2"/>
  <c r="G43" i="2"/>
  <c r="G42" i="2"/>
  <c r="G41" i="2"/>
  <c r="G40" i="2"/>
  <c r="G39" i="2"/>
  <c r="G38" i="2"/>
  <c r="G37" i="2"/>
  <c r="G36" i="2"/>
  <c r="G35" i="2"/>
  <c r="G34" i="2"/>
  <c r="G33" i="2"/>
  <c r="G32" i="2"/>
  <c r="G30" i="2"/>
  <c r="G31" i="2"/>
  <c r="G29" i="2"/>
  <c r="G28" i="2"/>
  <c r="G27" i="2"/>
  <c r="G25" i="2"/>
  <c r="G24" i="2"/>
  <c r="G23" i="2"/>
  <c r="G22" i="2"/>
  <c r="G21" i="2"/>
  <c r="G20" i="2"/>
  <c r="G19" i="2"/>
  <c r="G18" i="2"/>
  <c r="G17" i="2"/>
  <c r="G16" i="2"/>
  <c r="G15" i="2"/>
  <c r="G14" i="2"/>
  <c r="G13" i="2"/>
  <c r="G11" i="2"/>
  <c r="G10" i="2"/>
  <c r="G8" i="2"/>
  <c r="G7" i="2"/>
  <c r="G6" i="2"/>
  <c r="G5" i="2"/>
  <c r="G4" i="2"/>
  <c r="J2" i="1"/>
  <c r="K2" i="1"/>
  <c r="L2" i="1" l="1"/>
</calcChain>
</file>

<file path=xl/sharedStrings.xml><?xml version="1.0" encoding="utf-8"?>
<sst xmlns="http://schemas.openxmlformats.org/spreadsheetml/2006/main" count="1437" uniqueCount="336">
  <si>
    <t>Account</t>
  </si>
  <si>
    <t>Date</t>
  </si>
  <si>
    <t>Description</t>
  </si>
  <si>
    <t>Debit (Spend)</t>
  </si>
  <si>
    <t>Credit (Income)</t>
  </si>
  <si>
    <t>Income/(Expense)</t>
  </si>
  <si>
    <t>Subcategory</t>
  </si>
  <si>
    <t>Category</t>
  </si>
  <si>
    <t>Category Type</t>
  </si>
  <si>
    <t>Salary</t>
  </si>
  <si>
    <t>Loan Repayment</t>
  </si>
  <si>
    <t>Groceries</t>
  </si>
  <si>
    <t>Entertainment</t>
  </si>
  <si>
    <t>Restaurant</t>
  </si>
  <si>
    <t>Dentist</t>
  </si>
  <si>
    <t>Gifts</t>
  </si>
  <si>
    <t>Expense</t>
  </si>
  <si>
    <t>Dining Out</t>
  </si>
  <si>
    <t>Medical</t>
  </si>
  <si>
    <t>Income</t>
  </si>
  <si>
    <t>Debt Repayment</t>
  </si>
  <si>
    <t>Interest Charge</t>
  </si>
  <si>
    <t>Grand Total</t>
  </si>
  <si>
    <t>Sum of Income/(Expense)2</t>
  </si>
  <si>
    <t>% of Total</t>
  </si>
  <si>
    <t>Net Savings</t>
  </si>
  <si>
    <t>Income &amp; Expenditure Dashboard</t>
  </si>
  <si>
    <t xml:space="preserve"> </t>
  </si>
  <si>
    <t>Copyright Notice</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</si>
  <si>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</si>
  <si>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</si>
  <si>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</si>
  <si>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</si>
  <si>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</si>
  <si>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</si>
  <si>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</si>
  <si>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</si>
  <si>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</si>
  <si>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</si>
  <si>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</si>
  <si>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</si>
  <si>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</si>
  <si>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</si>
  <si>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</si>
  <si>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</si>
  <si>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</si>
  <si>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</si>
  <si>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</si>
  <si>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</si>
  <si>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</si>
  <si>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</si>
  <si>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</si>
  <si>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</si>
  <si>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</si>
  <si>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</si>
  <si>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</si>
  <si>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</si>
  <si>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</si>
  <si>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</si>
  <si>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</si>
  <si>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</si>
  <si>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</si>
  <si>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</si>
  <si>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</si>
  <si>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</si>
  <si>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</si>
  <si>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</si>
  <si>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</si>
  <si>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</si>
  <si>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</si>
  <si>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</si>
  <si>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</si>
  <si>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</si>
  <si>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</si>
  <si>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</si>
  <si>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</si>
  <si>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</si>
  <si>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</si>
  <si>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Microsoft Word Masterclass</t>
  </si>
  <si>
    <t>https://www.myonlinetraininghub.com/microsoft-word-course</t>
  </si>
  <si>
    <t>Support</t>
  </si>
  <si>
    <t>Excel Forum</t>
  </si>
  <si>
    <t>https://www.myonlinetraininghub.com/excel-forum</t>
  </si>
  <si>
    <t>Follow Us for more Tips &amp; Tutorials</t>
  </si>
  <si>
    <t>Bank Transactions</t>
  </si>
  <si>
    <t>Income &amp; Expense Categories</t>
  </si>
  <si>
    <t>Vehicles</t>
  </si>
  <si>
    <t>Fuel</t>
  </si>
  <si>
    <t>Maintenance</t>
  </si>
  <si>
    <t>Social Security</t>
  </si>
  <si>
    <t>Pension</t>
  </si>
  <si>
    <t>Checking, Dan</t>
  </si>
  <si>
    <t>Checking, Laurie</t>
  </si>
  <si>
    <t>Investing</t>
  </si>
  <si>
    <t>Income, Laurie</t>
  </si>
  <si>
    <t>Income, Dan</t>
  </si>
  <si>
    <t>Withdrawal from M1, Dan</t>
  </si>
  <si>
    <t>Withdrawal from M1, Laurie</t>
  </si>
  <si>
    <t>Dep in M1 Laurie</t>
  </si>
  <si>
    <t>Dep in M1 Dan</t>
  </si>
  <si>
    <t>Dep in Other</t>
  </si>
  <si>
    <t>(All)</t>
  </si>
  <si>
    <t>Property</t>
  </si>
  <si>
    <t>Remodeling</t>
  </si>
  <si>
    <t>Pharmacy</t>
  </si>
  <si>
    <t>Insurance</t>
  </si>
  <si>
    <t>TV Subscriptions</t>
  </si>
  <si>
    <t>Modems</t>
  </si>
  <si>
    <t>Phones</t>
  </si>
  <si>
    <t>Job Supplies</t>
  </si>
  <si>
    <t>Dan, remote work</t>
  </si>
  <si>
    <t>Fast Food</t>
  </si>
  <si>
    <t>Taco Bell</t>
  </si>
  <si>
    <t>Circle K, Holiday</t>
  </si>
  <si>
    <t>Coburns</t>
  </si>
  <si>
    <t>Jimmy Johns</t>
  </si>
  <si>
    <t>Costco, Laurie</t>
  </si>
  <si>
    <t>Pera, Income-Laurie</t>
  </si>
  <si>
    <t>Taco Bell-Dan</t>
  </si>
  <si>
    <t>Fleet Farm-Dan</t>
  </si>
  <si>
    <t>Shell Station-Dan</t>
  </si>
  <si>
    <t>Hello Batch CBD-Dan</t>
  </si>
  <si>
    <t>Ace Hardware</t>
  </si>
  <si>
    <t>Leisure</t>
  </si>
  <si>
    <t>Coburns, Caribou</t>
  </si>
  <si>
    <t>Holiday</t>
  </si>
  <si>
    <t>Holiday, Nisswa</t>
  </si>
  <si>
    <t>S&amp;W Bait, Brainerd</t>
  </si>
  <si>
    <t>Holiday, Rice</t>
  </si>
  <si>
    <t>Wendy's, Nisswa</t>
  </si>
  <si>
    <t>Discover Card</t>
  </si>
  <si>
    <t>BCBS</t>
  </si>
  <si>
    <t>Holiday, Shoreview</t>
  </si>
  <si>
    <t>M1 Fiance</t>
  </si>
  <si>
    <t>MI Finance</t>
  </si>
  <si>
    <t>Pen State, pen materials</t>
  </si>
  <si>
    <t xml:space="preserve">Checking, Dan </t>
  </si>
  <si>
    <t>Casey's,</t>
  </si>
  <si>
    <t>M1 Finance</t>
  </si>
  <si>
    <t>Walmart</t>
  </si>
  <si>
    <t>Dollar Tree</t>
  </si>
  <si>
    <t>Sam's Club</t>
  </si>
  <si>
    <t>MN Power</t>
  </si>
  <si>
    <t>Norton, Laurie</t>
  </si>
  <si>
    <t>Coburns, Laurie</t>
  </si>
  <si>
    <t>Trigg Roach- rental</t>
  </si>
  <si>
    <t xml:space="preserve">Dan transfer for fish house </t>
  </si>
  <si>
    <t>Westside Liquor</t>
  </si>
  <si>
    <t>Checking. Dan</t>
  </si>
  <si>
    <t>Checking,Dan</t>
  </si>
  <si>
    <t>Auto Value</t>
  </si>
  <si>
    <t>LF hrdwr</t>
  </si>
  <si>
    <t>Holiday, Rice-beverage</t>
  </si>
  <si>
    <t>Beckman Coulter</t>
  </si>
  <si>
    <t>St. Gabriel Ortho, Laurie</t>
  </si>
  <si>
    <t>Burger King</t>
  </si>
  <si>
    <t>Chekcing, Dan</t>
  </si>
  <si>
    <t>LF Ballroom</t>
  </si>
  <si>
    <t>Cash, Laurie</t>
  </si>
  <si>
    <t>Checking Dan</t>
  </si>
  <si>
    <t>Home Depot</t>
  </si>
  <si>
    <t>FedEx</t>
  </si>
  <si>
    <t>Liquor</t>
  </si>
  <si>
    <t>Credit Card, Dan</t>
  </si>
  <si>
    <t>Kwik Trip, Sartell</t>
  </si>
  <si>
    <t>Papa Murphy's</t>
  </si>
  <si>
    <t>Tmobile</t>
  </si>
  <si>
    <t>Medicare</t>
  </si>
  <si>
    <t>Valley Natural Foods</t>
  </si>
  <si>
    <t>EF savings, Laurie</t>
  </si>
  <si>
    <t>Walmart, Laurie</t>
  </si>
  <si>
    <t>Cash out</t>
  </si>
  <si>
    <t>Aldi</t>
  </si>
  <si>
    <t>Credit card, Laurie</t>
  </si>
  <si>
    <t>TCN subscription</t>
  </si>
  <si>
    <t>Amazon - Bird feeder</t>
  </si>
  <si>
    <t>Freedham Store</t>
  </si>
  <si>
    <t>Amazon - cab hrdw</t>
  </si>
  <si>
    <t>Ex</t>
  </si>
  <si>
    <t xml:space="preserve">Discover+ </t>
  </si>
  <si>
    <t>Spectrum</t>
  </si>
  <si>
    <t>TV subscriptions</t>
  </si>
  <si>
    <t>Amazon, drawer slides</t>
  </si>
  <si>
    <t>Maucieri's</t>
  </si>
  <si>
    <t>Kwik Trip, St. Michael</t>
  </si>
  <si>
    <t>Taco Bell St Cloud</t>
  </si>
  <si>
    <t>Custom Printing, ship</t>
  </si>
  <si>
    <t>LF Hrdw, hall light</t>
  </si>
  <si>
    <t>Discover Card Xmas</t>
  </si>
  <si>
    <t>Camping World</t>
  </si>
  <si>
    <t>Exotic Blanks</t>
  </si>
  <si>
    <t>Checking, Da</t>
  </si>
  <si>
    <t>Derrick Meyer, RV pot</t>
  </si>
  <si>
    <t>Centerpoint Gas</t>
  </si>
  <si>
    <t xml:space="preserve">Casey's </t>
  </si>
  <si>
    <t>Casey's LF</t>
  </si>
  <si>
    <t>D Fishin' Hole</t>
  </si>
  <si>
    <t>City of Little Falls</t>
  </si>
  <si>
    <t>Donations</t>
  </si>
  <si>
    <t>Out of pocket</t>
  </si>
  <si>
    <t>Doctor/Clinic</t>
  </si>
  <si>
    <t>House Utility</t>
  </si>
  <si>
    <t>Electric</t>
  </si>
  <si>
    <t>Gas</t>
  </si>
  <si>
    <t>Sewer</t>
  </si>
  <si>
    <t>Water</t>
  </si>
  <si>
    <t>Mortgage</t>
  </si>
  <si>
    <t>Merchandise</t>
  </si>
  <si>
    <t>Health</t>
  </si>
  <si>
    <t>Property/Home</t>
  </si>
  <si>
    <t>Hobbies, Dan</t>
  </si>
  <si>
    <t>Hobbies, Laurie</t>
  </si>
  <si>
    <t>Optometry/Glasses</t>
  </si>
  <si>
    <t>Tabs</t>
  </si>
  <si>
    <t>Withdrawal, other</t>
  </si>
  <si>
    <t>Clothing</t>
  </si>
  <si>
    <t>Dan's clothing</t>
  </si>
  <si>
    <t>Laurie's clothing</t>
  </si>
  <si>
    <t>House</t>
  </si>
  <si>
    <t>Family</t>
  </si>
  <si>
    <t>Other</t>
  </si>
  <si>
    <t>Living Expense</t>
  </si>
  <si>
    <t>Household</t>
  </si>
  <si>
    <t>Fishing</t>
  </si>
  <si>
    <t>Pontoon</t>
  </si>
  <si>
    <t>Travel</t>
  </si>
  <si>
    <t>WiFi/ Modems</t>
  </si>
  <si>
    <t>Event</t>
  </si>
  <si>
    <t>Cash</t>
  </si>
  <si>
    <t>Cash out, Laurie</t>
  </si>
  <si>
    <t>Cash out, Dan</t>
  </si>
  <si>
    <t>Bank Transfer</t>
  </si>
  <si>
    <t>Check to save, Laurie</t>
  </si>
  <si>
    <t>Check to save, Dan</t>
  </si>
  <si>
    <t>LF Hdwr, drawer parts</t>
  </si>
  <si>
    <t>Ace Hdwr, drawer parts</t>
  </si>
  <si>
    <t>Save to check, Dan</t>
  </si>
  <si>
    <t>JD loan payment</t>
  </si>
  <si>
    <t>Checking Laurie</t>
  </si>
  <si>
    <t>Broadway Tire</t>
  </si>
  <si>
    <t>PHH Mortgage</t>
  </si>
  <si>
    <t>Casey's</t>
  </si>
  <si>
    <t>Fred's Home Furnace</t>
  </si>
  <si>
    <t>Fleet Farm, boot laces</t>
  </si>
  <si>
    <t>Kohl's</t>
  </si>
  <si>
    <t>Aldi's</t>
  </si>
  <si>
    <t>Walmart, vitamins</t>
  </si>
  <si>
    <t>Kwik Trip</t>
  </si>
  <si>
    <t>DMS Machine</t>
  </si>
  <si>
    <t>Equipment/Furnishings</t>
  </si>
  <si>
    <t>Checking. Laurie</t>
  </si>
  <si>
    <t>USPS, Pkg to Laura</t>
  </si>
  <si>
    <t>Coburn's, water</t>
  </si>
  <si>
    <t>Bernick's - vending</t>
  </si>
  <si>
    <t>St. Gabriel PT, Dan</t>
  </si>
  <si>
    <t>N Cen Med, Cpap</t>
  </si>
  <si>
    <t>Capital 1, Dan</t>
  </si>
  <si>
    <t>Coburn's</t>
  </si>
  <si>
    <t>Discover card, Laurie</t>
  </si>
  <si>
    <t>MMFCU</t>
  </si>
  <si>
    <t>Save to Check, Dan</t>
  </si>
  <si>
    <t>Kwik Trip, Cold Spring</t>
  </si>
  <si>
    <t>E Bay</t>
  </si>
  <si>
    <t>LF Landfill</t>
  </si>
  <si>
    <t>Medicare, Dan</t>
  </si>
  <si>
    <t>Cehcking, Laurie</t>
  </si>
  <si>
    <t>Medicare, Laurie</t>
  </si>
  <si>
    <t>Knobs4less</t>
  </si>
  <si>
    <t>Taco Bell, Dan</t>
  </si>
  <si>
    <t>Thielen's Meats</t>
  </si>
  <si>
    <t>O'Reilly's</t>
  </si>
  <si>
    <t>Minnesota Power</t>
  </si>
  <si>
    <t xml:space="preserve">CirK Holiday  </t>
  </si>
  <si>
    <t>Social Security, Laurie</t>
  </si>
  <si>
    <t>O'Reilly's, Laurie</t>
  </si>
  <si>
    <t>Walmart, dry erase</t>
  </si>
  <si>
    <t>Kwik Trip, Sauk Rapids</t>
  </si>
  <si>
    <t>Walmart, cheaters</t>
  </si>
  <si>
    <t>Holiday, Cold Spring</t>
  </si>
  <si>
    <t>Coburn's Caribou</t>
  </si>
  <si>
    <t>Discovery +</t>
  </si>
  <si>
    <t>Amazon</t>
  </si>
  <si>
    <t>Ashley Furniture</t>
  </si>
  <si>
    <t>Sam's Club, membrsp</t>
  </si>
  <si>
    <t>Venmo - Karl</t>
  </si>
  <si>
    <t>Kwip Trip</t>
  </si>
  <si>
    <t>Grand Rapids Marine</t>
  </si>
  <si>
    <t>Pen Blank Shop</t>
  </si>
  <si>
    <t>Menards</t>
  </si>
  <si>
    <t>Rambow</t>
  </si>
  <si>
    <t>Caribou Coffee</t>
  </si>
  <si>
    <t>Zenni Optical</t>
  </si>
  <si>
    <t>LF Hardware</t>
  </si>
  <si>
    <t>PayPal</t>
  </si>
  <si>
    <t>Save to check, Laurie</t>
  </si>
  <si>
    <t>Transfer of RMD</t>
  </si>
  <si>
    <t>RMD</t>
  </si>
  <si>
    <t xml:space="preserve">LPL Financial - RMD </t>
  </si>
  <si>
    <t>Transfer funds to Dan</t>
  </si>
  <si>
    <t>Garbage/Recycling</t>
  </si>
  <si>
    <t>Wendy's</t>
  </si>
  <si>
    <t>PP Norther Network</t>
  </si>
  <si>
    <t xml:space="preserve">Fleet Farm, </t>
  </si>
  <si>
    <t>Fleet Farm</t>
  </si>
  <si>
    <t>ALLTROO, Mike Rowe</t>
  </si>
  <si>
    <t>Spectrum, remote work</t>
  </si>
  <si>
    <t>Discover, pants &amp; socks</t>
  </si>
  <si>
    <t>Discover, food storage</t>
  </si>
  <si>
    <t>Discover, motion lights</t>
  </si>
  <si>
    <t>1st Auto, Edge brakes</t>
  </si>
  <si>
    <t>Morrison Cnty, BYOP</t>
  </si>
  <si>
    <t>Kwik Trip, Waite Park</t>
  </si>
  <si>
    <t>Kwip Trip, CS - lunch</t>
  </si>
  <si>
    <t>Kwip Trip, Waite Park</t>
  </si>
  <si>
    <t>Home Depot, WP</t>
  </si>
  <si>
    <t>Walmart, meds</t>
  </si>
  <si>
    <t>Home Depot, Baxter</t>
  </si>
  <si>
    <t>BCBS, Laurie</t>
  </si>
  <si>
    <t>Fleet Farm, steel toe</t>
  </si>
  <si>
    <t xml:space="preserve">Home Depot </t>
  </si>
  <si>
    <t>Amazon, mouse pad</t>
  </si>
  <si>
    <t>Amazon, camera, spliter</t>
  </si>
  <si>
    <t>Norton</t>
  </si>
  <si>
    <t>Lucy's Café</t>
  </si>
  <si>
    <t>Little Fiesta</t>
  </si>
  <si>
    <t>knee check</t>
  </si>
  <si>
    <t>driftwood for pens</t>
  </si>
  <si>
    <t>Dermatology</t>
  </si>
  <si>
    <t>Central Dermatology</t>
  </si>
  <si>
    <t>Para, Income-Laurie</t>
  </si>
  <si>
    <t>CSG</t>
  </si>
  <si>
    <t xml:space="preserve">BC </t>
  </si>
  <si>
    <t>2026</t>
  </si>
  <si>
    <t>Jan</t>
  </si>
  <si>
    <t>Feb</t>
  </si>
  <si>
    <t>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</si>
</sst>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quot;$&quot;#,##0"/>
    <numFmt numFmtId="166" formatCode="@*."/>
  </numFmts>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24"/>
      <color theme="4" tint="-0.499984740745262"/>
      <name val="Aptos Narrow"/>
      <family val="2"/>
      <scheme val="minor"/>
    </font>
    <font>
      <sz val="16"/>
      <color theme="4" tint="-0.499984740745262"/>
      <name val="Aptos Narrow"/>
      <family val="2"/>
      <scheme val="minor"/>
    </font>
    <font>
      <sz val="16"/>
      <color theme="7" tint="-0.499984740745262"/>
      <name val="Aptos Narrow"/>
      <family val="2"/>
      <scheme val="minor"/>
    </font>
    <font>
      <sz val="28"/>
      <color theme="0"/>
      <name val="Segoe UI Light"/>
      <family val="2"/>
    </font>
    <font>
      <sz val="14"/>
      <name val="Aptos Narrow"/>
      <family val="2"/>
      <scheme val="minor"/>
    </font>
    <font>
      <b/>
      <sz val="14"/>
      <name val="Aptos Narrow"/>
      <family val="2"/>
      <scheme val="minor"/>
    </font>
    <font>
      <sz val="11"/>
      <color theme="1"/>
      <name val="Segoe UI"/>
      <family val="2"/>
    </font>
  </fonts>
  <fills count="5">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rgb="FF0F5511"/>
        <bgColor indexed="64"/>
      </patternFill>
    </fill>
  </fills>
  <borders count="3">
    <border>
      <left/>
      <right/>
      <top/>
      <bottom/>
      <diagonal/>
    </border>
    <border>
      <left/>
      <right/>
      <top/>
      <bottom style="thin">
        <color indexed="64"/>
      </bottom>
      <diagonal/>
    </border>
    <border>
      <left/>
      <right/>
      <top/>
      <bottom style="thick">
        <color theme="4" tint="-0.499984740745262"/>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14" fontId="0" fillId="0" borderId="0" xfId="0" applyNumberFormat="1"/>
    <xf numFmtId="4" fontId="0" fillId="0" borderId="0" xfId="0" applyNumberFormat="1"/>
    <xf numFmtId="4" fontId="0" fillId="2" borderId="0" xfId="0" applyNumberFormat="1" applyFill="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left" indent="1"/>
    </xf>
    <xf numFmtId="164" fontId="0" fillId="0" borderId="0" xfId="0" applyNumberFormat="1"/>
    <xf numFmtId="10" fontId="0" fillId="0" borderId="0" xfId="0" applyNumberFormat="1"/>
    <xf numFmtId="0" fontId="0" fillId="0" borderId="0" xfId="0" applyAlignment="1">
      <alignment horizontal="right"/>
    </xf>
    <xf numFmtId="164" fontId="0" fillId="0" borderId="0" xfId="0" applyNumberFormat="1" applyAlignment="1">
      <alignment horizontal="right"/>
    </xf>
    <xf numFmtId="0" fontId="0" fillId="3" borderId="2" xfId="0" applyFill="1" applyBorder="1"/>
    <xf numFmtId="165" fontId="4" fillId="3" borderId="2" xfId="0" applyNumberFormat="1" applyFont="1" applyFill="1" applyBorder="1"/>
    <xf numFmtId="165" fontId="5" fillId="3" borderId="2" xfId="0" applyNumberFormat="1" applyFont="1" applyFill="1" applyBorder="1"/>
    <xf numFmtId="0" fontId="3" fillId="3" borderId="2" xfId="0" applyFont="1" applyFill="1" applyBorder="1" applyAlignment="1">
      <alignment horizontal="left" indent="7"/>
    </xf>
    <xf numFmtId="0" fontId="6" fillId="4" borderId="0" xfId="0" applyFont="1" applyFill="1" applyAlignment="1">
      <alignment vertical="center"/>
    </xf>
    <xf numFmtId="0" fontId="7" fillId="0" borderId="0" xfId="0" applyFont="1"/>
    <xf numFmtId="0" fontId="7" fillId="0" borderId="0" xfId="0" applyFont="1" applyAlignment="1">
      <alignment vertical="center"/>
    </xf>
    <xf numFmtId="0" fontId="1" fillId="0" borderId="0" xfId="0" applyFont="1"/>
    <xf numFmtId="166" fontId="0" fillId="0" borderId="0" xfId="0" applyNumberFormat="1" applyAlignment="1">
      <alignment horizontal="left" indent="1"/>
    </xf>
    <xf numFmtId="0" fontId="2" fillId="0" borderId="0" xfId="1"/>
    <xf numFmtId="0" fontId="9" fillId="4" borderId="0" xfId="0" applyFont="1" applyFill="1"/>
    <xf numFmtId="14" fontId="6" fillId="4" borderId="0" xfId="0" applyNumberFormat="1" applyFont="1" applyFill="1" applyAlignment="1">
      <alignment vertical="center"/>
    </xf>
    <xf numFmtId="14" fontId="0" fillId="0" borderId="0" xfId="0" applyNumberFormat="1" applyAlignment="1">
      <alignment horizontal="right"/>
    </xf>
  </cellXfs>
  <cellStyles count="2">
    <cellStyle name="Hyperlink" xfId="1" builtinId="8"/>
    <cellStyle name="Normal" xfId="0" builtinId="0"/>
  </cellStyles>
  <dxfs count="34">
    <dxf>
      <numFmt numFmtId="164" formatCode=";;;"/>
    </dxf>
    <dxf>
      <numFmt numFmtId="164" formatCode=";;;"/>
    </dxf>
    <dxf>
      <alignment horizontal="right"/>
    </dxf>
    <dxf>
      <numFmt numFmtId="164" formatCode=";;;"/>
    </dxf>
    <dxf>
      <numFmt numFmtId="164" formatCode=";;;"/>
    </dxf>
    <dxf>
      <numFmt numFmtId="14" formatCode="0.00%"/>
    </dxf>
    <dxf>
      <alignment horizontal="right"/>
    </dxf>
    <dxf>
      <border outline="0">
        <bottom style="thin">
          <color indexed="64"/>
        </bottom>
      </border>
    </dxf>
    <dxf>
      <alignment horizontal="right"/>
    </dxf>
    <dxf>
      <numFmt numFmtId="164" formatCode=";;;"/>
    </dxf>
    <dxf>
      <numFmt numFmtId="164" formatCode=";;;"/>
    </dxf>
    <dxf>
      <alignment horizontal="right"/>
    </dxf>
    <dxf>
      <numFmt numFmtId="14" formatCode="0.00%"/>
    </dxf>
    <dxf>
      <numFmt numFmtId="164" formatCode=";;;"/>
    </dxf>
    <dxf>
      <numFmt numFmtId="164" formatCode=";;;"/>
    </dxf>
    <dxf>
      <alignment horizontal="right"/>
    </dxf>
    <dxf>
      <numFmt numFmtId="164" formatCode=";;;"/>
    </dxf>
    <dxf>
      <numFmt numFmtId="164" formatCode=";;;"/>
    </dxf>
    <dxf>
      <alignment horizontal="right"/>
    </dxf>
    <dxf>
      <numFmt numFmtId="14" formatCode="0.00%"/>
    </dxf>
    <dxf>
      <numFmt numFmtId="164" formatCode=";;;"/>
    </dxf>
    <dxf>
      <numFmt numFmtId="164" formatCode=";;;"/>
    </dxf>
    <dxf>
      <alignment horizontal="right"/>
    </dxf>
    <dxf>
      <numFmt numFmtId="164" formatCode=";;;"/>
    </dxf>
    <dxf>
      <numFmt numFmtId="164" formatCode=";;;"/>
    </dxf>
    <dxf>
      <alignment horizontal="right"/>
    </dxf>
    <dxf>
      <numFmt numFmtId="164" formatCode=";;;"/>
    </dxf>
    <dxf>
      <numFmt numFmtId="164" formatCode=";;;"/>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dxf>
    <dxf>
      <numFmt numFmtId="4" formatCode="#,##0.00"/>
    </dxf>
    <dxf>
      <numFmt numFmtId="167"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myonlinetraininghub.com/excel-income-expense-tracker"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hyperlink" Target="https://youtu.be/ZdqNZizZ6N0"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instagram.com/mynda.treacy/" TargetMode="External"/><Relationship Id="rId13" Type="http://schemas.openxmlformats.org/officeDocument/2006/relationships/image" Target="../media/image11.png"/><Relationship Id="rId3" Type="http://schemas.openxmlformats.org/officeDocument/2006/relationships/image" Target="../media/image2.svg"/><Relationship Id="rId7" Type="http://schemas.openxmlformats.org/officeDocument/2006/relationships/image" Target="../media/image4.png"/><Relationship Id="rId12" Type="http://schemas.openxmlformats.org/officeDocument/2006/relationships/hyperlink" Target="https://www.tiktok.com/@myndatreacy" TargetMode="External"/><Relationship Id="rId17"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hyperlink" Target="https://twitter.com/OnlineTrainingH" TargetMode="External"/><Relationship Id="rId1" Type="http://schemas.openxmlformats.org/officeDocument/2006/relationships/hyperlink" Target="https://www.myonlinetraininghub.com/" TargetMode="External"/><Relationship Id="rId6" Type="http://schemas.openxmlformats.org/officeDocument/2006/relationships/hyperlink" Target="https://www.linkedin.com/in/myndatreacy/" TargetMode="External"/><Relationship Id="rId11" Type="http://schemas.openxmlformats.org/officeDocument/2006/relationships/image" Target="../media/image10.png"/><Relationship Id="rId5" Type="http://schemas.openxmlformats.org/officeDocument/2006/relationships/image" Target="../media/image3.png"/><Relationship Id="rId15" Type="http://schemas.openxmlformats.org/officeDocument/2006/relationships/image" Target="../media/image12.png"/><Relationship Id="rId10" Type="http://schemas.openxmlformats.org/officeDocument/2006/relationships/hyperlink" Target="https://www.pinterest.com.au/myndatreacy/" TargetMode="External"/><Relationship Id="rId4" Type="http://schemas.openxmlformats.org/officeDocument/2006/relationships/hyperlink" Target="https://www.youtube.com/user/MyOnlineTrainingHub" TargetMode="External"/><Relationship Id="rId9" Type="http://schemas.openxmlformats.org/officeDocument/2006/relationships/image" Target="../media/image9.png"/><Relationship Id="rId14" Type="http://schemas.openxmlformats.org/officeDocument/2006/relationships/hyperlink" Target="https://www.facebook.com/MyOnlineTrainingHub" TargetMode="External"/></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85725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89B1F60D-0335-444D-AB1A-FE6675BF1E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238875" y="85725"/>
          <a:ext cx="3705377" cy="504824"/>
        </a:xfrm>
        <a:prstGeom prst="rect">
          <a:avLst/>
        </a:prstGeom>
      </xdr:spPr>
    </xdr:pic>
    <xdr:clientData/>
  </xdr:oneCellAnchor>
  <xdr:oneCellAnchor>
    <xdr:from>
      <xdr:col>1</xdr:col>
      <xdr:colOff>0</xdr:colOff>
      <xdr:row>11</xdr:row>
      <xdr:rowOff>0</xdr:rowOff>
    </xdr:from>
    <xdr:ext cx="609600" cy="0"/>
    <xdr:pic>
      <xdr:nvPicPr>
        <xdr:cNvPr id="3" name="Picture 2" descr="YouTube Channel">
          <a:extLst>
            <a:ext uri="{FF2B5EF4-FFF2-40B4-BE49-F238E27FC236}">
              <a16:creationId xmlns:a16="http://schemas.microsoft.com/office/drawing/2014/main" id="{4A6FB683-2AE7-4243-91D8-661F47BB4D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xdr:row>
      <xdr:rowOff>0</xdr:rowOff>
    </xdr:from>
    <xdr:ext cx="609600" cy="0"/>
    <xdr:pic>
      <xdr:nvPicPr>
        <xdr:cNvPr id="4" name="Picture 3" descr="LinkedIn Profile">
          <a:extLst>
            <a:ext uri="{FF2B5EF4-FFF2-40B4-BE49-F238E27FC236}">
              <a16:creationId xmlns:a16="http://schemas.microsoft.com/office/drawing/2014/main" id="{E864BFE8-7DDB-40DB-981D-845E7234CA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3</xdr:row>
      <xdr:rowOff>19050</xdr:rowOff>
    </xdr:from>
    <xdr:to>
      <xdr:col>4</xdr:col>
      <xdr:colOff>19050</xdr:colOff>
      <xdr:row>14</xdr:row>
      <xdr:rowOff>95250</xdr:rowOff>
    </xdr:to>
    <mc:AlternateContent xmlns:mc="http://schemas.openxmlformats.org/markup-compatibility/2006" xmlns:a14="http://schemas.microsoft.com/office/drawing/2010/main">
      <mc:Choice Requires="a14">
        <xdr:graphicFrame macro="">
          <xdr:nvGraphicFramePr>
            <xdr:cNvPr id="4" name="Months (Date)">
              <a:extLst>
                <a:ext uri="{FF2B5EF4-FFF2-40B4-BE49-F238E27FC236}">
                  <a16:creationId xmlns:a16="http://schemas.microsoft.com/office/drawing/2014/main" id="{21BAA28C-8C98-953E-E2E4-B8DD441D6D83}"/>
                </a:ext>
              </a:extLst>
            </xdr:cNvPr>
            <xdr:cNvGraphicFramePr/>
          </xdr:nvGraphicFramePr>
          <xdr:xfrm>
            <a:off x="0" y="0"/>
            <a:ext cx="0" cy="0"/>
          </xdr:xfrm>
          <a:graphic>
            <a:graphicData uri="http://schemas.microsoft.com/office/drawing/2010/slicer">
              <sle:slicer xmlns:sle="http://schemas.microsoft.com/office/drawing/2010/slicer" name="Months (Date)"/>
            </a:graphicData>
          </a:graphic>
        </xdr:graphicFrame>
      </mc:Choice>
      <mc:Fallback xmlns="">
        <xdr:sp macro="" textlink="">
          <xdr:nvSpPr>
            <xdr:cNvPr id="0" name=""/>
            <xdr:cNvSpPr>
              <a:spLocks noTextEdit="1"/>
            </xdr:cNvSpPr>
          </xdr:nvSpPr>
          <xdr:spPr>
            <a:xfrm>
              <a:off x="1352550" y="790575"/>
              <a:ext cx="125730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180975</xdr:colOff>
      <xdr:row>3</xdr:row>
      <xdr:rowOff>19050</xdr:rowOff>
    </xdr:from>
    <xdr:to>
      <xdr:col>2</xdr:col>
      <xdr:colOff>228600</xdr:colOff>
      <xdr:row>14</xdr:row>
      <xdr:rowOff>95250</xdr:rowOff>
    </xdr:to>
    <mc:AlternateContent xmlns:mc="http://schemas.openxmlformats.org/markup-compatibility/2006" xmlns:a14="http://schemas.microsoft.com/office/drawing/2010/main">
      <mc:Choice Requires="a14">
        <xdr:graphicFrame macro="">
          <xdr:nvGraphicFramePr>
            <xdr:cNvPr id="5" name="Years (Date)">
              <a:extLst>
                <a:ext uri="{FF2B5EF4-FFF2-40B4-BE49-F238E27FC236}">
                  <a16:creationId xmlns:a16="http://schemas.microsoft.com/office/drawing/2014/main" id="{54937251-E099-EE66-1C44-35DFD724DDDD}"/>
                </a:ext>
              </a:extLst>
            </xdr:cNvPr>
            <xdr:cNvGraphicFramePr/>
          </xdr:nvGraphicFramePr>
          <xdr:xfrm>
            <a:off x="0" y="0"/>
            <a:ext cx="0" cy="0"/>
          </xdr:xfrm>
          <a:graphic>
            <a:graphicData uri="http://schemas.microsoft.com/office/drawing/2010/slicer">
              <sle:slicer xmlns:sle="http://schemas.microsoft.com/office/drawing/2010/slicer" name="Years (Date)"/>
            </a:graphicData>
          </a:graphic>
        </xdr:graphicFrame>
      </mc:Choice>
      <mc:Fallback xmlns="">
        <xdr:sp macro="" textlink="">
          <xdr:nvSpPr>
            <xdr:cNvPr id="0" name=""/>
            <xdr:cNvSpPr>
              <a:spLocks noTextEdit="1"/>
            </xdr:cNvSpPr>
          </xdr:nvSpPr>
          <xdr:spPr>
            <a:xfrm>
              <a:off x="180975" y="790575"/>
              <a:ext cx="112395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9</xdr:col>
      <xdr:colOff>180975</xdr:colOff>
      <xdr:row>1</xdr:row>
      <xdr:rowOff>19050</xdr:rowOff>
    </xdr:from>
    <xdr:to>
      <xdr:col>10</xdr:col>
      <xdr:colOff>161925</xdr:colOff>
      <xdr:row>1</xdr:row>
      <xdr:rowOff>228600</xdr:rowOff>
    </xdr:to>
    <xdr:sp macro="" textlink="">
      <xdr:nvSpPr>
        <xdr:cNvPr id="6" name="TextBox 5">
          <a:extLst>
            <a:ext uri="{FF2B5EF4-FFF2-40B4-BE49-F238E27FC236}">
              <a16:creationId xmlns:a16="http://schemas.microsoft.com/office/drawing/2014/main" id="{5B050D5E-A333-ECEC-8654-D0BFA04D56D9}"/>
            </a:ext>
          </a:extLst>
        </xdr:cNvPr>
        <xdr:cNvSpPr txBox="1"/>
      </xdr:nvSpPr>
      <xdr:spPr>
        <a:xfrm>
          <a:off x="60960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INCOME</a:t>
          </a:r>
        </a:p>
      </xdr:txBody>
    </xdr:sp>
    <xdr:clientData/>
  </xdr:twoCellAnchor>
  <xdr:twoCellAnchor>
    <xdr:from>
      <xdr:col>11</xdr:col>
      <xdr:colOff>38100</xdr:colOff>
      <xdr:row>1</xdr:row>
      <xdr:rowOff>19050</xdr:rowOff>
    </xdr:from>
    <xdr:to>
      <xdr:col>12</xdr:col>
      <xdr:colOff>104775</xdr:colOff>
      <xdr:row>1</xdr:row>
      <xdr:rowOff>228600</xdr:rowOff>
    </xdr:to>
    <xdr:sp macro="" textlink="">
      <xdr:nvSpPr>
        <xdr:cNvPr id="7" name="TextBox 6">
          <a:extLst>
            <a:ext uri="{FF2B5EF4-FFF2-40B4-BE49-F238E27FC236}">
              <a16:creationId xmlns:a16="http://schemas.microsoft.com/office/drawing/2014/main" id="{075174A0-878D-DDF2-0A4C-A7C16B349F91}"/>
            </a:ext>
          </a:extLst>
        </xdr:cNvPr>
        <xdr:cNvSpPr txBox="1"/>
      </xdr:nvSpPr>
      <xdr:spPr>
        <a:xfrm>
          <a:off x="8086725"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NET SAVINGS</a:t>
          </a:r>
        </a:p>
      </xdr:txBody>
    </xdr:sp>
    <xdr:clientData/>
  </xdr:twoCellAnchor>
  <xdr:twoCellAnchor>
    <xdr:from>
      <xdr:col>10</xdr:col>
      <xdr:colOff>161925</xdr:colOff>
      <xdr:row>1</xdr:row>
      <xdr:rowOff>19050</xdr:rowOff>
    </xdr:from>
    <xdr:to>
      <xdr:col>11</xdr:col>
      <xdr:colOff>104775</xdr:colOff>
      <xdr:row>1</xdr:row>
      <xdr:rowOff>228600</xdr:rowOff>
    </xdr:to>
    <xdr:sp macro="" textlink="">
      <xdr:nvSpPr>
        <xdr:cNvPr id="8" name="TextBox 7">
          <a:extLst>
            <a:ext uri="{FF2B5EF4-FFF2-40B4-BE49-F238E27FC236}">
              <a16:creationId xmlns:a16="http://schemas.microsoft.com/office/drawing/2014/main" id="{6C3BD026-2B48-62D6-A64C-33AD12225F1A}"/>
            </a:ext>
          </a:extLst>
        </xdr:cNvPr>
        <xdr:cNvSpPr txBox="1"/>
      </xdr:nvSpPr>
      <xdr:spPr>
        <a:xfrm>
          <a:off x="71247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4">
                  <a:lumMod val="50000"/>
                </a:schemeClr>
              </a:solidFill>
            </a:rPr>
            <a:t>EXPENSES</a:t>
          </a:r>
        </a:p>
      </xdr:txBody>
    </xdr:sp>
    <xdr:clientData/>
  </xdr:twoCellAnchor>
  <xdr:twoCellAnchor editAs="oneCell">
    <xdr:from>
      <xdr:col>1</xdr:col>
      <xdr:colOff>38100</xdr:colOff>
      <xdr:row>0</xdr:row>
      <xdr:rowOff>85725</xdr:rowOff>
    </xdr:from>
    <xdr:to>
      <xdr:col>1</xdr:col>
      <xdr:colOff>571500</xdr:colOff>
      <xdr:row>2</xdr:row>
      <xdr:rowOff>47625</xdr:rowOff>
    </xdr:to>
    <xdr:pic>
      <xdr:nvPicPr>
        <xdr:cNvPr id="10" name="Graphic 9" descr="Abacus outline">
          <a:extLst>
            <a:ext uri="{FF2B5EF4-FFF2-40B4-BE49-F238E27FC236}">
              <a16:creationId xmlns:a16="http://schemas.microsoft.com/office/drawing/2014/main" id="{871B2BBB-F915-6E1D-8CC6-DF41FE24BE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85725"/>
          <a:ext cx="533400" cy="533400"/>
        </a:xfrm>
        <a:prstGeom prst="rect">
          <a:avLst/>
        </a:prstGeom>
      </xdr:spPr>
    </xdr:pic>
    <xdr:clientData/>
  </xdr:twoCellAnchor>
  <xdr:twoCellAnchor editAs="absolute">
    <xdr:from>
      <xdr:col>14</xdr:col>
      <xdr:colOff>23253</xdr:colOff>
      <xdr:row>1</xdr:row>
      <xdr:rowOff>76199</xdr:rowOff>
    </xdr:from>
    <xdr:to>
      <xdr:col>14</xdr:col>
      <xdr:colOff>1173537</xdr:colOff>
      <xdr:row>1</xdr:row>
      <xdr:rowOff>371474</xdr:rowOff>
    </xdr:to>
    <xdr:grpSp>
      <xdr:nvGrpSpPr>
        <xdr:cNvPr id="11" name="Group 10">
          <a:hlinkClick xmlns:r="http://schemas.openxmlformats.org/officeDocument/2006/relationships" r:id="rId3"/>
          <a:extLst>
            <a:ext uri="{FF2B5EF4-FFF2-40B4-BE49-F238E27FC236}">
              <a16:creationId xmlns:a16="http://schemas.microsoft.com/office/drawing/2014/main" id="{BA1F928A-D0E8-4419-8C16-ED8582CD8A63}"/>
            </a:ext>
          </a:extLst>
        </xdr:cNvPr>
        <xdr:cNvGrpSpPr/>
      </xdr:nvGrpSpPr>
      <xdr:grpSpPr>
        <a:xfrm>
          <a:off x="9913378" y="171449"/>
          <a:ext cx="1150284" cy="295275"/>
          <a:chOff x="4486275" y="142875"/>
          <a:chExt cx="1162050" cy="295275"/>
        </a:xfrm>
      </xdr:grpSpPr>
      <xdr:sp macro="" textlink="">
        <xdr:nvSpPr>
          <xdr:cNvPr id="12" name="Rectangle: Rounded Corners 11">
            <a:extLst>
              <a:ext uri="{FF2B5EF4-FFF2-40B4-BE49-F238E27FC236}">
                <a16:creationId xmlns:a16="http://schemas.microsoft.com/office/drawing/2014/main" id="{B5CDDCCC-4445-3A21-7707-E76125C5AF76}"/>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13" name="Graphic 12" descr="Document">
            <a:extLst>
              <a:ext uri="{FF2B5EF4-FFF2-40B4-BE49-F238E27FC236}">
                <a16:creationId xmlns:a16="http://schemas.microsoft.com/office/drawing/2014/main" id="{39CC8833-1933-070C-2E0B-8D4409C215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391149" y="171449"/>
            <a:ext cx="238126" cy="238126"/>
          </a:xfrm>
          <a:prstGeom prst="rect">
            <a:avLst/>
          </a:prstGeom>
        </xdr:spPr>
      </xdr:pic>
    </xdr:grpSp>
    <xdr:clientData/>
  </xdr:twoCellAnchor>
  <xdr:twoCellAnchor editAs="absolute">
    <xdr:from>
      <xdr:col>15</xdr:col>
      <xdr:colOff>30536</xdr:colOff>
      <xdr:row>1</xdr:row>
      <xdr:rowOff>76199</xdr:rowOff>
    </xdr:from>
    <xdr:to>
      <xdr:col>17</xdr:col>
      <xdr:colOff>83763</xdr:colOff>
      <xdr:row>1</xdr:row>
      <xdr:rowOff>371474</xdr:rowOff>
    </xdr:to>
    <xdr:grpSp>
      <xdr:nvGrpSpPr>
        <xdr:cNvPr id="14" name="Group 13">
          <a:hlinkClick xmlns:r="http://schemas.openxmlformats.org/officeDocument/2006/relationships" r:id="rId6"/>
          <a:extLst>
            <a:ext uri="{FF2B5EF4-FFF2-40B4-BE49-F238E27FC236}">
              <a16:creationId xmlns:a16="http://schemas.microsoft.com/office/drawing/2014/main" id="{BBD8F40F-213E-41A4-B317-C4BCCCEFE7B6}"/>
            </a:ext>
          </a:extLst>
        </xdr:cNvPr>
        <xdr:cNvGrpSpPr/>
      </xdr:nvGrpSpPr>
      <xdr:grpSpPr>
        <a:xfrm>
          <a:off x="11206536" y="171449"/>
          <a:ext cx="1362915" cy="295275"/>
          <a:chOff x="5400674" y="152400"/>
          <a:chExt cx="1362075" cy="295275"/>
        </a:xfrm>
      </xdr:grpSpPr>
      <xdr:sp macro="" textlink="">
        <xdr:nvSpPr>
          <xdr:cNvPr id="15" name="Rectangle: Rounded Corners 14">
            <a:extLst>
              <a:ext uri="{FF2B5EF4-FFF2-40B4-BE49-F238E27FC236}">
                <a16:creationId xmlns:a16="http://schemas.microsoft.com/office/drawing/2014/main" id="{4DBA4670-6013-5BEC-AC39-7C6C1A196A19}"/>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6" name="Group 15">
            <a:extLst>
              <a:ext uri="{FF2B5EF4-FFF2-40B4-BE49-F238E27FC236}">
                <a16:creationId xmlns:a16="http://schemas.microsoft.com/office/drawing/2014/main" id="{CEBE2DDE-8542-FFDB-C14F-8C4CA80CD6D7}"/>
              </a:ext>
            </a:extLst>
          </xdr:cNvPr>
          <xdr:cNvGrpSpPr/>
        </xdr:nvGrpSpPr>
        <xdr:grpSpPr>
          <a:xfrm>
            <a:off x="6419850" y="200025"/>
            <a:ext cx="280427" cy="200025"/>
            <a:chOff x="5495924" y="2943225"/>
            <a:chExt cx="1362075" cy="971550"/>
          </a:xfrm>
        </xdr:grpSpPr>
        <xdr:sp macro="" textlink="">
          <xdr:nvSpPr>
            <xdr:cNvPr id="17" name="Rectangle: Rounded Corners 16">
              <a:extLst>
                <a:ext uri="{FF2B5EF4-FFF2-40B4-BE49-F238E27FC236}">
                  <a16:creationId xmlns:a16="http://schemas.microsoft.com/office/drawing/2014/main" id="{26F38510-B4D1-BD17-BA74-897CF652B318}"/>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8" name="Isosceles Triangle 17">
              <a:extLst>
                <a:ext uri="{FF2B5EF4-FFF2-40B4-BE49-F238E27FC236}">
                  <a16:creationId xmlns:a16="http://schemas.microsoft.com/office/drawing/2014/main" id="{4768AA74-3043-0A39-FBDE-674ACB14C43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310173</xdr:colOff>
      <xdr:row>0</xdr:row>
      <xdr:rowOff>170716</xdr:rowOff>
    </xdr:from>
    <xdr:to>
      <xdr:col>5</xdr:col>
      <xdr:colOff>497743</xdr:colOff>
      <xdr:row>0</xdr:row>
      <xdr:rowOff>465991</xdr:rowOff>
    </xdr:to>
    <xdr:grpSp>
      <xdr:nvGrpSpPr>
        <xdr:cNvPr id="2" name="Group 1">
          <a:hlinkClick xmlns:r="http://schemas.openxmlformats.org/officeDocument/2006/relationships" r:id="rId1"/>
          <a:extLst>
            <a:ext uri="{FF2B5EF4-FFF2-40B4-BE49-F238E27FC236}">
              <a16:creationId xmlns:a16="http://schemas.microsoft.com/office/drawing/2014/main" id="{81A57CE1-4E58-4C7E-90B5-75DF7FBE5F41}"/>
            </a:ext>
          </a:extLst>
        </xdr:cNvPr>
        <xdr:cNvGrpSpPr/>
      </xdr:nvGrpSpPr>
      <xdr:grpSpPr>
        <a:xfrm>
          <a:off x="3643923" y="170716"/>
          <a:ext cx="1159120" cy="295275"/>
          <a:chOff x="4486275" y="142875"/>
          <a:chExt cx="1162050" cy="295275"/>
        </a:xfrm>
      </xdr:grpSpPr>
      <xdr:sp macro="" textlink="">
        <xdr:nvSpPr>
          <xdr:cNvPr id="3" name="Rectangle: Rounded Corners 2">
            <a:extLst>
              <a:ext uri="{FF2B5EF4-FFF2-40B4-BE49-F238E27FC236}">
                <a16:creationId xmlns:a16="http://schemas.microsoft.com/office/drawing/2014/main" id="{2913B675-2E84-34E3-5348-93BE76C2D3C0}"/>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1BD7E0BB-3007-81C1-DEA7-A728E219B3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5</xdr:col>
      <xdr:colOff>640617</xdr:colOff>
      <xdr:row>0</xdr:row>
      <xdr:rowOff>170716</xdr:rowOff>
    </xdr:from>
    <xdr:to>
      <xdr:col>7</xdr:col>
      <xdr:colOff>16607</xdr:colOff>
      <xdr:row>0</xdr:row>
      <xdr:rowOff>465991</xdr:rowOff>
    </xdr:to>
    <xdr:grpSp>
      <xdr:nvGrpSpPr>
        <xdr:cNvPr id="5" name="Group 4">
          <a:hlinkClick xmlns:r="http://schemas.openxmlformats.org/officeDocument/2006/relationships" r:id="rId4"/>
          <a:extLst>
            <a:ext uri="{FF2B5EF4-FFF2-40B4-BE49-F238E27FC236}">
              <a16:creationId xmlns:a16="http://schemas.microsoft.com/office/drawing/2014/main" id="{76DF285F-469C-4BEC-AD43-D385CC7D7DF1}"/>
            </a:ext>
          </a:extLst>
        </xdr:cNvPr>
        <xdr:cNvGrpSpPr/>
      </xdr:nvGrpSpPr>
      <xdr:grpSpPr>
        <a:xfrm>
          <a:off x="4945917" y="170716"/>
          <a:ext cx="1319090" cy="295275"/>
          <a:chOff x="5400674" y="152400"/>
          <a:chExt cx="1362075" cy="295275"/>
        </a:xfrm>
      </xdr:grpSpPr>
      <xdr:sp macro="" textlink="">
        <xdr:nvSpPr>
          <xdr:cNvPr id="6" name="Rectangle: Rounded Corners 5">
            <a:extLst>
              <a:ext uri="{FF2B5EF4-FFF2-40B4-BE49-F238E27FC236}">
                <a16:creationId xmlns:a16="http://schemas.microsoft.com/office/drawing/2014/main" id="{29C88746-5909-A5EA-86E9-B90C7F42FCC0}"/>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E49DAD89-57A7-B7BE-150F-9393D3A0CB45}"/>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12E81959-18EC-4148-9B12-4A940422CE2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9006E6F0-1F14-0B16-8EED-E375BB93B9AE}"/>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7</xdr:col>
      <xdr:colOff>609203</xdr:colOff>
      <xdr:row>0</xdr:row>
      <xdr:rowOff>65942</xdr:rowOff>
    </xdr:from>
    <xdr:to>
      <xdr:col>11</xdr:col>
      <xdr:colOff>485042</xdr:colOff>
      <xdr:row>0</xdr:row>
      <xdr:rowOff>570766</xdr:rowOff>
    </xdr:to>
    <xdr:pic>
      <xdr:nvPicPr>
        <xdr:cNvPr id="10" name="my-online-training-hub-logo-2">
          <a:extLst>
            <a:ext uri="{FF2B5EF4-FFF2-40B4-BE49-F238E27FC236}">
              <a16:creationId xmlns:a16="http://schemas.microsoft.com/office/drawing/2014/main" id="{D1D22B1B-29F2-422E-AC6E-656DA9A80F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846857" y="65942"/>
          <a:ext cx="3705377" cy="504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542193</xdr:colOff>
      <xdr:row>0</xdr:row>
      <xdr:rowOff>178043</xdr:rowOff>
    </xdr:from>
    <xdr:to>
      <xdr:col>6</xdr:col>
      <xdr:colOff>487973</xdr:colOff>
      <xdr:row>0</xdr:row>
      <xdr:rowOff>473318</xdr:rowOff>
    </xdr:to>
    <xdr:grpSp>
      <xdr:nvGrpSpPr>
        <xdr:cNvPr id="2" name="Group 1">
          <a:hlinkClick xmlns:r="http://schemas.openxmlformats.org/officeDocument/2006/relationships" r:id="rId1"/>
          <a:extLst>
            <a:ext uri="{FF2B5EF4-FFF2-40B4-BE49-F238E27FC236}">
              <a16:creationId xmlns:a16="http://schemas.microsoft.com/office/drawing/2014/main" id="{8C86C7B0-BD4B-4B64-85BB-21DE16C80BB3}"/>
            </a:ext>
          </a:extLst>
        </xdr:cNvPr>
        <xdr:cNvGrpSpPr/>
      </xdr:nvGrpSpPr>
      <xdr:grpSpPr>
        <a:xfrm>
          <a:off x="4876068" y="178043"/>
          <a:ext cx="1164980" cy="295275"/>
          <a:chOff x="4486275" y="142875"/>
          <a:chExt cx="1162050" cy="295275"/>
        </a:xfrm>
      </xdr:grpSpPr>
      <xdr:sp macro="" textlink="">
        <xdr:nvSpPr>
          <xdr:cNvPr id="3" name="Rectangle: Rounded Corners 2">
            <a:extLst>
              <a:ext uri="{FF2B5EF4-FFF2-40B4-BE49-F238E27FC236}">
                <a16:creationId xmlns:a16="http://schemas.microsoft.com/office/drawing/2014/main" id="{D87F92FB-EFC7-0E43-F552-2DBE3782A034}"/>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36AF1301-37B2-944A-2375-85C40530F6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7</xdr:col>
      <xdr:colOff>22713</xdr:colOff>
      <xdr:row>0</xdr:row>
      <xdr:rowOff>178043</xdr:rowOff>
    </xdr:from>
    <xdr:to>
      <xdr:col>9</xdr:col>
      <xdr:colOff>168519</xdr:colOff>
      <xdr:row>0</xdr:row>
      <xdr:rowOff>473318</xdr:rowOff>
    </xdr:to>
    <xdr:grpSp>
      <xdr:nvGrpSpPr>
        <xdr:cNvPr id="5" name="Group 4">
          <a:hlinkClick xmlns:r="http://schemas.openxmlformats.org/officeDocument/2006/relationships" r:id="rId4"/>
          <a:extLst>
            <a:ext uri="{FF2B5EF4-FFF2-40B4-BE49-F238E27FC236}">
              <a16:creationId xmlns:a16="http://schemas.microsoft.com/office/drawing/2014/main" id="{35B2A0AF-0071-46F0-99B9-85AA2BAAF375}"/>
            </a:ext>
          </a:extLst>
        </xdr:cNvPr>
        <xdr:cNvGrpSpPr/>
      </xdr:nvGrpSpPr>
      <xdr:grpSpPr>
        <a:xfrm>
          <a:off x="6185388" y="178043"/>
          <a:ext cx="1365006" cy="295275"/>
          <a:chOff x="5400674" y="152400"/>
          <a:chExt cx="1362075" cy="295275"/>
        </a:xfrm>
      </xdr:grpSpPr>
      <xdr:sp macro="" textlink="">
        <xdr:nvSpPr>
          <xdr:cNvPr id="6" name="Rectangle: Rounded Corners 5">
            <a:extLst>
              <a:ext uri="{FF2B5EF4-FFF2-40B4-BE49-F238E27FC236}">
                <a16:creationId xmlns:a16="http://schemas.microsoft.com/office/drawing/2014/main" id="{1AE58EA0-476E-A084-C4B5-F6E6765B550B}"/>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B3126CD1-3B09-5C25-465B-A6FF04FCFC5C}"/>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4BD07F1A-9EF0-B363-6F81-D7D0A02CA1F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8F738E3C-5942-F2D6-9455-F34B7DEDEF5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10</xdr:col>
      <xdr:colOff>84107</xdr:colOff>
      <xdr:row>0</xdr:row>
      <xdr:rowOff>73269</xdr:rowOff>
    </xdr:from>
    <xdr:to>
      <xdr:col>16</xdr:col>
      <xdr:colOff>140676</xdr:colOff>
      <xdr:row>0</xdr:row>
      <xdr:rowOff>578093</xdr:rowOff>
    </xdr:to>
    <xdr:pic>
      <xdr:nvPicPr>
        <xdr:cNvPr id="10" name="my-online-training-hub-logo-2">
          <a:extLst>
            <a:ext uri="{FF2B5EF4-FFF2-40B4-BE49-F238E27FC236}">
              <a16:creationId xmlns:a16="http://schemas.microsoft.com/office/drawing/2014/main" id="{23369BD9-7BDB-49DF-9105-683B2AD3BB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85107" y="73269"/>
          <a:ext cx="3705377" cy="5048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2143125</xdr:colOff>
      <xdr:row>0</xdr:row>
      <xdr:rowOff>66675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549AE0D1-B073-4AA1-B4C7-3140781438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495925" y="66675"/>
          <a:ext cx="3705377" cy="504824"/>
        </a:xfrm>
        <a:prstGeom prst="rect">
          <a:avLst/>
        </a:prstGeom>
      </xdr:spPr>
    </xdr:pic>
    <xdr:clientData/>
  </xdr:oneCellAnchor>
  <xdr:oneCellAnchor>
    <xdr:from>
      <xdr:col>1</xdr:col>
      <xdr:colOff>0</xdr:colOff>
      <xdr:row>32</xdr:row>
      <xdr:rowOff>166687</xdr:rowOff>
    </xdr:from>
    <xdr:ext cx="609600" cy="609600"/>
    <xdr:pic>
      <xdr:nvPicPr>
        <xdr:cNvPr id="3" name="Picture 2" descr="YouTube Channel">
          <a:hlinkClick xmlns:r="http://schemas.openxmlformats.org/officeDocument/2006/relationships" r:id="rId4"/>
          <a:extLst>
            <a:ext uri="{FF2B5EF4-FFF2-40B4-BE49-F238E27FC236}">
              <a16:creationId xmlns:a16="http://schemas.microsoft.com/office/drawing/2014/main" id="{597FB147-7622-462B-99D4-3F791BBD90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26670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822325</xdr:colOff>
      <xdr:row>32</xdr:row>
      <xdr:rowOff>166687</xdr:rowOff>
    </xdr:from>
    <xdr:ext cx="609600" cy="609600"/>
    <xdr:pic>
      <xdr:nvPicPr>
        <xdr:cNvPr id="4" name="Picture 3" descr="LinkedIn Profile">
          <a:hlinkClick xmlns:r="http://schemas.openxmlformats.org/officeDocument/2006/relationships" r:id="rId6"/>
          <a:extLst>
            <a:ext uri="{FF2B5EF4-FFF2-40B4-BE49-F238E27FC236}">
              <a16:creationId xmlns:a16="http://schemas.microsoft.com/office/drawing/2014/main" id="{A7ED0D17-D1DD-4666-B289-D43D370B513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890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1644650</xdr:colOff>
      <xdr:row>32</xdr:row>
      <xdr:rowOff>166687</xdr:rowOff>
    </xdr:from>
    <xdr:ext cx="609600" cy="609600"/>
    <xdr:pic>
      <xdr:nvPicPr>
        <xdr:cNvPr id="5" name="Picture 4" descr="Instagram Profile">
          <a:hlinkClick xmlns:r="http://schemas.openxmlformats.org/officeDocument/2006/relationships" r:id="rId8"/>
          <a:extLst>
            <a:ext uri="{FF2B5EF4-FFF2-40B4-BE49-F238E27FC236}">
              <a16:creationId xmlns:a16="http://schemas.microsoft.com/office/drawing/2014/main" id="{F61A2025-D3A6-42E4-8A3A-2B1E6E7B836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91135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2466975</xdr:colOff>
      <xdr:row>32</xdr:row>
      <xdr:rowOff>180975</xdr:rowOff>
    </xdr:from>
    <xdr:ext cx="609600" cy="609600"/>
    <xdr:pic>
      <xdr:nvPicPr>
        <xdr:cNvPr id="6" name="Picture 5" descr="Pinterest Profile">
          <a:hlinkClick xmlns:r="http://schemas.openxmlformats.org/officeDocument/2006/relationships" r:id="rId10"/>
          <a:extLst>
            <a:ext uri="{FF2B5EF4-FFF2-40B4-BE49-F238E27FC236}">
              <a16:creationId xmlns:a16="http://schemas.microsoft.com/office/drawing/2014/main" id="{48864323-C440-4A63-9465-62E41A61276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733675" y="67341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203200</xdr:colOff>
      <xdr:row>32</xdr:row>
      <xdr:rowOff>185737</xdr:rowOff>
    </xdr:from>
    <xdr:ext cx="609600" cy="609600"/>
    <xdr:pic>
      <xdr:nvPicPr>
        <xdr:cNvPr id="7" name="Picture 6" descr="TikTok Profile">
          <a:hlinkClick xmlns:r="http://schemas.openxmlformats.org/officeDocument/2006/relationships" r:id="rId12"/>
          <a:extLst>
            <a:ext uri="{FF2B5EF4-FFF2-40B4-BE49-F238E27FC236}">
              <a16:creationId xmlns:a16="http://schemas.microsoft.com/office/drawing/2014/main" id="{9B020E1D-F7E8-45E2-9BFD-F1FADAB1697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3556000" y="673893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1025525</xdr:colOff>
      <xdr:row>32</xdr:row>
      <xdr:rowOff>166687</xdr:rowOff>
    </xdr:from>
    <xdr:ext cx="609600" cy="609600"/>
    <xdr:pic>
      <xdr:nvPicPr>
        <xdr:cNvPr id="8" name="Picture 7" descr="Facebook Page">
          <a:hlinkClick xmlns:r="http://schemas.openxmlformats.org/officeDocument/2006/relationships" r:id="rId14"/>
          <a:extLst>
            <a:ext uri="{FF2B5EF4-FFF2-40B4-BE49-F238E27FC236}">
              <a16:creationId xmlns:a16="http://schemas.microsoft.com/office/drawing/2014/main" id="{31236011-00AA-4B4A-A15A-761DE5FEB2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43783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1866899</xdr:colOff>
      <xdr:row>32</xdr:row>
      <xdr:rowOff>172216</xdr:rowOff>
    </xdr:from>
    <xdr:ext cx="600076" cy="600076"/>
    <xdr:pic>
      <xdr:nvPicPr>
        <xdr:cNvPr id="9" name="Picture 8" descr="A black and white x in a black square&#10;&#10;Description automatically generated">
          <a:hlinkClick xmlns:r="http://schemas.openxmlformats.org/officeDocument/2006/relationships" r:id="rId16"/>
          <a:extLst>
            <a:ext uri="{FF2B5EF4-FFF2-40B4-BE49-F238E27FC236}">
              <a16:creationId xmlns:a16="http://schemas.microsoft.com/office/drawing/2014/main" id="{C2736B17-B71F-4975-B505-FD0780B6F36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219699" y="6725416"/>
          <a:ext cx="600076" cy="600076"/>
        </a:xfrm>
        <a:prstGeom prst="roundRect">
          <a:avLst>
            <a:gd name="adj" fmla="val 12338"/>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vE" refreshedDate="46092.281787731481" createdVersion="8" refreshedVersion="8" minRefreshableVersion="3" recordCount="351" xr:uid="{A5078652-6E85-4D60-9BDF-8511B6604E81}">
  <cacheSource type="worksheet">
    <worksheetSource name="Transactions"/>
  </cacheSource>
  <cacheFields count="11">
    <cacheField name="Account" numFmtId="0">
      <sharedItems/>
    </cacheField>
    <cacheField name="Date" numFmtId="14">
      <sharedItems containsSemiMixedTypes="0" containsNonDate="0" containsDate="1" containsString="0" minDate="2026-01-01T00:00:00" maxDate="2026-03-08T00:00:00" count="64">
        <d v="2026-01-01T00:00:00"/>
        <d v="2026-01-02T00:00:00"/>
        <d v="2026-01-03T00:00:00"/>
        <d v="2026-01-04T00:00:00"/>
        <d v="2026-01-05T00:00:00"/>
        <d v="2026-01-06T00:00:00"/>
        <d v="2026-01-07T00:00:00"/>
        <d v="2026-01-08T00:00:00"/>
        <d v="2026-01-09T00:00:00"/>
        <d v="2026-01-10T00:00:00"/>
        <d v="2026-01-11T00:00:00"/>
        <d v="2026-01-12T00:00:00"/>
        <d v="2026-01-13T00:00:00"/>
        <d v="2026-01-14T00:00:00"/>
        <d v="2026-01-15T00:00:00"/>
        <d v="2026-01-16T00:00:00"/>
        <d v="2026-01-17T00:00:00"/>
        <d v="2026-01-18T00:00:00"/>
        <d v="2026-01-19T00:00:00"/>
        <d v="2026-01-20T00:00:00"/>
        <d v="2026-01-21T00:00:00"/>
        <d v="2026-01-22T00:00:00"/>
        <d v="2026-01-23T00:00:00"/>
        <d v="2026-01-24T00:00:00"/>
        <d v="2026-01-25T00:00:00"/>
        <d v="2026-01-26T00:00:00"/>
        <d v="2026-01-27T00:00:00"/>
        <d v="2026-01-28T00:00:00"/>
        <d v="2026-01-29T00:00:00"/>
        <d v="2026-01-30T00:00:00"/>
        <d v="2026-01-31T00:00:00"/>
        <d v="2026-02-01T00:00:00"/>
        <d v="2026-02-04T00:00:00"/>
        <d v="2026-02-05T00:00:00"/>
        <d v="2026-02-06T00:00:00"/>
        <d v="2026-02-07T00:00:00"/>
        <d v="2026-02-08T00:00:00"/>
        <d v="2026-02-09T00:00:00"/>
        <d v="2026-02-10T00:00:00"/>
        <d v="2026-02-11T00:00:00"/>
        <d v="2026-02-12T00:00:00"/>
        <d v="2026-02-13T00:00:00"/>
        <d v="2026-02-14T00:00:00"/>
        <d v="2026-02-15T00:00:00"/>
        <d v="2026-02-16T00:00:00"/>
        <d v="2026-02-17T00:00:00"/>
        <d v="2026-02-18T00:00:00"/>
        <d v="2026-02-19T00:00:00"/>
        <d v="2026-02-20T00:00:00"/>
        <d v="2026-02-21T00:00:00"/>
        <d v="2026-02-22T00:00:00"/>
        <d v="2026-02-23T00:00:00"/>
        <d v="2026-02-24T00:00:00"/>
        <d v="2026-02-25T00:00:00"/>
        <d v="2026-02-26T00:00:00"/>
        <d v="2026-02-27T00:00:00"/>
        <d v="2026-02-28T00:00:00"/>
        <d v="2026-03-01T00:00:00"/>
        <d v="2026-03-02T00:00:00"/>
        <d v="2026-03-03T00:00:00"/>
        <d v="2026-03-04T00:00:00"/>
        <d v="2026-03-05T00:00:00"/>
        <d v="2026-03-06T00:00:00"/>
        <d v="2026-03-07T00:00:00"/>
      </sharedItems>
      <fieldGroup par="10"/>
    </cacheField>
    <cacheField name="Description" numFmtId="0">
      <sharedItems/>
    </cacheField>
    <cacheField name="Debit (Spend)" numFmtId="4">
      <sharedItems containsString="0" containsBlank="1" containsNumber="1" minValue="1.92" maxValue="5063.3999999999996"/>
    </cacheField>
    <cacheField name="Credit (Income)" numFmtId="4">
      <sharedItems containsString="0" containsBlank="1" containsNumber="1" minValue="50" maxValue="4536" count="17">
        <m/>
        <n v="796.97"/>
        <n v="240"/>
        <n v="2369.38"/>
        <n v="2283.8000000000002"/>
        <n v="797.72"/>
        <n v="200"/>
        <n v="1003.92"/>
        <n v="2826.53"/>
        <n v="1189.7"/>
        <n v="1182.27"/>
        <n v="4000"/>
        <n v="4536"/>
        <n v="1182.99"/>
        <n v="50"/>
        <n v="150"/>
        <n v="1183.67"/>
      </sharedItems>
    </cacheField>
    <cacheField name="Income/(Expense)" numFmtId="4">
      <sharedItems containsSemiMixedTypes="0" containsString="0" containsNumber="1" minValue="-5063.3999999999996" maxValue="4536"/>
    </cacheField>
    <cacheField name="Subcategory" numFmtId="0">
      <sharedItems containsBlank="1" count="74">
        <s v="Fuel"/>
        <s v="Remodeling"/>
        <s v="Fast Food"/>
        <s v="Pension"/>
        <s v="Family"/>
        <s v="Groceries"/>
        <s v="Doctor/Clinic"/>
        <s v="Pharmacy"/>
        <s v="Pontoon"/>
        <s v="Fishing"/>
        <s v="Dep in M1 Dan"/>
        <s v="Health"/>
        <s v="Hobbies, Dan"/>
        <s v="Household"/>
        <s v="Electric"/>
        <s v="Modems"/>
        <s v="Liquor"/>
        <s v="Maintenance"/>
        <s v="Salary"/>
        <s v="TV Subscriptions"/>
        <s v="Event"/>
        <s v="Dan, remote work"/>
        <s v="Phones"/>
        <s v="WiFi/ Modems"/>
        <s v="Hobbies, Laurie"/>
        <s v="Social Security"/>
        <s v="Check to save, Laurie"/>
        <s v="Cash out, Laurie"/>
        <s v="Dan's clothing"/>
        <s v="Restaurant"/>
        <s v="Other"/>
        <s v="Gas"/>
        <s v="Dermatology"/>
        <s v="Garbage/Recycling"/>
        <s v="Water"/>
        <s v="Sewer"/>
        <s v="Mortgage"/>
        <s v="Equipment/Furnishings"/>
        <s v="Loan Repayment"/>
        <s v="Save to Check, Dan"/>
        <s v="Dep in M1 Laurie"/>
        <s v="Optometry/Glasses"/>
        <s v="Withdrawal, other"/>
        <s v="RMD"/>
        <s v="Cash out, Dan"/>
        <s v="Fuel and Maint" u="1"/>
        <s v="Entertainment" u="1"/>
        <s v="Misc" u="1"/>
        <s v="Dentist" u="1"/>
        <s v="Gas Util" u="1"/>
        <s v="Electric Util" u="1"/>
        <s v="Garbage Util" u="1"/>
        <s v="Insurance" u="1"/>
        <s v="Mortgage, PIT" u="1"/>
        <s v="Gifts" u="1"/>
        <s v="Withdrawal from M1, Dan" u="1"/>
        <m u="1"/>
        <s v="Deposit in M1 Laurie" u="1"/>
        <s v="Deposit in M1 Dan" u="1"/>
        <s v="Rent" u="1"/>
        <s v="Side Hustle" u="1"/>
        <s v="Coffee" u="1"/>
        <s v="Interest Earned" u="1"/>
        <s v="Gas/Electrics" u="1"/>
        <s v="MV Fuel" u="1"/>
        <s v="Clothes" u="1"/>
        <s v="Taxi" u="1"/>
        <s v="Gym" u="1"/>
        <s v="Doctor" u="1"/>
        <s v="Phone" u="1"/>
        <s v="Bank Transfer" u="1"/>
        <s v="Donation" u="1"/>
        <s v="Furnishings" u="1"/>
        <s v="Dividends" u="1"/>
      </sharedItems>
    </cacheField>
    <cacheField name="Category" numFmtId="4">
      <sharedItems count="29">
        <s v="Vehicles"/>
        <s v="House"/>
        <s v="Dining Out"/>
        <s v="Income, Laurie"/>
        <s v="Gifts"/>
        <s v="Living Expense"/>
        <s v="Medical"/>
        <s v="Leisure"/>
        <s v="Investing"/>
        <s v="Insurance"/>
        <s v="Entertainment"/>
        <s v="House Utility"/>
        <s v="Income, Dan"/>
        <s v="Job Supplies"/>
        <s v="Bank Transfer"/>
        <s v="Cash"/>
        <s v="Clothing"/>
        <s v="Debt Repayment"/>
        <s v="Income"/>
        <s v="Property" u="1"/>
        <s v="Living Expenses" u="1"/>
        <s v="Discretionary" u="1"/>
        <s v="Add Subcategory" u="1"/>
        <s v="Fixed" u="1"/>
        <s v="Dan, Income 2" u="1"/>
        <s v="Transfer" u="1"/>
        <s v="Charity" u="1"/>
        <s v="Variable" u="1"/>
        <s v="Transport" u="1"/>
      </sharedItems>
    </cacheField>
    <cacheField name="Ex" numFmtId="4">
      <sharedItems count="2">
        <s v="Expense"/>
        <s v="Income"/>
      </sharedItems>
    </cacheField>
    <cacheField name="Months (Date)" numFmtId="0" databaseField="0">
      <fieldGroup base="1">
        <rangePr groupBy="months" startDate="2026-01-01T00:00:00" endDate="2026-03-08T00:00:00"/>
        <groupItems count="14">
          <s v="&lt;01/01/2026"/>
          <s v="Jan"/>
          <s v="Feb"/>
          <s v="Mar"/>
          <s v="Apr"/>
          <s v="May"/>
          <s v="Jun"/>
          <s v="Jul"/>
          <s v="Aug"/>
          <s v="Sept"/>
          <s v="Oct"/>
          <s v="Nov"/>
          <s v="Dec"/>
          <s v="&gt;08/03/2026"/>
        </groupItems>
      </fieldGroup>
    </cacheField>
    <cacheField name="Years (Date)" numFmtId="0" databaseField="0">
      <fieldGroup base="1">
        <rangePr groupBy="years" startDate="2026-01-01T00:00:00" endDate="2026-03-08T00:00:00"/>
        <groupItems count="3">
          <s v="&lt;01/01/2026"/>
          <s v="2026"/>
          <s v="&gt;08/03/2026"/>
        </groupItems>
      </fieldGroup>
    </cacheField>
  </cacheFields>
  <extLst>
    <ext xmlns:x14="http://schemas.microsoft.com/office/spreadsheetml/2009/9/main" uri="{725AE2AE-9491-48be-B2B4-4EB974FC3084}">
      <x14:pivotCacheDefinition pivotCacheId="149146777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1">
  <r>
    <s v="Checking, Dan"/>
    <x v="0"/>
    <s v="Shell Station-Dan"/>
    <n v="16"/>
    <x v="0"/>
    <n v="-16"/>
    <x v="0"/>
    <x v="0"/>
    <x v="0"/>
  </r>
  <r>
    <s v="Checking, Dan"/>
    <x v="0"/>
    <s v="Fleet Farm-Dan"/>
    <n v="21.01"/>
    <x v="0"/>
    <n v="-21.01"/>
    <x v="1"/>
    <x v="1"/>
    <x v="0"/>
  </r>
  <r>
    <s v="Checking, Dan"/>
    <x v="0"/>
    <s v="Taco Bell-Dan"/>
    <n v="8.5"/>
    <x v="0"/>
    <n v="-8.5"/>
    <x v="2"/>
    <x v="2"/>
    <x v="0"/>
  </r>
  <r>
    <s v="Checking, Laurie"/>
    <x v="1"/>
    <s v="Pera, Income-Laurie"/>
    <m/>
    <x v="1"/>
    <n v="796.97"/>
    <x v="3"/>
    <x v="3"/>
    <x v="1"/>
  </r>
  <r>
    <s v="Checking, Laurie"/>
    <x v="1"/>
    <s v="Costco, Laurie"/>
    <n v="37.17"/>
    <x v="0"/>
    <n v="-37.17"/>
    <x v="4"/>
    <x v="4"/>
    <x v="0"/>
  </r>
  <r>
    <s v="Checking, Laurie"/>
    <x v="1"/>
    <s v="Circle K, Holiday"/>
    <n v="21.2"/>
    <x v="0"/>
    <n v="-21.2"/>
    <x v="0"/>
    <x v="0"/>
    <x v="0"/>
  </r>
  <r>
    <s v="Checking, Laurie"/>
    <x v="1"/>
    <s v="Coburns, Laurie"/>
    <n v="25.6"/>
    <x v="0"/>
    <n v="-25.6"/>
    <x v="5"/>
    <x v="5"/>
    <x v="0"/>
  </r>
  <r>
    <s v="Checking, Dan"/>
    <x v="1"/>
    <s v="Jimmy Johns"/>
    <n v="14.97"/>
    <x v="0"/>
    <n v="-14.97"/>
    <x v="2"/>
    <x v="2"/>
    <x v="0"/>
  </r>
  <r>
    <s v="Checking, Dan"/>
    <x v="1"/>
    <s v="knee check"/>
    <n v="120"/>
    <x v="0"/>
    <n v="-120"/>
    <x v="6"/>
    <x v="6"/>
    <x v="0"/>
  </r>
  <r>
    <s v="Checking, Dan"/>
    <x v="1"/>
    <s v="Coburns"/>
    <n v="25.07"/>
    <x v="0"/>
    <n v="-25.07"/>
    <x v="5"/>
    <x v="5"/>
    <x v="0"/>
  </r>
  <r>
    <s v="Checking, Dan"/>
    <x v="1"/>
    <s v="Hello Batch CBD-Dan"/>
    <n v="58.57"/>
    <x v="0"/>
    <n v="-58.57"/>
    <x v="7"/>
    <x v="6"/>
    <x v="0"/>
  </r>
  <r>
    <s v="Checking, Dan"/>
    <x v="2"/>
    <s v="Ace Hardware"/>
    <n v="23.69"/>
    <x v="0"/>
    <n v="-23.69"/>
    <x v="8"/>
    <x v="7"/>
    <x v="0"/>
  </r>
  <r>
    <s v="Checking, Dan"/>
    <x v="2"/>
    <s v="Coburns, Caribou"/>
    <n v="6.11"/>
    <x v="0"/>
    <n v="-6.11"/>
    <x v="2"/>
    <x v="2"/>
    <x v="0"/>
  </r>
  <r>
    <s v="Checking, Dan"/>
    <x v="2"/>
    <s v="Taco Bell"/>
    <n v="5.18"/>
    <x v="0"/>
    <n v="-5.18"/>
    <x v="2"/>
    <x v="2"/>
    <x v="0"/>
  </r>
  <r>
    <s v="Checking, Dan"/>
    <x v="2"/>
    <s v="Holiday"/>
    <n v="3.1"/>
    <x v="0"/>
    <n v="-3.1"/>
    <x v="2"/>
    <x v="2"/>
    <x v="0"/>
  </r>
  <r>
    <s v="Checking, Dan"/>
    <x v="2"/>
    <s v="S&amp;W Bait, Brainerd"/>
    <n v="16.170000000000002"/>
    <x v="0"/>
    <n v="-16.170000000000002"/>
    <x v="9"/>
    <x v="7"/>
    <x v="0"/>
  </r>
  <r>
    <s v="Checking, Dan"/>
    <x v="2"/>
    <s v="Holiday, Nisswa"/>
    <n v="15"/>
    <x v="0"/>
    <n v="-15"/>
    <x v="0"/>
    <x v="0"/>
    <x v="0"/>
  </r>
  <r>
    <s v="Checking, Laurie"/>
    <x v="2"/>
    <s v="Holiday, Nisswa"/>
    <n v="12.22"/>
    <x v="0"/>
    <n v="-12.22"/>
    <x v="5"/>
    <x v="5"/>
    <x v="0"/>
  </r>
  <r>
    <s v="Checking, Dan"/>
    <x v="2"/>
    <s v="Wendy's, Nisswa"/>
    <n v="19.95"/>
    <x v="0"/>
    <n v="-19.95"/>
    <x v="2"/>
    <x v="2"/>
    <x v="0"/>
  </r>
  <r>
    <s v="Checking, Dan"/>
    <x v="3"/>
    <s v="Dan transfer for fish house "/>
    <m/>
    <x v="2"/>
    <n v="240"/>
    <x v="9"/>
    <x v="7"/>
    <x v="0"/>
  </r>
  <r>
    <s v="Checking, Dan"/>
    <x v="3"/>
    <s v="Holiday, Rice"/>
    <n v="15.75"/>
    <x v="0"/>
    <n v="-15.75"/>
    <x v="0"/>
    <x v="0"/>
    <x v="0"/>
  </r>
  <r>
    <s v="Checking, Dan"/>
    <x v="3"/>
    <s v="Holiday, Rice-beverage"/>
    <n v="9.16"/>
    <x v="0"/>
    <n v="-9.16"/>
    <x v="2"/>
    <x v="2"/>
    <x v="0"/>
  </r>
  <r>
    <s v="Discover Card"/>
    <x v="3"/>
    <s v="Walmart"/>
    <n v="49.71"/>
    <x v="0"/>
    <n v="-49.71"/>
    <x v="5"/>
    <x v="5"/>
    <x v="0"/>
  </r>
  <r>
    <s v="Checking, Dan"/>
    <x v="4"/>
    <s v="MI Finance"/>
    <n v="20"/>
    <x v="0"/>
    <n v="-20"/>
    <x v="10"/>
    <x v="8"/>
    <x v="0"/>
  </r>
  <r>
    <s v="Checking, Laurie"/>
    <x v="4"/>
    <s v="Discover Card"/>
    <n v="500"/>
    <x v="0"/>
    <n v="-500"/>
    <x v="4"/>
    <x v="4"/>
    <x v="0"/>
  </r>
  <r>
    <s v="Checking, Laurie"/>
    <x v="4"/>
    <s v="Coburns"/>
    <n v="12.87"/>
    <x v="0"/>
    <n v="-12.87"/>
    <x v="5"/>
    <x v="5"/>
    <x v="0"/>
  </r>
  <r>
    <s v="Checking, Laurie"/>
    <x v="5"/>
    <s v="BCBS"/>
    <n v="120.7"/>
    <x v="0"/>
    <n v="-120.7"/>
    <x v="11"/>
    <x v="9"/>
    <x v="0"/>
  </r>
  <r>
    <s v="Checking, Laurie"/>
    <x v="5"/>
    <s v="Holiday, Shoreview"/>
    <n v="29.08"/>
    <x v="0"/>
    <n v="-29.08"/>
    <x v="0"/>
    <x v="0"/>
    <x v="0"/>
  </r>
  <r>
    <s v="Checking, Dan"/>
    <x v="5"/>
    <s v="M1 Fiance"/>
    <n v="15"/>
    <x v="0"/>
    <n v="-15"/>
    <x v="10"/>
    <x v="8"/>
    <x v="0"/>
  </r>
  <r>
    <s v="Checking, Dan"/>
    <x v="5"/>
    <s v="Pen State, pen materials"/>
    <n v="14.92"/>
    <x v="0"/>
    <n v="-14.92"/>
    <x v="12"/>
    <x v="10"/>
    <x v="0"/>
  </r>
  <r>
    <s v="Checking, Dan "/>
    <x v="6"/>
    <s v="LF hrdwr"/>
    <n v="5.99"/>
    <x v="0"/>
    <n v="-5.99"/>
    <x v="1"/>
    <x v="1"/>
    <x v="0"/>
  </r>
  <r>
    <s v="Checking, Dan"/>
    <x v="6"/>
    <s v="Casey's,"/>
    <n v="6.95"/>
    <x v="0"/>
    <n v="-6.95"/>
    <x v="2"/>
    <x v="2"/>
    <x v="0"/>
  </r>
  <r>
    <s v="Checking, Dan"/>
    <x v="6"/>
    <s v="M1 Finance"/>
    <n v="10"/>
    <x v="0"/>
    <n v="-10"/>
    <x v="10"/>
    <x v="8"/>
    <x v="0"/>
  </r>
  <r>
    <s v="Checking, Dan"/>
    <x v="6"/>
    <s v="Taco Bell"/>
    <n v="9.26"/>
    <x v="0"/>
    <n v="-9.26"/>
    <x v="2"/>
    <x v="2"/>
    <x v="0"/>
  </r>
  <r>
    <s v="Checking, Laurie"/>
    <x v="6"/>
    <s v="Walmart"/>
    <n v="183.63"/>
    <x v="0"/>
    <n v="-183.63"/>
    <x v="5"/>
    <x v="5"/>
    <x v="0"/>
  </r>
  <r>
    <s v="Checking, Laurie"/>
    <x v="6"/>
    <s v="Dollar Tree"/>
    <n v="16.11"/>
    <x v="0"/>
    <n v="-16.11"/>
    <x v="13"/>
    <x v="5"/>
    <x v="0"/>
  </r>
  <r>
    <s v="Checking, Laurie"/>
    <x v="7"/>
    <s v="Sam's Club"/>
    <n v="97.02"/>
    <x v="0"/>
    <n v="-97.02"/>
    <x v="5"/>
    <x v="5"/>
    <x v="0"/>
  </r>
  <r>
    <s v="Checking, Laurie"/>
    <x v="7"/>
    <s v="MN Power"/>
    <n v="65.64"/>
    <x v="0"/>
    <n v="-65.64"/>
    <x v="14"/>
    <x v="11"/>
    <x v="0"/>
  </r>
  <r>
    <s v="Checking, Laurie"/>
    <x v="7"/>
    <s v="Norton, Laurie"/>
    <n v="11.99"/>
    <x v="0"/>
    <n v="-11.99"/>
    <x v="15"/>
    <x v="11"/>
    <x v="0"/>
  </r>
  <r>
    <s v="Checking, Dan"/>
    <x v="7"/>
    <s v="Coburns, Caribou"/>
    <n v="6.11"/>
    <x v="0"/>
    <n v="-6.11"/>
    <x v="2"/>
    <x v="2"/>
    <x v="0"/>
  </r>
  <r>
    <s v="Checking, Dan"/>
    <x v="7"/>
    <s v="LF hrdwr"/>
    <n v="6.42"/>
    <x v="0"/>
    <n v="-6.42"/>
    <x v="1"/>
    <x v="1"/>
    <x v="0"/>
  </r>
  <r>
    <s v="Checking, Laurie"/>
    <x v="7"/>
    <s v="Trigg Roach- rental"/>
    <n v="250"/>
    <x v="0"/>
    <n v="-250"/>
    <x v="9"/>
    <x v="7"/>
    <x v="0"/>
  </r>
  <r>
    <s v="Checking, Dan"/>
    <x v="7"/>
    <s v="Taco Bell"/>
    <n v="10.34"/>
    <x v="0"/>
    <n v="-10.34"/>
    <x v="2"/>
    <x v="2"/>
    <x v="0"/>
  </r>
  <r>
    <s v="Checking, Dan"/>
    <x v="7"/>
    <s v="Westside Liquor"/>
    <n v="12.08"/>
    <x v="0"/>
    <n v="-12.08"/>
    <x v="16"/>
    <x v="10"/>
    <x v="0"/>
  </r>
  <r>
    <s v="Checking, Dan"/>
    <x v="7"/>
    <s v="Auto Value"/>
    <n v="14.52"/>
    <x v="0"/>
    <n v="-14.52"/>
    <x v="17"/>
    <x v="1"/>
    <x v="0"/>
  </r>
  <r>
    <s v="Checking. Dan"/>
    <x v="7"/>
    <s v="LF hrdwr"/>
    <n v="9.65"/>
    <x v="0"/>
    <n v="-9.65"/>
    <x v="1"/>
    <x v="1"/>
    <x v="0"/>
  </r>
  <r>
    <s v="Checking,Dan"/>
    <x v="8"/>
    <s v="Beckman Coulter"/>
    <m/>
    <x v="3"/>
    <n v="2369.38"/>
    <x v="18"/>
    <x v="12"/>
    <x v="1"/>
  </r>
  <r>
    <s v="Checking, Dan"/>
    <x v="8"/>
    <s v="M1 Finance"/>
    <n v="10"/>
    <x v="0"/>
    <n v="-10"/>
    <x v="10"/>
    <x v="8"/>
    <x v="0"/>
  </r>
  <r>
    <s v="Checking, Laurie"/>
    <x v="8"/>
    <s v="St. Gabriel Ortho, Laurie"/>
    <n v="94.87"/>
    <x v="0"/>
    <n v="-94.87"/>
    <x v="6"/>
    <x v="6"/>
    <x v="0"/>
  </r>
  <r>
    <s v="Credit card, Laurie"/>
    <x v="8"/>
    <s v="TCN subscription"/>
    <n v="72"/>
    <x v="0"/>
    <n v="-72"/>
    <x v="19"/>
    <x v="10"/>
    <x v="0"/>
  </r>
  <r>
    <s v="Checking, Dan"/>
    <x v="8"/>
    <s v="Burger King"/>
    <n v="8.08"/>
    <x v="0"/>
    <n v="-8.08"/>
    <x v="2"/>
    <x v="2"/>
    <x v="0"/>
  </r>
  <r>
    <s v="Checking, Dan"/>
    <x v="9"/>
    <s v="Walmart"/>
    <n v="27.93"/>
    <x v="0"/>
    <n v="-27.93"/>
    <x v="1"/>
    <x v="1"/>
    <x v="0"/>
  </r>
  <r>
    <s v="Cash, Laurie"/>
    <x v="9"/>
    <s v="LF Ballroom"/>
    <n v="30"/>
    <x v="0"/>
    <n v="-30"/>
    <x v="20"/>
    <x v="7"/>
    <x v="0"/>
  </r>
  <r>
    <s v="Checking, Dan"/>
    <x v="9"/>
    <s v="LF Ballroom"/>
    <n v="13.2"/>
    <x v="0"/>
    <n v="-13.2"/>
    <x v="16"/>
    <x v="10"/>
    <x v="0"/>
  </r>
  <r>
    <s v="Checking, Dan"/>
    <x v="10"/>
    <s v="Shell Station-Dan"/>
    <n v="4.38"/>
    <x v="0"/>
    <n v="-4.38"/>
    <x v="2"/>
    <x v="2"/>
    <x v="0"/>
  </r>
  <r>
    <s v="Checking, Dan"/>
    <x v="10"/>
    <s v="Shell Station-Dan"/>
    <n v="25"/>
    <x v="0"/>
    <n v="-25"/>
    <x v="0"/>
    <x v="0"/>
    <x v="0"/>
  </r>
  <r>
    <s v="Checking Dan"/>
    <x v="10"/>
    <s v="Home Depot"/>
    <n v="83.06"/>
    <x v="0"/>
    <n v="-83.06"/>
    <x v="1"/>
    <x v="1"/>
    <x v="0"/>
  </r>
  <r>
    <s v="Checking, Dan"/>
    <x v="10"/>
    <s v="MI Finance"/>
    <n v="10"/>
    <x v="0"/>
    <n v="-10"/>
    <x v="10"/>
    <x v="8"/>
    <x v="0"/>
  </r>
  <r>
    <s v="Checking, Dan"/>
    <x v="10"/>
    <s v="FedEx"/>
    <n v="12.4"/>
    <x v="0"/>
    <n v="-12.4"/>
    <x v="21"/>
    <x v="13"/>
    <x v="0"/>
  </r>
  <r>
    <s v="Credit Card, Dan"/>
    <x v="10"/>
    <s v="FedEx"/>
    <n v="15.91"/>
    <x v="0"/>
    <n v="-15.91"/>
    <x v="21"/>
    <x v="13"/>
    <x v="0"/>
  </r>
  <r>
    <s v="Checking, Dan"/>
    <x v="10"/>
    <s v="Burger King"/>
    <n v="14.5"/>
    <x v="0"/>
    <n v="-14.5"/>
    <x v="2"/>
    <x v="2"/>
    <x v="0"/>
  </r>
  <r>
    <s v="Checking, Dan"/>
    <x v="10"/>
    <s v="Kwik Trip, Sartell"/>
    <n v="17.5"/>
    <x v="0"/>
    <n v="-17.5"/>
    <x v="0"/>
    <x v="0"/>
    <x v="0"/>
  </r>
  <r>
    <s v="Checking, Laurie"/>
    <x v="10"/>
    <s v="Papa Murphy's"/>
    <n v="23.1"/>
    <x v="0"/>
    <n v="-23.1"/>
    <x v="2"/>
    <x v="2"/>
    <x v="0"/>
  </r>
  <r>
    <s v="Checking, Dan"/>
    <x v="11"/>
    <s v="M1 Finance"/>
    <n v="25"/>
    <x v="0"/>
    <n v="-25"/>
    <x v="10"/>
    <x v="8"/>
    <x v="0"/>
  </r>
  <r>
    <s v="Checking, Dan"/>
    <x v="11"/>
    <s v="Kwik Trip, Sartell"/>
    <n v="9.8699999999999992"/>
    <x v="0"/>
    <n v="-9.8699999999999992"/>
    <x v="0"/>
    <x v="0"/>
    <x v="0"/>
  </r>
  <r>
    <s v="Checking, Laurie"/>
    <x v="11"/>
    <s v="Tmobile"/>
    <n v="101.35"/>
    <x v="0"/>
    <n v="-101.35"/>
    <x v="22"/>
    <x v="5"/>
    <x v="0"/>
  </r>
  <r>
    <s v="Checking, Laurie"/>
    <x v="11"/>
    <s v="Tmobile"/>
    <n v="41.6"/>
    <x v="0"/>
    <n v="-41.6"/>
    <x v="23"/>
    <x v="5"/>
    <x v="0"/>
  </r>
  <r>
    <s v="Checking Dan"/>
    <x v="11"/>
    <s v="Medicare"/>
    <n v="20.6"/>
    <x v="0"/>
    <n v="-20.6"/>
    <x v="11"/>
    <x v="9"/>
    <x v="0"/>
  </r>
  <r>
    <s v="Checking, Dan"/>
    <x v="11"/>
    <s v="BCBS"/>
    <n v="120.7"/>
    <x v="0"/>
    <n v="-120.7"/>
    <x v="11"/>
    <x v="9"/>
    <x v="0"/>
  </r>
  <r>
    <s v="Checking, Dan"/>
    <x v="11"/>
    <s v="JD loan payment"/>
    <n v="500"/>
    <x v="0"/>
    <n v="-500"/>
    <x v="17"/>
    <x v="1"/>
    <x v="0"/>
  </r>
  <r>
    <s v="Checking Laurie"/>
    <x v="11"/>
    <s v="Amazon - Bird feeder"/>
    <n v="20.68"/>
    <x v="0"/>
    <n v="-20.68"/>
    <x v="24"/>
    <x v="10"/>
    <x v="0"/>
  </r>
  <r>
    <s v="Checking, Laurie"/>
    <x v="11"/>
    <s v="Coburns"/>
    <n v="18.46"/>
    <x v="0"/>
    <n v="-18.46"/>
    <x v="5"/>
    <x v="5"/>
    <x v="0"/>
  </r>
  <r>
    <s v="Checking, Dan"/>
    <x v="12"/>
    <s v="Taco Bell"/>
    <n v="8.18"/>
    <x v="0"/>
    <n v="-8.18"/>
    <x v="2"/>
    <x v="2"/>
    <x v="0"/>
  </r>
  <r>
    <s v="Checking, Dan"/>
    <x v="12"/>
    <s v="Valley Natural Foods"/>
    <n v="9.7200000000000006"/>
    <x v="0"/>
    <n v="-9.7200000000000006"/>
    <x v="2"/>
    <x v="2"/>
    <x v="0"/>
  </r>
  <r>
    <s v="Checking, Dan"/>
    <x v="12"/>
    <s v="Holiday"/>
    <n v="15.96"/>
    <x v="0"/>
    <n v="-15.96"/>
    <x v="0"/>
    <x v="0"/>
    <x v="0"/>
  </r>
  <r>
    <s v="Checking, Dan"/>
    <x v="12"/>
    <s v="M1 Finance"/>
    <n v="25"/>
    <x v="0"/>
    <n v="-25"/>
    <x v="10"/>
    <x v="8"/>
    <x v="0"/>
  </r>
  <r>
    <s v="Checking, Laurie"/>
    <x v="13"/>
    <s v="Social Security"/>
    <m/>
    <x v="4"/>
    <n v="2283.8000000000002"/>
    <x v="25"/>
    <x v="3"/>
    <x v="1"/>
  </r>
  <r>
    <s v="Cehcking, Laurie"/>
    <x v="13"/>
    <s v="Medicare, Laurie"/>
    <n v="202.9"/>
    <x v="0"/>
    <n v="-202.9"/>
    <x v="11"/>
    <x v="9"/>
    <x v="0"/>
  </r>
  <r>
    <s v="Checking, Laurie"/>
    <x v="13"/>
    <s v="EF savings, Laurie"/>
    <n v="200"/>
    <x v="0"/>
    <n v="-200"/>
    <x v="26"/>
    <x v="14"/>
    <x v="1"/>
  </r>
  <r>
    <s v="Checking, Laurie"/>
    <x v="13"/>
    <s v="Walmart, Laurie"/>
    <n v="30.26"/>
    <x v="0"/>
    <n v="-30.26"/>
    <x v="5"/>
    <x v="5"/>
    <x v="0"/>
  </r>
  <r>
    <s v="Checking, Laurie"/>
    <x v="13"/>
    <s v="Cash out"/>
    <n v="40"/>
    <x v="0"/>
    <n v="-40"/>
    <x v="27"/>
    <x v="15"/>
    <x v="0"/>
  </r>
  <r>
    <s v="Checking, Laurie"/>
    <x v="13"/>
    <s v="Aldi"/>
    <n v="21.59"/>
    <x v="0"/>
    <n v="-21.59"/>
    <x v="5"/>
    <x v="5"/>
    <x v="0"/>
  </r>
  <r>
    <s v="Checking, Laurie"/>
    <x v="13"/>
    <s v="Coburns"/>
    <n v="9.9600000000000009"/>
    <x v="0"/>
    <n v="-9.9600000000000009"/>
    <x v="5"/>
    <x v="5"/>
    <x v="0"/>
  </r>
  <r>
    <s v="Checking, Dan"/>
    <x v="13"/>
    <s v="Freedham Store"/>
    <n v="20"/>
    <x v="0"/>
    <n v="-20"/>
    <x v="28"/>
    <x v="16"/>
    <x v="0"/>
  </r>
  <r>
    <s v="Checking, Dan"/>
    <x v="14"/>
    <s v="Amazon - cab hrdw"/>
    <n v="8.77"/>
    <x v="0"/>
    <n v="-8.77"/>
    <x v="17"/>
    <x v="1"/>
    <x v="0"/>
  </r>
  <r>
    <s v="Checking, Dan"/>
    <x v="14"/>
    <s v="Coburns"/>
    <n v="14.35"/>
    <x v="0"/>
    <n v="-14.35"/>
    <x v="5"/>
    <x v="5"/>
    <x v="0"/>
  </r>
  <r>
    <s v="Checking, Dan"/>
    <x v="14"/>
    <s v="Coburns"/>
    <n v="31.35"/>
    <x v="0"/>
    <n v="-31.35"/>
    <x v="5"/>
    <x v="5"/>
    <x v="0"/>
  </r>
  <r>
    <s v="Checking, Dan"/>
    <x v="15"/>
    <s v="M1 Finance"/>
    <n v="25"/>
    <x v="0"/>
    <n v="-25"/>
    <x v="10"/>
    <x v="8"/>
    <x v="0"/>
  </r>
  <r>
    <s v="Checking, Dan"/>
    <x v="15"/>
    <s v="Spectrum"/>
    <n v="60"/>
    <x v="0"/>
    <n v="-60"/>
    <x v="15"/>
    <x v="11"/>
    <x v="0"/>
  </r>
  <r>
    <s v="Checking, Laurie"/>
    <x v="15"/>
    <s v="Discover+ "/>
    <n v="10.73"/>
    <x v="0"/>
    <n v="-10.73"/>
    <x v="19"/>
    <x v="10"/>
    <x v="0"/>
  </r>
  <r>
    <s v="Checking Dan"/>
    <x v="16"/>
    <s v="Taco Bell"/>
    <n v="8.7200000000000006"/>
    <x v="0"/>
    <n v="-8.7200000000000006"/>
    <x v="2"/>
    <x v="2"/>
    <x v="0"/>
  </r>
  <r>
    <s v="Checking, Dan"/>
    <x v="16"/>
    <s v="Casey's,"/>
    <n v="6.48"/>
    <x v="0"/>
    <n v="-6.48"/>
    <x v="2"/>
    <x v="2"/>
    <x v="0"/>
  </r>
  <r>
    <s v="Checking, Dan"/>
    <x v="16"/>
    <s v="Coburns"/>
    <n v="20"/>
    <x v="0"/>
    <n v="-20"/>
    <x v="0"/>
    <x v="0"/>
    <x v="0"/>
  </r>
  <r>
    <s v="Checking. Dan"/>
    <x v="16"/>
    <s v="Ace Hardware"/>
    <n v="3.64"/>
    <x v="0"/>
    <n v="-3.64"/>
    <x v="1"/>
    <x v="1"/>
    <x v="0"/>
  </r>
  <r>
    <s v="Checking, Dan"/>
    <x v="16"/>
    <s v="Amazon, drawer slides"/>
    <n v="31.66"/>
    <x v="0"/>
    <n v="-31.66"/>
    <x v="1"/>
    <x v="1"/>
    <x v="0"/>
  </r>
  <r>
    <s v="Checking, Dan"/>
    <x v="16"/>
    <s v="Maucieri's"/>
    <n v="154.75"/>
    <x v="0"/>
    <n v="-154.75"/>
    <x v="29"/>
    <x v="2"/>
    <x v="0"/>
  </r>
  <r>
    <s v="Checking, Dan"/>
    <x v="17"/>
    <s v="Kwik Trip, St. Michael"/>
    <n v="4.43"/>
    <x v="0"/>
    <n v="-4.43"/>
    <x v="2"/>
    <x v="2"/>
    <x v="0"/>
  </r>
  <r>
    <s v="Checking, Dan"/>
    <x v="17"/>
    <s v="Taco Bell St Cloud"/>
    <n v="8.8000000000000007"/>
    <x v="0"/>
    <n v="-8.8000000000000007"/>
    <x v="2"/>
    <x v="2"/>
    <x v="0"/>
  </r>
  <r>
    <s v="Checking, Laurie"/>
    <x v="17"/>
    <s v="Kwik Trip, St. Michael"/>
    <n v="39.44"/>
    <x v="0"/>
    <n v="-39.44"/>
    <x v="0"/>
    <x v="0"/>
    <x v="0"/>
  </r>
  <r>
    <s v="Checking, Dan"/>
    <x v="18"/>
    <s v="Custom Printing, ship"/>
    <n v="18.8"/>
    <x v="0"/>
    <n v="-18.8"/>
    <x v="30"/>
    <x v="4"/>
    <x v="0"/>
  </r>
  <r>
    <s v="Checking, Dan"/>
    <x v="18"/>
    <s v="LF Hrdw, hall light"/>
    <n v="15.02"/>
    <x v="0"/>
    <n v="-15.02"/>
    <x v="1"/>
    <x v="1"/>
    <x v="0"/>
  </r>
  <r>
    <s v="Checking, Dan"/>
    <x v="18"/>
    <s v="Westside Liquor"/>
    <n v="15.33"/>
    <x v="0"/>
    <n v="-15.33"/>
    <x v="16"/>
    <x v="10"/>
    <x v="0"/>
  </r>
  <r>
    <s v="Checking, Dan"/>
    <x v="18"/>
    <s v="M1 Finance"/>
    <n v="15"/>
    <x v="0"/>
    <n v="-15"/>
    <x v="10"/>
    <x v="8"/>
    <x v="0"/>
  </r>
  <r>
    <s v="Checking, Laurie"/>
    <x v="18"/>
    <s v="Aldi"/>
    <n v="36.369999999999997"/>
    <x v="0"/>
    <n v="-36.369999999999997"/>
    <x v="5"/>
    <x v="5"/>
    <x v="0"/>
  </r>
  <r>
    <s v="Checking, Laurie"/>
    <x v="18"/>
    <s v="Walmart"/>
    <n v="47.05"/>
    <x v="0"/>
    <n v="-47.05"/>
    <x v="5"/>
    <x v="5"/>
    <x v="0"/>
  </r>
  <r>
    <s v="Checking, Laurie"/>
    <x v="19"/>
    <s v="Discover Card Xmas"/>
    <n v="350"/>
    <x v="0"/>
    <n v="-350"/>
    <x v="4"/>
    <x v="4"/>
    <x v="0"/>
  </r>
  <r>
    <s v="Checking, Dan"/>
    <x v="19"/>
    <s v="Camping World"/>
    <n v="18.239999999999998"/>
    <x v="0"/>
    <n v="-18.239999999999998"/>
    <x v="8"/>
    <x v="7"/>
    <x v="0"/>
  </r>
  <r>
    <s v="Checking, Dan"/>
    <x v="20"/>
    <s v="Exotic Blanks"/>
    <n v="28.89"/>
    <x v="0"/>
    <n v="-28.89"/>
    <x v="12"/>
    <x v="10"/>
    <x v="0"/>
  </r>
  <r>
    <s v="Checking, Dan"/>
    <x v="20"/>
    <s v="M1 Finance"/>
    <n v="25"/>
    <x v="0"/>
    <n v="-25"/>
    <x v="10"/>
    <x v="8"/>
    <x v="0"/>
  </r>
  <r>
    <s v="Checking, Da"/>
    <x v="20"/>
    <s v="Taco Bell"/>
    <n v="8.7200000000000006"/>
    <x v="0"/>
    <n v="-8.7200000000000006"/>
    <x v="2"/>
    <x v="2"/>
    <x v="0"/>
  </r>
  <r>
    <s v="Checking, Dan"/>
    <x v="20"/>
    <s v="Derrick Meyer, RV pot"/>
    <n v="100"/>
    <x v="0"/>
    <n v="-100"/>
    <x v="8"/>
    <x v="7"/>
    <x v="0"/>
  </r>
  <r>
    <s v="Checking, Laurie"/>
    <x v="21"/>
    <s v="Centerpoint Gas"/>
    <n v="86"/>
    <x v="0"/>
    <n v="-86"/>
    <x v="31"/>
    <x v="11"/>
    <x v="0"/>
  </r>
  <r>
    <s v="Checking, Laurie"/>
    <x v="21"/>
    <s v="Aldi"/>
    <n v="38.590000000000003"/>
    <x v="0"/>
    <n v="-38.590000000000003"/>
    <x v="5"/>
    <x v="5"/>
    <x v="0"/>
  </r>
  <r>
    <s v="Checking, Laurie"/>
    <x v="21"/>
    <s v="Walmart"/>
    <n v="32.53"/>
    <x v="0"/>
    <n v="-32.53"/>
    <x v="5"/>
    <x v="5"/>
    <x v="0"/>
  </r>
  <r>
    <s v="Checking, Dan"/>
    <x v="21"/>
    <s v="driftwood for pens"/>
    <n v="17.670000000000002"/>
    <x v="0"/>
    <n v="-17.670000000000002"/>
    <x v="12"/>
    <x v="10"/>
    <x v="0"/>
  </r>
  <r>
    <s v="Checking, Dan"/>
    <x v="21"/>
    <s v="Walmart"/>
    <n v="29.83"/>
    <x v="0"/>
    <n v="-29.83"/>
    <x v="5"/>
    <x v="5"/>
    <x v="0"/>
  </r>
  <r>
    <s v="Checking, Dan"/>
    <x v="21"/>
    <s v="Central Dermatology"/>
    <n v="50"/>
    <x v="0"/>
    <n v="-50"/>
    <x v="32"/>
    <x v="6"/>
    <x v="0"/>
  </r>
  <r>
    <s v="Checking, Dan"/>
    <x v="22"/>
    <s v="Beckman Coulter"/>
    <m/>
    <x v="3"/>
    <n v="2369.38"/>
    <x v="18"/>
    <x v="12"/>
    <x v="1"/>
  </r>
  <r>
    <s v="Checking, Dan"/>
    <x v="22"/>
    <s v="M1 Finance"/>
    <n v="20"/>
    <x v="0"/>
    <n v="-20"/>
    <x v="10"/>
    <x v="8"/>
    <x v="0"/>
  </r>
  <r>
    <s v="Checking, Dan"/>
    <x v="22"/>
    <s v="Casey's "/>
    <n v="4.95"/>
    <x v="0"/>
    <n v="-4.95"/>
    <x v="0"/>
    <x v="0"/>
    <x v="0"/>
  </r>
  <r>
    <s v="Checking, Dan"/>
    <x v="23"/>
    <s v="Casey's LF"/>
    <n v="9.7100000000000009"/>
    <x v="0"/>
    <n v="-9.7100000000000009"/>
    <x v="0"/>
    <x v="0"/>
    <x v="0"/>
  </r>
  <r>
    <s v="Checking. Dan"/>
    <x v="23"/>
    <s v="D Fishin' Hole"/>
    <n v="19.760000000000002"/>
    <x v="0"/>
    <n v="-19.760000000000002"/>
    <x v="9"/>
    <x v="7"/>
    <x v="0"/>
  </r>
  <r>
    <s v="Checking, Dan"/>
    <x v="23"/>
    <s v="S&amp;W Bait, Brainerd"/>
    <n v="22.96"/>
    <x v="0"/>
    <n v="-22.96"/>
    <x v="9"/>
    <x v="7"/>
    <x v="0"/>
  </r>
  <r>
    <s v="Checking, Laurie"/>
    <x v="24"/>
    <s v="City of Little Falls"/>
    <n v="33.590000000000003"/>
    <x v="0"/>
    <n v="-33.590000000000003"/>
    <x v="33"/>
    <x v="11"/>
    <x v="0"/>
  </r>
  <r>
    <s v="Checking, Laurie"/>
    <x v="24"/>
    <s v="City of Little Falls"/>
    <n v="27.08"/>
    <x v="0"/>
    <n v="-27.08"/>
    <x v="34"/>
    <x v="11"/>
    <x v="0"/>
  </r>
  <r>
    <s v="Checking, Laurie"/>
    <x v="24"/>
    <s v="City of Little Falls"/>
    <n v="35.96"/>
    <x v="0"/>
    <n v="-35.96"/>
    <x v="35"/>
    <x v="11"/>
    <x v="0"/>
  </r>
  <r>
    <s v="Checking, Dan"/>
    <x v="25"/>
    <s v="LF Hdwr, drawer parts"/>
    <n v="8.0399999999999991"/>
    <x v="0"/>
    <n v="-8.0399999999999991"/>
    <x v="17"/>
    <x v="1"/>
    <x v="0"/>
  </r>
  <r>
    <s v="Checking, Dan"/>
    <x v="25"/>
    <s v="Ace Hdwr, drawer parts"/>
    <n v="15.26"/>
    <x v="0"/>
    <n v="-15.26"/>
    <x v="17"/>
    <x v="1"/>
    <x v="0"/>
  </r>
  <r>
    <s v="Checking, Dan"/>
    <x v="25"/>
    <s v="Taco Bell"/>
    <n v="8.5"/>
    <x v="0"/>
    <n v="-8.5"/>
    <x v="2"/>
    <x v="2"/>
    <x v="0"/>
  </r>
  <r>
    <s v="Checking, Dan"/>
    <x v="25"/>
    <s v="Broadway Tire"/>
    <n v="1258.24"/>
    <x v="0"/>
    <n v="-1258.24"/>
    <x v="17"/>
    <x v="1"/>
    <x v="0"/>
  </r>
  <r>
    <s v="Chekcing, Dan"/>
    <x v="26"/>
    <s v="M1 Finance"/>
    <n v="20"/>
    <x v="0"/>
    <n v="-20"/>
    <x v="10"/>
    <x v="8"/>
    <x v="0"/>
  </r>
  <r>
    <s v="Checking, Dan"/>
    <x v="26"/>
    <s v="PHH Mortgage"/>
    <n v="1063.4000000000001"/>
    <x v="0"/>
    <n v="-1063.4000000000001"/>
    <x v="36"/>
    <x v="1"/>
    <x v="0"/>
  </r>
  <r>
    <s v="Checking, Dan"/>
    <x v="26"/>
    <s v="JD loan payment"/>
    <n v="200"/>
    <x v="0"/>
    <n v="-200"/>
    <x v="17"/>
    <x v="1"/>
    <x v="0"/>
  </r>
  <r>
    <s v="Checking, Dan"/>
    <x v="26"/>
    <s v="Trigg Roach- rental"/>
    <n v="200"/>
    <x v="0"/>
    <n v="-200"/>
    <x v="9"/>
    <x v="7"/>
    <x v="0"/>
  </r>
  <r>
    <s v="Checking, Dan"/>
    <x v="26"/>
    <s v="Casey's"/>
    <n v="5.99"/>
    <x v="0"/>
    <n v="-5.99"/>
    <x v="2"/>
    <x v="2"/>
    <x v="0"/>
  </r>
  <r>
    <s v="Checking, Dan"/>
    <x v="26"/>
    <s v="Casey's"/>
    <n v="20.5"/>
    <x v="0"/>
    <n v="-20.5"/>
    <x v="0"/>
    <x v="0"/>
    <x v="0"/>
  </r>
  <r>
    <s v="Checking, Dan"/>
    <x v="26"/>
    <s v="Fleet Farm, boot laces"/>
    <n v="2.99"/>
    <x v="0"/>
    <n v="-2.99"/>
    <x v="28"/>
    <x v="16"/>
    <x v="0"/>
  </r>
  <r>
    <s v="Checking, Dan"/>
    <x v="26"/>
    <s v="Westside Liquor"/>
    <n v="10.54"/>
    <x v="0"/>
    <n v="-10.54"/>
    <x v="16"/>
    <x v="10"/>
    <x v="0"/>
  </r>
  <r>
    <s v="Checking, Dan"/>
    <x v="26"/>
    <s v="M1 Finance"/>
    <n v="15"/>
    <x v="0"/>
    <n v="-15"/>
    <x v="10"/>
    <x v="8"/>
    <x v="0"/>
  </r>
  <r>
    <s v="Checking, Laurie"/>
    <x v="26"/>
    <s v="Fred's Home Furnace"/>
    <n v="289"/>
    <x v="0"/>
    <n v="-289"/>
    <x v="17"/>
    <x v="1"/>
    <x v="0"/>
  </r>
  <r>
    <s v="Checking, Laurie"/>
    <x v="27"/>
    <s v="Kohl's"/>
    <n v="68.97"/>
    <x v="0"/>
    <n v="-68.97"/>
    <x v="28"/>
    <x v="16"/>
    <x v="0"/>
  </r>
  <r>
    <s v="Checking, Laurie"/>
    <x v="27"/>
    <s v="Aldi's"/>
    <n v="9.36"/>
    <x v="0"/>
    <n v="-9.36"/>
    <x v="5"/>
    <x v="5"/>
    <x v="0"/>
  </r>
  <r>
    <s v="Checking, Laurie"/>
    <x v="27"/>
    <s v="Walmart, vitamins"/>
    <n v="21.26"/>
    <x v="0"/>
    <n v="-21.26"/>
    <x v="7"/>
    <x v="6"/>
    <x v="0"/>
  </r>
  <r>
    <s v="Checking, Laurie"/>
    <x v="27"/>
    <s v="DMS Machine"/>
    <n v="64.430000000000007"/>
    <x v="0"/>
    <n v="-64.430000000000007"/>
    <x v="37"/>
    <x v="1"/>
    <x v="0"/>
  </r>
  <r>
    <s v="Checking, Dan"/>
    <x v="27"/>
    <s v="Kwik Trip"/>
    <n v="19.329999999999998"/>
    <x v="0"/>
    <n v="-19.329999999999998"/>
    <x v="0"/>
    <x v="0"/>
    <x v="0"/>
  </r>
  <r>
    <s v="Checking, Dan"/>
    <x v="28"/>
    <s v="Bernick's - vending"/>
    <n v="2.35"/>
    <x v="0"/>
    <n v="-2.35"/>
    <x v="2"/>
    <x v="2"/>
    <x v="0"/>
  </r>
  <r>
    <s v="Checking, Dan"/>
    <x v="28"/>
    <s v="Bernick's - vending"/>
    <n v="2.35"/>
    <x v="0"/>
    <n v="-2.35"/>
    <x v="2"/>
    <x v="2"/>
    <x v="0"/>
  </r>
  <r>
    <s v="Checking, Dan"/>
    <x v="29"/>
    <s v="Casey's LF"/>
    <n v="16.22"/>
    <x v="0"/>
    <n v="-16.22"/>
    <x v="0"/>
    <x v="0"/>
    <x v="0"/>
  </r>
  <r>
    <s v="Checking, Laurie"/>
    <x v="29"/>
    <s v="USPS, Pkg to Laura"/>
    <n v="2.17"/>
    <x v="0"/>
    <n v="-2.17"/>
    <x v="4"/>
    <x v="4"/>
    <x v="0"/>
  </r>
  <r>
    <s v="Checking. Laurie"/>
    <x v="29"/>
    <s v="Coburn's, water"/>
    <n v="3.9"/>
    <x v="0"/>
    <n v="-3.9"/>
    <x v="5"/>
    <x v="5"/>
    <x v="0"/>
  </r>
  <r>
    <s v="Checking, Dan"/>
    <x v="30"/>
    <s v="Walmart"/>
    <n v="19.23"/>
    <x v="0"/>
    <n v="-19.23"/>
    <x v="28"/>
    <x v="16"/>
    <x v="0"/>
  </r>
  <r>
    <s v="Checking, Dan"/>
    <x v="30"/>
    <s v="Casey's"/>
    <n v="4.95"/>
    <x v="0"/>
    <n v="-4.95"/>
    <x v="2"/>
    <x v="2"/>
    <x v="0"/>
  </r>
  <r>
    <s v="Checking, Dan"/>
    <x v="30"/>
    <s v="JD loan payment"/>
    <n v="50"/>
    <x v="0"/>
    <n v="-50"/>
    <x v="17"/>
    <x v="1"/>
    <x v="0"/>
  </r>
  <r>
    <s v="Checking, Laurie"/>
    <x v="30"/>
    <s v="Coburn's"/>
    <n v="13.36"/>
    <x v="0"/>
    <n v="-13.36"/>
    <x v="5"/>
    <x v="5"/>
    <x v="0"/>
  </r>
  <r>
    <s v="Checking, Dan"/>
    <x v="31"/>
    <s v="St. Gabriel PT, Dan"/>
    <n v="320"/>
    <x v="0"/>
    <n v="-320"/>
    <x v="6"/>
    <x v="6"/>
    <x v="0"/>
  </r>
  <r>
    <s v="Checking, Dan"/>
    <x v="31"/>
    <s v="N Cen Med, Cpap"/>
    <n v="25"/>
    <x v="0"/>
    <n v="-25"/>
    <x v="7"/>
    <x v="6"/>
    <x v="0"/>
  </r>
  <r>
    <s v="Checking, Dan"/>
    <x v="31"/>
    <s v="Capital 1, Dan"/>
    <n v="75"/>
    <x v="0"/>
    <n v="-75"/>
    <x v="38"/>
    <x v="17"/>
    <x v="0"/>
  </r>
  <r>
    <s v="Checking, Laurie"/>
    <x v="31"/>
    <s v="Para, Income-Laurie"/>
    <m/>
    <x v="5"/>
    <n v="797.72"/>
    <x v="3"/>
    <x v="3"/>
    <x v="1"/>
  </r>
  <r>
    <s v="Checking, Laurie"/>
    <x v="31"/>
    <s v="Discover card, Laurie"/>
    <n v="379.45"/>
    <x v="0"/>
    <n v="-379.45"/>
    <x v="4"/>
    <x v="4"/>
    <x v="0"/>
  </r>
  <r>
    <s v="Checking, Laurie"/>
    <x v="31"/>
    <s v="Walmart"/>
    <n v="105.79"/>
    <x v="0"/>
    <n v="-105.79"/>
    <x v="5"/>
    <x v="5"/>
    <x v="0"/>
  </r>
  <r>
    <s v="Checking, Laurie"/>
    <x v="31"/>
    <s v="Aldi"/>
    <n v="21.01"/>
    <x v="0"/>
    <n v="-21.01"/>
    <x v="5"/>
    <x v="5"/>
    <x v="0"/>
  </r>
  <r>
    <s v="Checking, Dan"/>
    <x v="31"/>
    <s v="MMFCU"/>
    <m/>
    <x v="6"/>
    <n v="200"/>
    <x v="39"/>
    <x v="14"/>
    <x v="1"/>
  </r>
  <r>
    <s v="Checking, Dan"/>
    <x v="31"/>
    <s v="Kwik Trip, Cold Spring"/>
    <n v="20"/>
    <x v="0"/>
    <n v="-20"/>
    <x v="0"/>
    <x v="0"/>
    <x v="0"/>
  </r>
  <r>
    <s v="Checking, Dan"/>
    <x v="31"/>
    <s v="Kwik Trip, Cold Spring"/>
    <n v="10.09"/>
    <x v="0"/>
    <n v="-10.09"/>
    <x v="2"/>
    <x v="2"/>
    <x v="0"/>
  </r>
  <r>
    <s v="Checking, Dan"/>
    <x v="32"/>
    <s v="CSG"/>
    <m/>
    <x v="7"/>
    <n v="1003.92"/>
    <x v="18"/>
    <x v="12"/>
    <x v="1"/>
  </r>
  <r>
    <s v="Checking, Dan"/>
    <x v="32"/>
    <s v="Casey's"/>
    <n v="17.22"/>
    <x v="0"/>
    <n v="-17.22"/>
    <x v="0"/>
    <x v="0"/>
    <x v="0"/>
  </r>
  <r>
    <s v="Checking, Dan"/>
    <x v="32"/>
    <s v="E Bay"/>
    <n v="14.98"/>
    <x v="0"/>
    <n v="-14.98"/>
    <x v="12"/>
    <x v="10"/>
    <x v="0"/>
  </r>
  <r>
    <s v="Checking, Dan"/>
    <x v="33"/>
    <s v="M1 Finance"/>
    <n v="10"/>
    <x v="0"/>
    <n v="-10"/>
    <x v="10"/>
    <x v="8"/>
    <x v="0"/>
  </r>
  <r>
    <s v="Checking, Laurie"/>
    <x v="33"/>
    <s v="BCBS"/>
    <n v="120.7"/>
    <x v="0"/>
    <n v="-120.7"/>
    <x v="11"/>
    <x v="9"/>
    <x v="0"/>
  </r>
  <r>
    <s v="Checking, Laurie"/>
    <x v="33"/>
    <s v="Aldi"/>
    <n v="19.829999999999998"/>
    <x v="0"/>
    <n v="-19.829999999999998"/>
    <x v="5"/>
    <x v="5"/>
    <x v="0"/>
  </r>
  <r>
    <s v="Checking, Dan"/>
    <x v="33"/>
    <s v="Casey's "/>
    <n v="6.15"/>
    <x v="0"/>
    <n v="-6.15"/>
    <x v="2"/>
    <x v="2"/>
    <x v="0"/>
  </r>
  <r>
    <s v="Checking, Dan"/>
    <x v="33"/>
    <s v="Casey's"/>
    <n v="12.5"/>
    <x v="0"/>
    <n v="-12.5"/>
    <x v="0"/>
    <x v="0"/>
    <x v="0"/>
  </r>
  <r>
    <s v="Checking, Dan"/>
    <x v="34"/>
    <s v="BC "/>
    <m/>
    <x v="8"/>
    <n v="2826.53"/>
    <x v="18"/>
    <x v="12"/>
    <x v="1"/>
  </r>
  <r>
    <s v="Checking, Dan"/>
    <x v="34"/>
    <s v="M1 Finance"/>
    <n v="35"/>
    <x v="0"/>
    <n v="-35"/>
    <x v="10"/>
    <x v="8"/>
    <x v="0"/>
  </r>
  <r>
    <s v="Checking, Dan"/>
    <x v="34"/>
    <s v="Casey's"/>
    <n v="15.02"/>
    <x v="0"/>
    <n v="-15.02"/>
    <x v="0"/>
    <x v="0"/>
    <x v="0"/>
  </r>
  <r>
    <s v="Checking, Dan"/>
    <x v="34"/>
    <s v="Casey's"/>
    <n v="4.2300000000000004"/>
    <x v="0"/>
    <n v="-4.2300000000000004"/>
    <x v="2"/>
    <x v="2"/>
    <x v="0"/>
  </r>
  <r>
    <s v="Checking, Dan"/>
    <x v="34"/>
    <s v="Westside Liquor"/>
    <n v="18.670000000000002"/>
    <x v="0"/>
    <n v="-18.670000000000002"/>
    <x v="16"/>
    <x v="10"/>
    <x v="0"/>
  </r>
  <r>
    <s v="Checking, Dan "/>
    <x v="35"/>
    <s v="Casey's"/>
    <n v="7.22"/>
    <x v="0"/>
    <n v="-7.22"/>
    <x v="0"/>
    <x v="0"/>
    <x v="0"/>
  </r>
  <r>
    <s v="Checking, Dan"/>
    <x v="35"/>
    <s v="LF Landfill"/>
    <n v="7.29"/>
    <x v="0"/>
    <n v="-7.29"/>
    <x v="1"/>
    <x v="1"/>
    <x v="0"/>
  </r>
  <r>
    <s v="Checking, Dan "/>
    <x v="35"/>
    <s v="Medicare, Dan"/>
    <n v="644.5"/>
    <x v="0"/>
    <n v="-644.5"/>
    <x v="11"/>
    <x v="9"/>
    <x v="0"/>
  </r>
  <r>
    <s v="Checking, Dan"/>
    <x v="35"/>
    <s v="Knobs4less"/>
    <n v="13.03"/>
    <x v="0"/>
    <n v="-13.03"/>
    <x v="1"/>
    <x v="1"/>
    <x v="0"/>
  </r>
  <r>
    <s v="Checking, Dan"/>
    <x v="35"/>
    <s v="Taco Bell, Dan"/>
    <n v="8.18"/>
    <x v="0"/>
    <n v="-8.18"/>
    <x v="2"/>
    <x v="2"/>
    <x v="0"/>
  </r>
  <r>
    <s v="Checking, Laurie"/>
    <x v="35"/>
    <s v="Norton, Laurie"/>
    <n v="11.99"/>
    <x v="0"/>
    <n v="-11.99"/>
    <x v="23"/>
    <x v="5"/>
    <x v="0"/>
  </r>
  <r>
    <s v="Checking, Laurie"/>
    <x v="36"/>
    <s v="Walmart, Laurie"/>
    <n v="53.98"/>
    <x v="0"/>
    <n v="-53.98"/>
    <x v="5"/>
    <x v="5"/>
    <x v="0"/>
  </r>
  <r>
    <s v="Checking, Laurie"/>
    <x v="36"/>
    <s v="Thielen's Meats"/>
    <n v="16.73"/>
    <x v="0"/>
    <n v="-16.73"/>
    <x v="5"/>
    <x v="5"/>
    <x v="0"/>
  </r>
  <r>
    <s v="Checking, Laurie"/>
    <x v="36"/>
    <s v="Burger King"/>
    <n v="21.55"/>
    <x v="0"/>
    <n v="-21.55"/>
    <x v="2"/>
    <x v="2"/>
    <x v="0"/>
  </r>
  <r>
    <s v="Checking, Dan"/>
    <x v="36"/>
    <s v="Taco Bell"/>
    <n v="5.92"/>
    <x v="0"/>
    <n v="-5.92"/>
    <x v="2"/>
    <x v="2"/>
    <x v="0"/>
  </r>
  <r>
    <s v="Checking, Dan"/>
    <x v="36"/>
    <s v="Westside Liquor"/>
    <n v="12.32"/>
    <x v="0"/>
    <n v="-12.32"/>
    <x v="16"/>
    <x v="10"/>
    <x v="0"/>
  </r>
  <r>
    <s v="Checking, Dan"/>
    <x v="37"/>
    <s v="M1 Finance"/>
    <n v="15"/>
    <x v="0"/>
    <n v="-15"/>
    <x v="10"/>
    <x v="8"/>
    <x v="0"/>
  </r>
  <r>
    <s v="Checking, Dan"/>
    <x v="37"/>
    <s v="Taco Bell"/>
    <n v="8.18"/>
    <x v="0"/>
    <n v="-8.18"/>
    <x v="2"/>
    <x v="2"/>
    <x v="0"/>
  </r>
  <r>
    <s v="Checking, Dan"/>
    <x v="37"/>
    <s v="Kwik Trip, Cold Spring"/>
    <n v="10.49"/>
    <x v="0"/>
    <n v="-10.49"/>
    <x v="2"/>
    <x v="2"/>
    <x v="0"/>
  </r>
  <r>
    <s v="Checking, Dan"/>
    <x v="37"/>
    <s v="Kwik Trip, Cold Spring"/>
    <n v="15"/>
    <x v="0"/>
    <n v="-15"/>
    <x v="0"/>
    <x v="0"/>
    <x v="0"/>
  </r>
  <r>
    <s v="Checking, Dan"/>
    <x v="37"/>
    <s v="O'Reilly's"/>
    <n v="67.569999999999993"/>
    <x v="0"/>
    <n v="-67.569999999999993"/>
    <x v="17"/>
    <x v="1"/>
    <x v="0"/>
  </r>
  <r>
    <s v="Checking, Dan"/>
    <x v="37"/>
    <s v="JD loan payment"/>
    <n v="300"/>
    <x v="0"/>
    <n v="-300"/>
    <x v="17"/>
    <x v="1"/>
    <x v="0"/>
  </r>
  <r>
    <s v="Checking, Laurie"/>
    <x v="37"/>
    <s v="Walmart"/>
    <n v="40.21"/>
    <x v="0"/>
    <n v="-40.21"/>
    <x v="5"/>
    <x v="5"/>
    <x v="0"/>
  </r>
  <r>
    <s v="Checking, Laurie"/>
    <x v="37"/>
    <s v="Minnesota Power"/>
    <n v="76.959999999999994"/>
    <x v="0"/>
    <n v="-76.959999999999994"/>
    <x v="14"/>
    <x v="11"/>
    <x v="0"/>
  </r>
  <r>
    <s v="Checking, Dan"/>
    <x v="38"/>
    <s v="M1 Finance"/>
    <n v="75"/>
    <x v="0"/>
    <n v="-75"/>
    <x v="10"/>
    <x v="8"/>
    <x v="0"/>
  </r>
  <r>
    <s v="Checking, Dan"/>
    <x v="38"/>
    <s v="Shell Station-Dan"/>
    <n v="4.4800000000000004"/>
    <x v="0"/>
    <n v="-4.4800000000000004"/>
    <x v="2"/>
    <x v="2"/>
    <x v="0"/>
  </r>
  <r>
    <s v="Checking, Laurie"/>
    <x v="38"/>
    <s v="CirK Holiday  "/>
    <n v="32.26"/>
    <x v="0"/>
    <n v="-32.26"/>
    <x v="0"/>
    <x v="0"/>
    <x v="0"/>
  </r>
  <r>
    <s v="Checking, Laurie"/>
    <x v="39"/>
    <s v="MN Power"/>
    <n v="76.959999999999994"/>
    <x v="0"/>
    <n v="-76.959999999999994"/>
    <x v="14"/>
    <x v="11"/>
    <x v="0"/>
  </r>
  <r>
    <s v="Checking, Laurie"/>
    <x v="39"/>
    <s v="Social Security, Laurie"/>
    <m/>
    <x v="4"/>
    <n v="2283.8000000000002"/>
    <x v="25"/>
    <x v="3"/>
    <x v="1"/>
  </r>
  <r>
    <s v="Checking, Dan"/>
    <x v="39"/>
    <s v="CSG"/>
    <m/>
    <x v="9"/>
    <n v="1189.7"/>
    <x v="18"/>
    <x v="12"/>
    <x v="1"/>
  </r>
  <r>
    <s v="Checking, Dan"/>
    <x v="39"/>
    <s v="M1 Finance"/>
    <n v="130"/>
    <x v="0"/>
    <n v="-130"/>
    <x v="10"/>
    <x v="8"/>
    <x v="0"/>
  </r>
  <r>
    <s v="Checking, Dan"/>
    <x v="39"/>
    <s v="Capital 1, Dan"/>
    <n v="100"/>
    <x v="0"/>
    <n v="-100"/>
    <x v="38"/>
    <x v="17"/>
    <x v="0"/>
  </r>
  <r>
    <s v="Checking, Laurie"/>
    <x v="39"/>
    <s v="M1 Finance"/>
    <n v="200"/>
    <x v="0"/>
    <n v="-200"/>
    <x v="40"/>
    <x v="8"/>
    <x v="0"/>
  </r>
  <r>
    <s v="Checking, Laurie"/>
    <x v="39"/>
    <s v="O'Reilly's, Laurie"/>
    <n v="67.14"/>
    <x v="0"/>
    <n v="-67.14"/>
    <x v="17"/>
    <x v="1"/>
    <x v="0"/>
  </r>
  <r>
    <s v="Checking, Laurie"/>
    <x v="39"/>
    <s v="Aldi's"/>
    <n v="17.14"/>
    <x v="0"/>
    <n v="-17.14"/>
    <x v="5"/>
    <x v="5"/>
    <x v="0"/>
  </r>
  <r>
    <s v="Checking, Laurie"/>
    <x v="39"/>
    <s v="Walmart, dry erase"/>
    <n v="21.23"/>
    <x v="0"/>
    <n v="-21.23"/>
    <x v="21"/>
    <x v="13"/>
    <x v="0"/>
  </r>
  <r>
    <s v="Checking, Laurie"/>
    <x v="39"/>
    <s v="Walmart"/>
    <n v="26.42"/>
    <x v="0"/>
    <n v="-26.42"/>
    <x v="5"/>
    <x v="5"/>
    <x v="0"/>
  </r>
  <r>
    <s v="Checking, Dan"/>
    <x v="39"/>
    <s v="Kwik Trip, Sauk Rapids"/>
    <n v="15.29"/>
    <x v="0"/>
    <n v="-15.29"/>
    <x v="0"/>
    <x v="0"/>
    <x v="0"/>
  </r>
  <r>
    <s v="Checking, Laurie"/>
    <x v="40"/>
    <s v="M1 Finance"/>
    <n v="100"/>
    <x v="0"/>
    <n v="-100"/>
    <x v="40"/>
    <x v="8"/>
    <x v="0"/>
  </r>
  <r>
    <s v="Checking, Laurie"/>
    <x v="40"/>
    <s v="MMFCU"/>
    <n v="40"/>
    <x v="0"/>
    <n v="-40"/>
    <x v="27"/>
    <x v="15"/>
    <x v="0"/>
  </r>
  <r>
    <s v="Checking, Laurie"/>
    <x v="40"/>
    <s v="Walmart"/>
    <n v="17.68"/>
    <x v="0"/>
    <n v="-17.68"/>
    <x v="5"/>
    <x v="5"/>
    <x v="0"/>
  </r>
  <r>
    <s v="Checking, Laurie"/>
    <x v="40"/>
    <s v="Broadway Tire"/>
    <n v="25"/>
    <x v="0"/>
    <n v="-25"/>
    <x v="17"/>
    <x v="1"/>
    <x v="0"/>
  </r>
  <r>
    <s v="Checking, Laurie"/>
    <x v="40"/>
    <s v="Tmobile"/>
    <n v="101.35"/>
    <x v="0"/>
    <n v="-101.35"/>
    <x v="22"/>
    <x v="5"/>
    <x v="0"/>
  </r>
  <r>
    <s v="Checking, Laurie"/>
    <x v="40"/>
    <s v="Tmobile"/>
    <n v="41.6"/>
    <x v="0"/>
    <n v="-41.6"/>
    <x v="23"/>
    <x v="5"/>
    <x v="0"/>
  </r>
  <r>
    <s v="Checking, Dan "/>
    <x v="40"/>
    <s v="M1 Finance"/>
    <n v="50"/>
    <x v="0"/>
    <n v="-50"/>
    <x v="10"/>
    <x v="8"/>
    <x v="0"/>
  </r>
  <r>
    <s v="Checking, Dan"/>
    <x v="40"/>
    <s v="BCBS"/>
    <n v="120.7"/>
    <x v="0"/>
    <n v="-120.7"/>
    <x v="11"/>
    <x v="9"/>
    <x v="0"/>
  </r>
  <r>
    <s v="Checking, Laurie"/>
    <x v="40"/>
    <s v="Custom Printing, ship"/>
    <n v="26.78"/>
    <x v="0"/>
    <n v="-26.78"/>
    <x v="12"/>
    <x v="10"/>
    <x v="0"/>
  </r>
  <r>
    <s v="Checking, Dan"/>
    <x v="40"/>
    <s v="Walmart"/>
    <n v="34.72"/>
    <x v="0"/>
    <n v="-34.72"/>
    <x v="5"/>
    <x v="5"/>
    <x v="0"/>
  </r>
  <r>
    <s v="Checking, Dan"/>
    <x v="40"/>
    <s v="Walmart, cheaters"/>
    <n v="10"/>
    <x v="0"/>
    <n v="-10"/>
    <x v="21"/>
    <x v="13"/>
    <x v="0"/>
  </r>
  <r>
    <s v="Checking, Dan"/>
    <x v="41"/>
    <s v="Holiday, Cold Spring"/>
    <n v="5.37"/>
    <x v="0"/>
    <n v="-5.37"/>
    <x v="2"/>
    <x v="2"/>
    <x v="0"/>
  </r>
  <r>
    <s v="Checking, Laurie"/>
    <x v="42"/>
    <s v="Walmart"/>
    <n v="63.28"/>
    <x v="0"/>
    <n v="-63.28"/>
    <x v="5"/>
    <x v="5"/>
    <x v="0"/>
  </r>
  <r>
    <s v="Checking, Dan"/>
    <x v="42"/>
    <s v="Taco Bell"/>
    <n v="5.81"/>
    <x v="0"/>
    <n v="-5.81"/>
    <x v="2"/>
    <x v="2"/>
    <x v="0"/>
  </r>
  <r>
    <s v="Checking, Dan"/>
    <x v="42"/>
    <s v="Ace Hardware"/>
    <n v="19.05"/>
    <x v="0"/>
    <n v="-19.05"/>
    <x v="1"/>
    <x v="1"/>
    <x v="0"/>
  </r>
  <r>
    <s v="Checking, Dan"/>
    <x v="42"/>
    <s v="Coburn's Caribou"/>
    <n v="6.73"/>
    <x v="0"/>
    <n v="-6.73"/>
    <x v="2"/>
    <x v="2"/>
    <x v="0"/>
  </r>
  <r>
    <s v="Checking, Dan"/>
    <x v="42"/>
    <s v="Coburn's"/>
    <n v="22.97"/>
    <x v="0"/>
    <n v="-22.97"/>
    <x v="5"/>
    <x v="5"/>
    <x v="0"/>
  </r>
  <r>
    <s v="Checking, Laurie"/>
    <x v="43"/>
    <s v="Discovery +"/>
    <n v="10.73"/>
    <x v="0"/>
    <n v="-10.73"/>
    <x v="19"/>
    <x v="10"/>
    <x v="0"/>
  </r>
  <r>
    <s v="Checking, Dan"/>
    <x v="43"/>
    <s v="E Bay"/>
    <n v="20.89"/>
    <x v="0"/>
    <n v="-20.89"/>
    <x v="12"/>
    <x v="10"/>
    <x v="0"/>
  </r>
  <r>
    <s v="Checking, Dan"/>
    <x v="43"/>
    <s v="Casey's"/>
    <n v="21"/>
    <x v="0"/>
    <n v="-21"/>
    <x v="0"/>
    <x v="0"/>
    <x v="0"/>
  </r>
  <r>
    <s v="Checking, Dan"/>
    <x v="43"/>
    <s v="Coburn's"/>
    <n v="10.25"/>
    <x v="0"/>
    <n v="-10.25"/>
    <x v="5"/>
    <x v="5"/>
    <x v="0"/>
  </r>
  <r>
    <s v="Checking, Dan"/>
    <x v="43"/>
    <s v="Taco Bell"/>
    <n v="5.81"/>
    <x v="0"/>
    <n v="-5.81"/>
    <x v="2"/>
    <x v="2"/>
    <x v="0"/>
  </r>
  <r>
    <s v="Checking, Dan"/>
    <x v="44"/>
    <s v="Amazon"/>
    <n v="85.93"/>
    <x v="0"/>
    <n v="-85.93"/>
    <x v="1"/>
    <x v="1"/>
    <x v="0"/>
  </r>
  <r>
    <s v="Checking, Laurie"/>
    <x v="45"/>
    <s v="Ashley Furniture"/>
    <n v="26.85"/>
    <x v="0"/>
    <n v="-26.85"/>
    <x v="37"/>
    <x v="1"/>
    <x v="0"/>
  </r>
  <r>
    <s v="Checking, Laurie"/>
    <x v="45"/>
    <s v="Sam's Club, membrsp"/>
    <n v="110"/>
    <x v="0"/>
    <n v="-110"/>
    <x v="13"/>
    <x v="5"/>
    <x v="0"/>
  </r>
  <r>
    <s v="Checking, Laurie"/>
    <x v="45"/>
    <s v="Sam's Club"/>
    <n v="127.7"/>
    <x v="0"/>
    <n v="-127.7"/>
    <x v="5"/>
    <x v="5"/>
    <x v="0"/>
  </r>
  <r>
    <s v="Checking, Dan"/>
    <x v="45"/>
    <s v="M1 Finance"/>
    <n v="15"/>
    <x v="0"/>
    <n v="-15"/>
    <x v="10"/>
    <x v="8"/>
    <x v="0"/>
  </r>
  <r>
    <s v="Checking, Dan"/>
    <x v="45"/>
    <s v="Venmo - Karl"/>
    <n v="30"/>
    <x v="0"/>
    <n v="-30"/>
    <x v="4"/>
    <x v="4"/>
    <x v="0"/>
  </r>
  <r>
    <s v="Checking, Dan"/>
    <x v="45"/>
    <s v="Kwik Trip"/>
    <n v="15"/>
    <x v="0"/>
    <n v="-15"/>
    <x v="0"/>
    <x v="0"/>
    <x v="0"/>
  </r>
  <r>
    <s v="Checking, Dan"/>
    <x v="45"/>
    <s v="Kwip Trip"/>
    <n v="9.4600000000000009"/>
    <x v="0"/>
    <n v="-9.4600000000000009"/>
    <x v="2"/>
    <x v="2"/>
    <x v="0"/>
  </r>
  <r>
    <s v="Checking, Dan"/>
    <x v="45"/>
    <s v="Kwip Trip"/>
    <n v="3.99"/>
    <x v="0"/>
    <n v="-3.99"/>
    <x v="2"/>
    <x v="2"/>
    <x v="0"/>
  </r>
  <r>
    <s v="Checking, Dan"/>
    <x v="46"/>
    <s v="CSG"/>
    <m/>
    <x v="10"/>
    <n v="1182.27"/>
    <x v="18"/>
    <x v="12"/>
    <x v="1"/>
  </r>
  <r>
    <s v="Checking, Dan"/>
    <x v="46"/>
    <s v="M1 Finance"/>
    <n v="40"/>
    <x v="0"/>
    <n v="-40"/>
    <x v="10"/>
    <x v="8"/>
    <x v="0"/>
  </r>
  <r>
    <s v="Checking, Dan"/>
    <x v="46"/>
    <s v="Taco Bell"/>
    <n v="11.32"/>
    <x v="0"/>
    <n v="-11.32"/>
    <x v="2"/>
    <x v="2"/>
    <x v="0"/>
  </r>
  <r>
    <s v="Checking, Dan"/>
    <x v="46"/>
    <s v="Grand Rapids Marine"/>
    <n v="500"/>
    <x v="0"/>
    <n v="-500"/>
    <x v="8"/>
    <x v="7"/>
    <x v="0"/>
  </r>
  <r>
    <s v="Checking, Dan"/>
    <x v="47"/>
    <s v="Pen Blank Shop"/>
    <n v="37"/>
    <x v="0"/>
    <n v="-37"/>
    <x v="12"/>
    <x v="10"/>
    <x v="0"/>
  </r>
  <r>
    <s v="Checking, Dan"/>
    <x v="47"/>
    <s v="Casey's"/>
    <n v="17.75"/>
    <x v="0"/>
    <n v="-17.75"/>
    <x v="0"/>
    <x v="0"/>
    <x v="0"/>
  </r>
  <r>
    <s v="Checking, Dan"/>
    <x v="47"/>
    <s v="M1 Finance"/>
    <n v="50"/>
    <x v="0"/>
    <n v="-50"/>
    <x v="10"/>
    <x v="8"/>
    <x v="0"/>
  </r>
  <r>
    <s v="Checking, Laurie"/>
    <x v="47"/>
    <s v="Walmart"/>
    <n v="56.93"/>
    <x v="0"/>
    <n v="-56.93"/>
    <x v="5"/>
    <x v="5"/>
    <x v="0"/>
  </r>
  <r>
    <s v="Checking, Dan"/>
    <x v="47"/>
    <s v="Casey's"/>
    <n v="17.75"/>
    <x v="0"/>
    <n v="-17.75"/>
    <x v="0"/>
    <x v="0"/>
    <x v="0"/>
  </r>
  <r>
    <s v="Checking, Dan"/>
    <x v="47"/>
    <s v="Casey's"/>
    <n v="7.51"/>
    <x v="0"/>
    <n v="-7.51"/>
    <x v="2"/>
    <x v="2"/>
    <x v="0"/>
  </r>
  <r>
    <s v="Checking, Dan"/>
    <x v="47"/>
    <s v="Pen Blank Shop"/>
    <n v="37"/>
    <x v="0"/>
    <n v="-37"/>
    <x v="12"/>
    <x v="10"/>
    <x v="0"/>
  </r>
  <r>
    <s v="Checking, Dan"/>
    <x v="48"/>
    <s v="Menards"/>
    <n v="262.45999999999998"/>
    <x v="0"/>
    <n v="-262.45999999999998"/>
    <x v="1"/>
    <x v="1"/>
    <x v="0"/>
  </r>
  <r>
    <s v="Checking, Dan"/>
    <x v="49"/>
    <s v="Rambow"/>
    <n v="39"/>
    <x v="0"/>
    <n v="-39"/>
    <x v="30"/>
    <x v="4"/>
    <x v="0"/>
  </r>
  <r>
    <s v="Checking, Dan"/>
    <x v="49"/>
    <s v="Coburn's"/>
    <n v="7.79"/>
    <x v="0"/>
    <n v="-7.79"/>
    <x v="5"/>
    <x v="5"/>
    <x v="0"/>
  </r>
  <r>
    <s v="Checking, Dan"/>
    <x v="49"/>
    <s v="Westside Liquor"/>
    <n v="26.2"/>
    <x v="0"/>
    <n v="-26.2"/>
    <x v="16"/>
    <x v="10"/>
    <x v="0"/>
  </r>
  <r>
    <s v="Checking,Dan"/>
    <x v="50"/>
    <s v="Ace Hardware"/>
    <n v="8.58"/>
    <x v="0"/>
    <n v="-8.58"/>
    <x v="1"/>
    <x v="1"/>
    <x v="0"/>
  </r>
  <r>
    <s v="Checking, Dan"/>
    <x v="50"/>
    <s v="Caribou Coffee"/>
    <n v="13.72"/>
    <x v="0"/>
    <n v="-13.72"/>
    <x v="2"/>
    <x v="2"/>
    <x v="0"/>
  </r>
  <r>
    <s v="Checking, Dan"/>
    <x v="50"/>
    <s v="Walmart"/>
    <n v="45.15"/>
    <x v="0"/>
    <n v="-45.15"/>
    <x v="5"/>
    <x v="5"/>
    <x v="0"/>
  </r>
  <r>
    <s v="Checking, Dan"/>
    <x v="50"/>
    <s v="Walmart"/>
    <n v="17.12"/>
    <x v="0"/>
    <n v="-17.12"/>
    <x v="1"/>
    <x v="1"/>
    <x v="0"/>
  </r>
  <r>
    <s v="Checking, Dan"/>
    <x v="50"/>
    <s v="Zenni Optical"/>
    <n v="241.11"/>
    <x v="0"/>
    <n v="-241.11"/>
    <x v="41"/>
    <x v="6"/>
    <x v="0"/>
  </r>
  <r>
    <s v="Checking, Dan"/>
    <x v="50"/>
    <s v="Zenni Optical"/>
    <n v="100.69"/>
    <x v="0"/>
    <n v="-100.69"/>
    <x v="41"/>
    <x v="6"/>
    <x v="0"/>
  </r>
  <r>
    <s v="Checking, Dan"/>
    <x v="51"/>
    <s v="Burger King"/>
    <n v="12.49"/>
    <x v="0"/>
    <n v="-12.49"/>
    <x v="2"/>
    <x v="2"/>
    <x v="0"/>
  </r>
  <r>
    <s v="Checking, Dan"/>
    <x v="51"/>
    <s v="Amazon"/>
    <n v="15.02"/>
    <x v="0"/>
    <n v="-15.02"/>
    <x v="1"/>
    <x v="1"/>
    <x v="0"/>
  </r>
  <r>
    <s v="Checking, Dan"/>
    <x v="51"/>
    <s v="LF Hardware"/>
    <n v="8.36"/>
    <x v="0"/>
    <n v="-8.36"/>
    <x v="1"/>
    <x v="1"/>
    <x v="0"/>
  </r>
  <r>
    <s v="Checking, Dan"/>
    <x v="51"/>
    <s v="M1 Finance"/>
    <n v="50"/>
    <x v="0"/>
    <n v="-50"/>
    <x v="10"/>
    <x v="8"/>
    <x v="0"/>
  </r>
  <r>
    <s v="Checking, Dan"/>
    <x v="51"/>
    <s v="PayPal"/>
    <n v="19.940000000000001"/>
    <x v="0"/>
    <n v="-19.940000000000001"/>
    <x v="1"/>
    <x v="1"/>
    <x v="0"/>
  </r>
  <r>
    <s v="Checking, Dan"/>
    <x v="51"/>
    <s v="Kwik Trip"/>
    <n v="20"/>
    <x v="0"/>
    <n v="-20"/>
    <x v="0"/>
    <x v="0"/>
    <x v="0"/>
  </r>
  <r>
    <s v="Checking, Dan"/>
    <x v="51"/>
    <s v="Transfer of RMD"/>
    <m/>
    <x v="11"/>
    <n v="4000"/>
    <x v="42"/>
    <x v="18"/>
    <x v="1"/>
  </r>
  <r>
    <s v="Checking, Dan"/>
    <x v="51"/>
    <s v="Pen Blank Shop"/>
    <n v="40.700000000000003"/>
    <x v="0"/>
    <n v="-40.700000000000003"/>
    <x v="12"/>
    <x v="10"/>
    <x v="0"/>
  </r>
  <r>
    <s v="Checking, Laurie"/>
    <x v="51"/>
    <s v="LPL Financial - RMD "/>
    <m/>
    <x v="12"/>
    <n v="4536"/>
    <x v="43"/>
    <x v="3"/>
    <x v="1"/>
  </r>
  <r>
    <s v="Checking, Laurie"/>
    <x v="51"/>
    <s v="Transfer funds to Dan"/>
    <n v="4000"/>
    <x v="0"/>
    <n v="-4000"/>
    <x v="39"/>
    <x v="14"/>
    <x v="1"/>
  </r>
  <r>
    <s v="Checking, Dan"/>
    <x v="52"/>
    <s v="Walmart"/>
    <n v="38.590000000000003"/>
    <x v="0"/>
    <n v="-38.590000000000003"/>
    <x v="5"/>
    <x v="5"/>
    <x v="0"/>
  </r>
  <r>
    <s v="Checking, Laurie"/>
    <x v="52"/>
    <s v="Centerpoint Gas"/>
    <n v="86"/>
    <x v="0"/>
    <n v="-86"/>
    <x v="31"/>
    <x v="11"/>
    <x v="0"/>
  </r>
  <r>
    <s v="Checking, Dan"/>
    <x v="52"/>
    <s v="Casey's LF"/>
    <n v="15"/>
    <x v="0"/>
    <n v="-15"/>
    <x v="0"/>
    <x v="0"/>
    <x v="0"/>
  </r>
  <r>
    <s v="Checking, Dan"/>
    <x v="52"/>
    <s v="Casey's LF"/>
    <n v="4.95"/>
    <x v="0"/>
    <n v="-4.95"/>
    <x v="2"/>
    <x v="2"/>
    <x v="0"/>
  </r>
  <r>
    <s v="Checking, Dan"/>
    <x v="53"/>
    <s v="CSG"/>
    <m/>
    <x v="13"/>
    <n v="1182.99"/>
    <x v="18"/>
    <x v="12"/>
    <x v="1"/>
  </r>
  <r>
    <s v="Checking, Laurie"/>
    <x v="53"/>
    <s v="City of Little Falls"/>
    <n v="31.15"/>
    <x v="0"/>
    <n v="-31.15"/>
    <x v="34"/>
    <x v="11"/>
    <x v="0"/>
  </r>
  <r>
    <s v="Checking, Laurie"/>
    <x v="53"/>
    <s v="City of Little Falls"/>
    <n v="38.840000000000003"/>
    <x v="0"/>
    <n v="-38.840000000000003"/>
    <x v="35"/>
    <x v="11"/>
    <x v="0"/>
  </r>
  <r>
    <s v="Checking, Laurie"/>
    <x v="53"/>
    <s v="City of Little Falls"/>
    <n v="35.19"/>
    <x v="0"/>
    <n v="-35.19"/>
    <x v="33"/>
    <x v="11"/>
    <x v="0"/>
  </r>
  <r>
    <s v="Checking, Dan"/>
    <x v="53"/>
    <s v="PHH Mortgage"/>
    <n v="5063.3999999999996"/>
    <x v="0"/>
    <n v="-5063.3999999999996"/>
    <x v="36"/>
    <x v="1"/>
    <x v="0"/>
  </r>
  <r>
    <s v="Checking, Laurie"/>
    <x v="53"/>
    <s v="Aldi"/>
    <n v="47.83"/>
    <x v="0"/>
    <n v="-47.83"/>
    <x v="5"/>
    <x v="5"/>
    <x v="0"/>
  </r>
  <r>
    <s v="Checking, Laurie"/>
    <x v="53"/>
    <s v="Walmart"/>
    <n v="42.56"/>
    <x v="0"/>
    <n v="-42.56"/>
    <x v="5"/>
    <x v="5"/>
    <x v="0"/>
  </r>
  <r>
    <s v="Checking, Dan"/>
    <x v="54"/>
    <s v="M1 Finance"/>
    <n v="45"/>
    <x v="0"/>
    <n v="-45"/>
    <x v="10"/>
    <x v="8"/>
    <x v="0"/>
  </r>
  <r>
    <s v="Checking, Laurie"/>
    <x v="54"/>
    <s v="Walmart"/>
    <n v="12.65"/>
    <x v="0"/>
    <n v="-12.65"/>
    <x v="5"/>
    <x v="5"/>
    <x v="0"/>
  </r>
  <r>
    <s v="Checking, Laurie"/>
    <x v="54"/>
    <s v="Walmart"/>
    <n v="20.34"/>
    <x v="0"/>
    <n v="-20.34"/>
    <x v="1"/>
    <x v="1"/>
    <x v="0"/>
  </r>
  <r>
    <s v="Checking, Dan"/>
    <x v="55"/>
    <s v="Capital 1, Dan"/>
    <n v="180.64"/>
    <x v="0"/>
    <n v="-180.64"/>
    <x v="38"/>
    <x v="17"/>
    <x v="0"/>
  </r>
  <r>
    <s v="Checking, Laurie"/>
    <x v="55"/>
    <s v="Dollar Tree"/>
    <n v="7.52"/>
    <x v="0"/>
    <n v="-7.52"/>
    <x v="24"/>
    <x v="10"/>
    <x v="0"/>
  </r>
  <r>
    <s v="Checking, Laurie"/>
    <x v="55"/>
    <s v="Walmart"/>
    <n v="25.04"/>
    <x v="0"/>
    <n v="-25.04"/>
    <x v="24"/>
    <x v="10"/>
    <x v="0"/>
  </r>
  <r>
    <s v="Checking, Laurie"/>
    <x v="55"/>
    <s v="Dollar Tree"/>
    <n v="6.44"/>
    <x v="0"/>
    <n v="-6.44"/>
    <x v="24"/>
    <x v="10"/>
    <x v="0"/>
  </r>
  <r>
    <s v="Checking, Laurie"/>
    <x v="55"/>
    <s v="Fred's Home Furnace"/>
    <n v="169"/>
    <x v="0"/>
    <n v="-169"/>
    <x v="17"/>
    <x v="1"/>
    <x v="0"/>
  </r>
  <r>
    <s v="Checking, Laurie"/>
    <x v="55"/>
    <s v="Sam's Club"/>
    <n v="24.97"/>
    <x v="0"/>
    <n v="-24.97"/>
    <x v="5"/>
    <x v="5"/>
    <x v="0"/>
  </r>
  <r>
    <s v="Checking, Laurie"/>
    <x v="55"/>
    <s v="Wendy's"/>
    <n v="7.04"/>
    <x v="0"/>
    <n v="-7.04"/>
    <x v="2"/>
    <x v="2"/>
    <x v="0"/>
  </r>
  <r>
    <s v="Checking, Dan"/>
    <x v="55"/>
    <s v="Casey's"/>
    <n v="4.99"/>
    <x v="0"/>
    <n v="-4.99"/>
    <x v="2"/>
    <x v="2"/>
    <x v="0"/>
  </r>
  <r>
    <s v="Checking, Dan"/>
    <x v="55"/>
    <s v="Taco Bell"/>
    <n v="9.26"/>
    <x v="0"/>
    <n v="-9.26"/>
    <x v="2"/>
    <x v="2"/>
    <x v="0"/>
  </r>
  <r>
    <s v="Checking, Dan"/>
    <x v="56"/>
    <s v="PP Norther Network"/>
    <n v="523.04"/>
    <x v="0"/>
    <n v="-523.04"/>
    <x v="37"/>
    <x v="1"/>
    <x v="0"/>
  </r>
  <r>
    <s v="Checking, Dan"/>
    <x v="56"/>
    <s v="MMFCU"/>
    <n v="50"/>
    <x v="0"/>
    <n v="-50"/>
    <x v="44"/>
    <x v="15"/>
    <x v="0"/>
  </r>
  <r>
    <s v="Checking, Dan"/>
    <x v="56"/>
    <s v="Fleet Farm, "/>
    <n v="18"/>
    <x v="0"/>
    <n v="-18"/>
    <x v="0"/>
    <x v="0"/>
    <x v="0"/>
  </r>
  <r>
    <s v="Checking, Dan"/>
    <x v="56"/>
    <s v="LF Hardware"/>
    <n v="12.78"/>
    <x v="0"/>
    <n v="-12.78"/>
    <x v="1"/>
    <x v="1"/>
    <x v="0"/>
  </r>
  <r>
    <s v="Checking, Dan"/>
    <x v="56"/>
    <s v="Taco Bell"/>
    <n v="8.18"/>
    <x v="0"/>
    <n v="-8.18"/>
    <x v="2"/>
    <x v="2"/>
    <x v="0"/>
  </r>
  <r>
    <s v="Checking, Dan"/>
    <x v="56"/>
    <s v="M1 Finance"/>
    <n v="10"/>
    <x v="0"/>
    <n v="-10"/>
    <x v="10"/>
    <x v="8"/>
    <x v="0"/>
  </r>
  <r>
    <s v="Checking, Dan"/>
    <x v="56"/>
    <s v="ALLTROO, Mike Rowe"/>
    <n v="25"/>
    <x v="0"/>
    <n v="-25"/>
    <x v="30"/>
    <x v="4"/>
    <x v="0"/>
  </r>
  <r>
    <s v="Checking, Dan"/>
    <x v="56"/>
    <s v="Fleet Farm, "/>
    <n v="30.19"/>
    <x v="0"/>
    <n v="-30.19"/>
    <x v="1"/>
    <x v="1"/>
    <x v="0"/>
  </r>
  <r>
    <s v="Checking, Dan"/>
    <x v="56"/>
    <s v="Fleet Farm"/>
    <n v="30.69"/>
    <x v="0"/>
    <n v="-30.69"/>
    <x v="1"/>
    <x v="1"/>
    <x v="0"/>
  </r>
  <r>
    <s v="Checking, Dan"/>
    <x v="56"/>
    <s v="MMFCU"/>
    <m/>
    <x v="14"/>
    <n v="50"/>
    <x v="39"/>
    <x v="14"/>
    <x v="1"/>
  </r>
  <r>
    <s v="Checking, Dan"/>
    <x v="57"/>
    <s v="Amazon"/>
    <n v="16.100000000000001"/>
    <x v="0"/>
    <n v="-16.100000000000001"/>
    <x v="1"/>
    <x v="1"/>
    <x v="0"/>
  </r>
  <r>
    <s v="Checking, Dan"/>
    <x v="57"/>
    <s v="MMFCU"/>
    <m/>
    <x v="15"/>
    <n v="150"/>
    <x v="39"/>
    <x v="14"/>
    <x v="1"/>
  </r>
  <r>
    <s v="Checking, Dan"/>
    <x v="57"/>
    <s v="LF Hardware"/>
    <n v="12.78"/>
    <x v="0"/>
    <n v="-12.78"/>
    <x v="1"/>
    <x v="1"/>
    <x v="0"/>
  </r>
  <r>
    <s v="Checking, Dan"/>
    <x v="57"/>
    <s v="Taco Bell"/>
    <n v="8.18"/>
    <x v="0"/>
    <n v="-8.18"/>
    <x v="2"/>
    <x v="2"/>
    <x v="0"/>
  </r>
  <r>
    <s v="Checking, Dan "/>
    <x v="57"/>
    <s v="Westside Liquor"/>
    <n v="19.77"/>
    <x v="0"/>
    <n v="-19.77"/>
    <x v="16"/>
    <x v="10"/>
    <x v="0"/>
  </r>
  <r>
    <s v="Checking, Dan"/>
    <x v="58"/>
    <s v="M1 Finance"/>
    <n v="50"/>
    <x v="0"/>
    <n v="-50"/>
    <x v="10"/>
    <x v="8"/>
    <x v="0"/>
  </r>
  <r>
    <s v="Checking, Dan "/>
    <x v="58"/>
    <s v="Spectrum, remote work"/>
    <n v="60"/>
    <x v="0"/>
    <n v="-60"/>
    <x v="15"/>
    <x v="11"/>
    <x v="0"/>
  </r>
  <r>
    <s v="Checking, Dan"/>
    <x v="58"/>
    <s v="MMFCU"/>
    <m/>
    <x v="14"/>
    <n v="50"/>
    <x v="39"/>
    <x v="14"/>
    <x v="1"/>
  </r>
  <r>
    <s v="Checking, Dan"/>
    <x v="58"/>
    <s v="Kwik Trip, Cold Spring"/>
    <n v="10"/>
    <x v="0"/>
    <n v="-10"/>
    <x v="0"/>
    <x v="0"/>
    <x v="0"/>
  </r>
  <r>
    <s v="Checking, Dan"/>
    <x v="58"/>
    <s v="Kwik Trip, Cold Spring"/>
    <n v="9.4600000000000009"/>
    <x v="0"/>
    <n v="-9.4600000000000009"/>
    <x v="2"/>
    <x v="2"/>
    <x v="0"/>
  </r>
  <r>
    <s v="Checking, Dan"/>
    <x v="58"/>
    <s v="CSG"/>
    <m/>
    <x v="16"/>
    <n v="1183.67"/>
    <x v="18"/>
    <x v="12"/>
    <x v="1"/>
  </r>
  <r>
    <s v="Checking, Laurie"/>
    <x v="58"/>
    <s v="Pera, Income-Laurie"/>
    <m/>
    <x v="5"/>
    <n v="797.72"/>
    <x v="3"/>
    <x v="3"/>
    <x v="1"/>
  </r>
  <r>
    <s v="Checking, Laurie"/>
    <x v="58"/>
    <s v="Discover, pants &amp; socks"/>
    <n v="91.9"/>
    <x v="0"/>
    <n v="-91.9"/>
    <x v="28"/>
    <x v="16"/>
    <x v="0"/>
  </r>
  <r>
    <s v="Checking, Laurie"/>
    <x v="58"/>
    <s v="Discover, food storage"/>
    <n v="58.15"/>
    <x v="0"/>
    <n v="-58.15"/>
    <x v="37"/>
    <x v="1"/>
    <x v="0"/>
  </r>
  <r>
    <s v="Checking, Laurie"/>
    <x v="58"/>
    <s v="Discover, motion lights"/>
    <n v="40.99"/>
    <x v="0"/>
    <n v="-40.99"/>
    <x v="4"/>
    <x v="4"/>
    <x v="0"/>
  </r>
  <r>
    <s v="Checking, Laurie"/>
    <x v="59"/>
    <s v="1st Auto, Edge brakes"/>
    <n v="354.34"/>
    <x v="0"/>
    <n v="-354.34"/>
    <x v="17"/>
    <x v="1"/>
    <x v="0"/>
  </r>
  <r>
    <s v="Checking, Laurie"/>
    <x v="59"/>
    <s v="Morrison Cnty, BYOP"/>
    <n v="74"/>
    <x v="0"/>
    <n v="-74"/>
    <x v="30"/>
    <x v="4"/>
    <x v="0"/>
  </r>
  <r>
    <s v="Checking, Laurie"/>
    <x v="59"/>
    <s v="Coburn's"/>
    <n v="10.17"/>
    <x v="0"/>
    <n v="-10.17"/>
    <x v="5"/>
    <x v="5"/>
    <x v="0"/>
  </r>
  <r>
    <s v="Checking, Dan"/>
    <x v="60"/>
    <s v="Kwik Trip, Waite Park"/>
    <n v="15"/>
    <x v="0"/>
    <n v="-15"/>
    <x v="0"/>
    <x v="0"/>
    <x v="0"/>
  </r>
  <r>
    <s v="Checking, Dan"/>
    <x v="60"/>
    <s v="Kwip Trip, Waite Park"/>
    <n v="3.35"/>
    <x v="0"/>
    <n v="-3.35"/>
    <x v="2"/>
    <x v="2"/>
    <x v="0"/>
  </r>
  <r>
    <s v="Checking, Dan"/>
    <x v="60"/>
    <s v="Kwip Trip, CS - lunch"/>
    <n v="9.9600000000000009"/>
    <x v="0"/>
    <n v="-9.9600000000000009"/>
    <x v="2"/>
    <x v="2"/>
    <x v="0"/>
  </r>
  <r>
    <s v="Checking, Dan"/>
    <x v="60"/>
    <s v="Home Depot, WP"/>
    <n v="29.67"/>
    <x v="0"/>
    <n v="-29.67"/>
    <x v="1"/>
    <x v="1"/>
    <x v="0"/>
  </r>
  <r>
    <s v="Checking, Dan"/>
    <x v="60"/>
    <s v="Walmart, meds"/>
    <n v="34.549999999999997"/>
    <x v="0"/>
    <n v="-34.549999999999997"/>
    <x v="7"/>
    <x v="6"/>
    <x v="0"/>
  </r>
  <r>
    <s v="Checking, Dan"/>
    <x v="60"/>
    <s v="Walmart"/>
    <n v="5.1100000000000003"/>
    <x v="0"/>
    <n v="-5.1100000000000003"/>
    <x v="5"/>
    <x v="5"/>
    <x v="0"/>
  </r>
  <r>
    <s v="Checking, Dan"/>
    <x v="60"/>
    <s v="Home Depot, Baxter"/>
    <n v="6.65"/>
    <x v="0"/>
    <n v="-6.65"/>
    <x v="1"/>
    <x v="1"/>
    <x v="0"/>
  </r>
  <r>
    <s v="Checking, Dan"/>
    <x v="60"/>
    <s v="Menards"/>
    <n v="9.9600000000000009"/>
    <x v="0"/>
    <n v="-9.9600000000000009"/>
    <x v="1"/>
    <x v="1"/>
    <x v="0"/>
  </r>
  <r>
    <s v="Checking, Laurie"/>
    <x v="60"/>
    <s v="Aldi's"/>
    <n v="53.93"/>
    <x v="0"/>
    <n v="-53.93"/>
    <x v="5"/>
    <x v="5"/>
    <x v="0"/>
  </r>
  <r>
    <s v="Checking, Laurie"/>
    <x v="60"/>
    <s v="BCBS, Laurie"/>
    <n v="120.7"/>
    <x v="0"/>
    <n v="-120.7"/>
    <x v="11"/>
    <x v="9"/>
    <x v="0"/>
  </r>
  <r>
    <s v="Checking, Laurie"/>
    <x v="61"/>
    <s v="Walmart"/>
    <n v="13.36"/>
    <x v="0"/>
    <n v="-13.36"/>
    <x v="5"/>
    <x v="5"/>
    <x v="0"/>
  </r>
  <r>
    <s v="Checking, Dan"/>
    <x v="61"/>
    <s v="M1 Finance"/>
    <n v="50"/>
    <x v="0"/>
    <n v="-50"/>
    <x v="10"/>
    <x v="8"/>
    <x v="0"/>
  </r>
  <r>
    <s v="Checking, Laurie"/>
    <x v="62"/>
    <s v="Walmart"/>
    <n v="27.72"/>
    <x v="0"/>
    <n v="-27.72"/>
    <x v="5"/>
    <x v="5"/>
    <x v="0"/>
  </r>
  <r>
    <s v="Checking, Dan"/>
    <x v="62"/>
    <s v="Casey's"/>
    <n v="7.22"/>
    <x v="0"/>
    <n v="-7.22"/>
    <x v="2"/>
    <x v="2"/>
    <x v="0"/>
  </r>
  <r>
    <s v="Checking, Dan"/>
    <x v="63"/>
    <s v="Fleet Farm"/>
    <n v="25.75"/>
    <x v="0"/>
    <n v="-25.75"/>
    <x v="0"/>
    <x v="0"/>
    <x v="0"/>
  </r>
  <r>
    <s v="Checking, Dan"/>
    <x v="63"/>
    <s v="Fleet Farm, steel toe"/>
    <n v="170"/>
    <x v="0"/>
    <n v="-170"/>
    <x v="21"/>
    <x v="13"/>
    <x v="0"/>
  </r>
  <r>
    <s v="Checking, Dan"/>
    <x v="63"/>
    <s v="Menards"/>
    <n v="11.31"/>
    <x v="0"/>
    <n v="-11.31"/>
    <x v="1"/>
    <x v="1"/>
    <x v="0"/>
  </r>
  <r>
    <s v="Checking, Dan"/>
    <x v="63"/>
    <s v="Home Depot "/>
    <n v="18.02"/>
    <x v="0"/>
    <n v="-18.02"/>
    <x v="1"/>
    <x v="1"/>
    <x v="0"/>
  </r>
  <r>
    <s v="Checking, Dan"/>
    <x v="63"/>
    <s v="Coburn's"/>
    <n v="1.92"/>
    <x v="0"/>
    <n v="-1.92"/>
    <x v="5"/>
    <x v="5"/>
    <x v="0"/>
  </r>
  <r>
    <s v="Checking, Dan"/>
    <x v="63"/>
    <s v="Coburn's"/>
    <n v="11.06"/>
    <x v="0"/>
    <n v="-11.06"/>
    <x v="5"/>
    <x v="5"/>
    <x v="0"/>
  </r>
  <r>
    <s v="Checking, Dan"/>
    <x v="63"/>
    <s v="Menards"/>
    <n v="13.01"/>
    <x v="0"/>
    <n v="-13.01"/>
    <x v="1"/>
    <x v="1"/>
    <x v="0"/>
  </r>
  <r>
    <s v="Checking, Dan"/>
    <x v="63"/>
    <s v="Amazon, mouse pad"/>
    <n v="10.15"/>
    <x v="0"/>
    <n v="-10.15"/>
    <x v="21"/>
    <x v="13"/>
    <x v="0"/>
  </r>
  <r>
    <s v="Checking, Dan"/>
    <x v="63"/>
    <s v="Amazon, camera, spliter"/>
    <n v="181.46"/>
    <x v="0"/>
    <n v="-181.46"/>
    <x v="21"/>
    <x v="13"/>
    <x v="0"/>
  </r>
  <r>
    <s v="Checking, Dan"/>
    <x v="63"/>
    <s v="Caribou Coffee"/>
    <n v="6.11"/>
    <x v="0"/>
    <n v="-6.11"/>
    <x v="2"/>
    <x v="2"/>
    <x v="0"/>
  </r>
  <r>
    <s v="Checking, Dan"/>
    <x v="63"/>
    <s v="Taco Bell"/>
    <n v="9.26"/>
    <x v="0"/>
    <n v="-9.26"/>
    <x v="2"/>
    <x v="2"/>
    <x v="0"/>
  </r>
  <r>
    <s v="Checking, Laurie"/>
    <x v="63"/>
    <s v="Norton"/>
    <n v="11.99"/>
    <x v="0"/>
    <n v="-11.99"/>
    <x v="23"/>
    <x v="5"/>
    <x v="0"/>
  </r>
  <r>
    <s v="Checking, Laurie"/>
    <x v="63"/>
    <s v="Lucy's Café"/>
    <n v="8.56"/>
    <x v="0"/>
    <n v="-8.56"/>
    <x v="2"/>
    <x v="2"/>
    <x v="0"/>
  </r>
  <r>
    <s v="Checking, Laurie"/>
    <x v="63"/>
    <s v="Little Fiesta"/>
    <n v="65.709999999999994"/>
    <x v="0"/>
    <n v="-65.709999999999994"/>
    <x v="29"/>
    <x v="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30E443-C052-4C7E-8846-17B13CC3C2BD}" name="PivotTable13"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B26:D31"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3">
        <item x="0"/>
        <item x="1"/>
        <item t="default"/>
      </items>
    </pivotField>
    <pivotField axis="axisRow" showAll="0">
      <items count="15">
        <item x="0"/>
        <item x="1"/>
        <item x="2"/>
        <item x="3"/>
        <item x="4"/>
        <item x="5"/>
        <item x="6"/>
        <item x="7"/>
        <item x="8"/>
        <item x="9"/>
        <item x="10"/>
        <item x="11"/>
        <item x="12"/>
        <item x="13"/>
        <item t="default"/>
      </items>
    </pivotField>
    <pivotField axis="axisRow" showAll="0">
      <items count="4">
        <item x="1"/>
        <item x="0"/>
        <item x="2"/>
        <item t="default"/>
      </items>
    </pivotField>
  </pivotFields>
  <rowFields count="2">
    <field x="10"/>
    <field x="9"/>
  </rowFields>
  <rowItems count="5">
    <i>
      <x/>
    </i>
    <i r="1">
      <x v="1"/>
    </i>
    <i r="1">
      <x v="2"/>
    </i>
    <i r="1">
      <x v="3"/>
    </i>
    <i t="grand">
      <x/>
    </i>
  </rowItems>
  <colFields count="1">
    <field x="-2"/>
  </colFields>
  <colItems count="2">
    <i>
      <x/>
    </i>
    <i i="1">
      <x v="1"/>
    </i>
  </colItems>
  <pageFields count="1">
    <pageField fld="8" hier="-1"/>
  </pageFields>
  <dataFields count="2">
    <dataField name="Net Savings" fld="5" baseField="0" baseItem="0" numFmtId="4"/>
    <dataField name="Sum of Income/(Expense)2" fld="5" baseField="0" baseItem="0" numFmtId="164"/>
  </dataFields>
  <formats count="3">
    <format dxfId="10">
      <pivotArea outline="0" collapsedLevelsAreSubtotals="1" fieldPosition="0">
        <references count="1">
          <reference field="4294967294" count="1" selected="0">
            <x v="1"/>
          </reference>
        </references>
      </pivotArea>
    </format>
    <format dxfId="9">
      <pivotArea dataOnly="0" labelOnly="1" outline="0" fieldPosition="0">
        <references count="1">
          <reference field="4294967294" count="1">
            <x v="1"/>
          </reference>
        </references>
      </pivotArea>
    </format>
    <format dxfId="8">
      <pivotArea dataOnly="0" labelOnly="1" outline="0" fieldPosition="0">
        <references count="1">
          <reference field="4294967294" count="2">
            <x v="0"/>
            <x v="1"/>
          </reference>
        </references>
      </pivotArea>
    </format>
  </formats>
  <conditionalFormats count="1">
    <conditionalFormat scope="field" priority="1">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6F523EF-0A1A-43AE-A520-CEE70E6B8BAC}" name="PivotTable9"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6:M22"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axis="axisRow" showAll="0" sortType="ascending">
      <items count="30">
        <item m="1" x="26"/>
        <item x="17"/>
        <item x="2"/>
        <item m="1" x="21"/>
        <item m="1" x="23"/>
        <item m="1" x="20"/>
        <item x="6"/>
        <item m="1" x="25"/>
        <item m="1" x="28"/>
        <item m="1" x="27"/>
        <item m="1" x="22"/>
        <item m="1" x="24"/>
        <item x="8"/>
        <item x="3"/>
        <item x="12"/>
        <item m="1" x="19"/>
        <item x="0"/>
        <item x="13"/>
        <item x="1"/>
        <item x="4"/>
        <item x="5"/>
        <item x="7"/>
        <item x="9"/>
        <item x="10"/>
        <item x="11"/>
        <item x="14"/>
        <item x="15"/>
        <item x="16"/>
        <item x="18"/>
        <item t="default"/>
      </items>
      <autoSortScope>
        <pivotArea dataOnly="0" outline="0" fieldPosition="0">
          <references count="1">
            <reference field="4294967294" count="1" selected="0">
              <x v="0"/>
            </reference>
          </references>
        </pivotArea>
      </autoSortScope>
    </pivotField>
    <pivotField axis="axisPage" showAll="0">
      <items count="3">
        <item x="0"/>
        <item x="1"/>
        <item t="default"/>
      </items>
    </pivotField>
    <pivotField showAll="0">
      <items count="15">
        <item x="0"/>
        <item x="1"/>
        <item x="2"/>
        <item x="3"/>
        <item x="4"/>
        <item x="5"/>
        <item x="6"/>
        <item x="7"/>
        <item x="8"/>
        <item x="9"/>
        <item x="10"/>
        <item x="11"/>
        <item x="12"/>
        <item x="13"/>
        <item t="default"/>
      </items>
    </pivotField>
    <pivotField showAll="0">
      <items count="4">
        <item x="1"/>
        <item x="0"/>
        <item x="2"/>
        <item t="default"/>
      </items>
    </pivotField>
  </pivotFields>
  <rowFields count="1">
    <field x="7"/>
  </rowFields>
  <rowItems count="16">
    <i>
      <x v="18"/>
    </i>
    <i>
      <x v="20"/>
    </i>
    <i>
      <x v="19"/>
    </i>
    <i>
      <x v="22"/>
    </i>
    <i>
      <x v="12"/>
    </i>
    <i>
      <x v="6"/>
    </i>
    <i>
      <x v="21"/>
    </i>
    <i>
      <x v="24"/>
    </i>
    <i>
      <x v="2"/>
    </i>
    <i>
      <x v="16"/>
    </i>
    <i>
      <x v="23"/>
    </i>
    <i>
      <x v="17"/>
    </i>
    <i>
      <x v="1"/>
    </i>
    <i>
      <x v="27"/>
    </i>
    <i>
      <x v="26"/>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14">
      <pivotArea outline="0" collapsedLevelsAreSubtotals="1" fieldPosition="0">
        <references count="1">
          <reference field="4294967294" count="1" selected="0">
            <x v="2"/>
          </reference>
        </references>
      </pivotArea>
    </format>
    <format dxfId="13">
      <pivotArea dataOnly="0" labelOnly="1" outline="0" fieldPosition="0">
        <references count="1">
          <reference field="4294967294" count="1">
            <x v="2"/>
          </reference>
        </references>
      </pivotArea>
    </format>
    <format dxfId="12">
      <pivotArea outline="0" fieldPosition="0">
        <references count="1">
          <reference field="4294967294" count="1">
            <x v="1"/>
          </reference>
        </references>
      </pivotArea>
    </format>
    <format dxfId="11">
      <pivotArea dataOnly="0" labelOnly="1" outline="0" fieldPosition="0">
        <references count="1">
          <reference field="4294967294" count="2">
            <x v="0"/>
            <x v="1"/>
          </reference>
        </references>
      </pivotArea>
    </format>
  </formats>
  <conditionalFormats count="1">
    <conditionalFormat scope="field" priority="7">
      <pivotAreas count="1">
        <pivotArea outline="0" collapsedLevelsAreSubtotals="1" fieldPosition="0">
          <references count="2">
            <reference field="4294967294" count="1" selected="0">
              <x v="2"/>
            </reference>
            <reference field="7"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D350B0A-902D-48DC-97E0-C6736ED724C9}" name="PivotTable12"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26:L31"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3">
        <item x="0"/>
        <item x="1"/>
        <item t="default"/>
      </items>
    </pivotField>
    <pivotField axis="axisRow" showAll="0">
      <items count="15">
        <item x="0"/>
        <item x="1"/>
        <item x="2"/>
        <item x="3"/>
        <item x="4"/>
        <item x="5"/>
        <item x="6"/>
        <item x="7"/>
        <item x="8"/>
        <item x="9"/>
        <item x="10"/>
        <item x="11"/>
        <item x="12"/>
        <item x="13"/>
        <item t="default"/>
      </items>
    </pivotField>
    <pivotField axis="axisRow" showAll="0">
      <items count="4">
        <item x="1"/>
        <item x="0"/>
        <item x="2"/>
        <item t="default"/>
      </items>
    </pivotField>
  </pivotFields>
  <rowFields count="2">
    <field x="10"/>
    <field x="9"/>
  </rowFields>
  <rowItems count="5">
    <i>
      <x/>
    </i>
    <i r="1">
      <x v="1"/>
    </i>
    <i r="1">
      <x v="2"/>
    </i>
    <i r="1">
      <x v="3"/>
    </i>
    <i t="grand">
      <x/>
    </i>
  </rowItems>
  <colFields count="1">
    <field x="-2"/>
  </colFields>
  <colItems count="2">
    <i>
      <x/>
    </i>
    <i i="1">
      <x v="1"/>
    </i>
  </colItems>
  <pageFields count="1">
    <pageField fld="8" item="0" hier="-1"/>
  </pageFields>
  <dataFields count="2">
    <dataField name="Expense" fld="5" baseField="0" baseItem="0" numFmtId="4"/>
    <dataField name="Sum of Income/(Expense)2" fld="5" baseField="0" baseItem="0" numFmtId="164"/>
  </dataFields>
  <formats count="3">
    <format dxfId="17">
      <pivotArea outline="0" collapsedLevelsAreSubtotals="1" fieldPosition="0">
        <references count="1">
          <reference field="4294967294" count="1" selected="0">
            <x v="1"/>
          </reference>
        </references>
      </pivotArea>
    </format>
    <format dxfId="16">
      <pivotArea dataOnly="0" labelOnly="1" outline="0" fieldPosition="0">
        <references count="1">
          <reference field="4294967294" count="1">
            <x v="1"/>
          </reference>
        </references>
      </pivotArea>
    </format>
    <format dxfId="15">
      <pivotArea dataOnly="0" labelOnly="1" outline="0" fieldPosition="0">
        <references count="1">
          <reference field="4294967294" count="2">
            <x v="0"/>
            <x v="1"/>
          </reference>
        </references>
      </pivotArea>
    </format>
  </formats>
  <conditionalFormats count="1">
    <conditionalFormat scope="field" priority="2">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FC841C0-6808-48C7-9F92-45B94C788D25}" name="PivotTable10"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O6:R60"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pivotField dataField="1" numFmtId="4" showAll="0"/>
    <pivotField axis="axisRow" showAll="0" sortType="ascending">
      <items count="75">
        <item m="1" x="70"/>
        <item m="1" x="65"/>
        <item m="1" x="61"/>
        <item m="1" x="48"/>
        <item m="1" x="73"/>
        <item m="1" x="68"/>
        <item m="1" x="71"/>
        <item m="1" x="46"/>
        <item m="1" x="72"/>
        <item m="1" x="63"/>
        <item m="1" x="54"/>
        <item x="5"/>
        <item m="1" x="67"/>
        <item m="1" x="62"/>
        <item x="38"/>
        <item m="1" x="64"/>
        <item m="1" x="69"/>
        <item m="1" x="59"/>
        <item x="29"/>
        <item x="18"/>
        <item m="1" x="60"/>
        <item m="1" x="66"/>
        <item m="1" x="56"/>
        <item m="1" x="57"/>
        <item m="1" x="58"/>
        <item x="25"/>
        <item x="40"/>
        <item x="10"/>
        <item x="3"/>
        <item x="17"/>
        <item m="1" x="45"/>
        <item x="1"/>
        <item m="1" x="47"/>
        <item x="7"/>
        <item m="1" x="49"/>
        <item m="1" x="50"/>
        <item m="1" x="51"/>
        <item x="19"/>
        <item x="15"/>
        <item x="22"/>
        <item m="1" x="52"/>
        <item m="1" x="53"/>
        <item x="21"/>
        <item m="1" x="55"/>
        <item x="2"/>
        <item x="0"/>
        <item x="4"/>
        <item x="6"/>
        <item x="8"/>
        <item x="9"/>
        <item x="11"/>
        <item x="12"/>
        <item x="13"/>
        <item x="14"/>
        <item x="16"/>
        <item x="20"/>
        <item x="23"/>
        <item x="24"/>
        <item x="26"/>
        <item x="27"/>
        <item x="28"/>
        <item x="30"/>
        <item x="31"/>
        <item x="32"/>
        <item x="33"/>
        <item x="34"/>
        <item x="35"/>
        <item x="36"/>
        <item x="37"/>
        <item x="39"/>
        <item x="41"/>
        <item x="42"/>
        <item x="43"/>
        <item x="44"/>
        <item t="default"/>
      </items>
      <autoSortScope>
        <pivotArea dataOnly="0" outline="0" fieldPosition="0">
          <references count="1">
            <reference field="4294967294" count="1" selected="0">
              <x v="0"/>
            </reference>
          </references>
        </pivotArea>
      </autoSortScope>
    </pivotField>
    <pivotField axis="axisRow" showAll="0" sortType="ascending">
      <items count="30">
        <item m="1" x="26"/>
        <item x="17"/>
        <item x="2"/>
        <item m="1" x="21"/>
        <item m="1" x="23"/>
        <item m="1" x="20"/>
        <item x="6"/>
        <item m="1" x="25"/>
        <item m="1" x="28"/>
        <item m="1" x="27"/>
        <item m="1" x="22"/>
        <item m="1" x="24"/>
        <item x="8"/>
        <item x="3"/>
        <item x="12"/>
        <item m="1" x="19"/>
        <item x="0"/>
        <item x="13"/>
        <item x="1"/>
        <item x="4"/>
        <item x="5"/>
        <item x="7"/>
        <item x="9"/>
        <item x="10"/>
        <item x="11"/>
        <item x="14"/>
        <item x="15"/>
        <item x="16"/>
        <item x="18"/>
        <item t="default"/>
      </items>
      <autoSortScope>
        <pivotArea dataOnly="0" outline="0" fieldPosition="0">
          <references count="1">
            <reference field="4294967294" count="1" selected="0">
              <x v="0"/>
            </reference>
          </references>
        </pivotArea>
      </autoSortScope>
    </pivotField>
    <pivotField axis="axisPage" showAll="0">
      <items count="3">
        <item x="0"/>
        <item x="1"/>
        <item t="default"/>
      </items>
    </pivotField>
    <pivotField showAll="0">
      <items count="15">
        <item x="0"/>
        <item x="1"/>
        <item x="2"/>
        <item x="3"/>
        <item x="4"/>
        <item x="5"/>
        <item x="6"/>
        <item x="7"/>
        <item x="8"/>
        <item x="9"/>
        <item x="10"/>
        <item x="11"/>
        <item x="12"/>
        <item x="13"/>
        <item t="default"/>
      </items>
    </pivotField>
    <pivotField showAll="0">
      <items count="4">
        <item x="1"/>
        <item x="0"/>
        <item x="2"/>
        <item t="default"/>
      </items>
    </pivotField>
  </pivotFields>
  <rowFields count="2">
    <field x="7"/>
    <field x="6"/>
  </rowFields>
  <rowItems count="54">
    <i>
      <x v="18"/>
    </i>
    <i r="1">
      <x v="67"/>
    </i>
    <i r="1">
      <x v="29"/>
    </i>
    <i r="1">
      <x v="31"/>
    </i>
    <i r="1">
      <x v="68"/>
    </i>
    <i>
      <x v="20"/>
    </i>
    <i r="1">
      <x v="11"/>
    </i>
    <i r="1">
      <x v="39"/>
    </i>
    <i r="1">
      <x v="52"/>
    </i>
    <i r="1">
      <x v="56"/>
    </i>
    <i>
      <x v="19"/>
    </i>
    <i r="1">
      <x v="46"/>
    </i>
    <i r="1">
      <x v="61"/>
    </i>
    <i>
      <x v="22"/>
    </i>
    <i r="1">
      <x v="50"/>
    </i>
    <i>
      <x v="12"/>
    </i>
    <i r="1">
      <x v="27"/>
    </i>
    <i r="1">
      <x v="26"/>
    </i>
    <i>
      <x v="6"/>
    </i>
    <i r="1">
      <x v="47"/>
    </i>
    <i r="1">
      <x v="70"/>
    </i>
    <i r="1">
      <x v="33"/>
    </i>
    <i r="1">
      <x v="63"/>
    </i>
    <i>
      <x v="21"/>
    </i>
    <i r="1">
      <x v="48"/>
    </i>
    <i r="1">
      <x v="49"/>
    </i>
    <i r="1">
      <x v="55"/>
    </i>
    <i>
      <x v="24"/>
    </i>
    <i r="1">
      <x v="53"/>
    </i>
    <i r="1">
      <x v="62"/>
    </i>
    <i r="1">
      <x v="38"/>
    </i>
    <i r="1">
      <x v="66"/>
    </i>
    <i r="1">
      <x v="64"/>
    </i>
    <i r="1">
      <x v="65"/>
    </i>
    <i>
      <x v="2"/>
    </i>
    <i r="1">
      <x v="44"/>
    </i>
    <i r="1">
      <x v="18"/>
    </i>
    <i>
      <x v="16"/>
    </i>
    <i r="1">
      <x v="45"/>
    </i>
    <i>
      <x v="23"/>
    </i>
    <i r="1">
      <x v="51"/>
    </i>
    <i r="1">
      <x v="54"/>
    </i>
    <i r="1">
      <x v="37"/>
    </i>
    <i r="1">
      <x v="57"/>
    </i>
    <i>
      <x v="17"/>
    </i>
    <i r="1">
      <x v="42"/>
    </i>
    <i>
      <x v="1"/>
    </i>
    <i r="1">
      <x v="14"/>
    </i>
    <i>
      <x v="27"/>
    </i>
    <i r="1">
      <x v="60"/>
    </i>
    <i>
      <x v="26"/>
    </i>
    <i r="1">
      <x v="59"/>
    </i>
    <i r="1">
      <x v="73"/>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21">
      <pivotArea outline="0" collapsedLevelsAreSubtotals="1" fieldPosition="0">
        <references count="1">
          <reference field="4294967294" count="1" selected="0">
            <x v="2"/>
          </reference>
        </references>
      </pivotArea>
    </format>
    <format dxfId="20">
      <pivotArea dataOnly="0" labelOnly="1" outline="0" fieldPosition="0">
        <references count="1">
          <reference field="4294967294" count="1">
            <x v="2"/>
          </reference>
        </references>
      </pivotArea>
    </format>
    <format dxfId="19">
      <pivotArea outline="0" fieldPosition="0">
        <references count="1">
          <reference field="4294967294" count="1">
            <x v="1"/>
          </reference>
        </references>
      </pivotArea>
    </format>
    <format dxfId="18">
      <pivotArea dataOnly="0" labelOnly="1" outline="0" fieldPosition="0">
        <references count="1">
          <reference field="4294967294" count="2">
            <x v="0"/>
            <x v="1"/>
          </reference>
        </references>
      </pivotArea>
    </format>
  </formats>
  <conditionalFormats count="1">
    <conditionalFormat scope="field" priority="5">
      <pivotAreas count="1">
        <pivotArea outline="0" collapsedLevelsAreSubtotals="1" fieldPosition="0">
          <references count="2">
            <reference field="4294967294" count="1" selected="0">
              <x v="2"/>
            </reference>
            <reference field="6"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2BE291B-120B-4ADA-8A4F-0FC24274568D}" name="PivotTable11"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26:H31"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3">
        <item x="0"/>
        <item x="1"/>
        <item t="default"/>
      </items>
    </pivotField>
    <pivotField axis="axisRow" showAll="0">
      <items count="15">
        <item x="0"/>
        <item x="1"/>
        <item x="2"/>
        <item x="3"/>
        <item x="4"/>
        <item x="5"/>
        <item x="6"/>
        <item x="7"/>
        <item x="8"/>
        <item x="9"/>
        <item x="10"/>
        <item x="11"/>
        <item x="12"/>
        <item x="13"/>
        <item t="default"/>
      </items>
    </pivotField>
    <pivotField axis="axisRow" showAll="0">
      <items count="4">
        <item x="1"/>
        <item x="0"/>
        <item x="2"/>
        <item t="default"/>
      </items>
    </pivotField>
  </pivotFields>
  <rowFields count="2">
    <field x="10"/>
    <field x="9"/>
  </rowFields>
  <rowItems count="5">
    <i>
      <x/>
    </i>
    <i r="1">
      <x v="1"/>
    </i>
    <i r="1">
      <x v="2"/>
    </i>
    <i r="1">
      <x v="3"/>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24">
      <pivotArea outline="0" collapsedLevelsAreSubtotals="1" fieldPosition="0">
        <references count="1">
          <reference field="4294967294" count="1" selected="0">
            <x v="1"/>
          </reference>
        </references>
      </pivotArea>
    </format>
    <format dxfId="23">
      <pivotArea dataOnly="0" labelOnly="1" outline="0" fieldPosition="0">
        <references count="1">
          <reference field="4294967294" count="1">
            <x v="1"/>
          </reference>
        </references>
      </pivotArea>
    </format>
    <format dxfId="22">
      <pivotArea dataOnly="0" labelOnly="1" outline="0" fieldPosition="0">
        <references count="1">
          <reference field="4294967294" count="2">
            <x v="0"/>
            <x v="1"/>
          </reference>
        </references>
      </pivotArea>
    </format>
  </formats>
  <conditionalFormats count="1">
    <conditionalFormat scope="field" priority="3">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293C88D-A929-4BFC-9F9D-E9363ACDB149}" name="PivotTable7" cacheId="8"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6:H18" firstHeaderRow="0" firstDataRow="1" firstDataCol="1" rowPageCount="1" colPageCount="1"/>
  <pivotFields count="11">
    <pivotField showAll="0"/>
    <pivotField numFmtId="14"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showAll="0"/>
    <pivotField showAll="0"/>
    <pivotField showAll="0">
      <items count="18">
        <item x="14"/>
        <item x="15"/>
        <item x="6"/>
        <item x="2"/>
        <item x="1"/>
        <item x="5"/>
        <item x="7"/>
        <item x="10"/>
        <item x="13"/>
        <item x="16"/>
        <item x="9"/>
        <item x="4"/>
        <item x="3"/>
        <item x="8"/>
        <item x="11"/>
        <item x="12"/>
        <item x="0"/>
        <item t="default"/>
      </items>
    </pivotField>
    <pivotField dataField="1" numFmtId="4" showAll="0"/>
    <pivotField axis="axisRow" showAll="0" sortType="descending">
      <items count="75">
        <item m="1" x="70"/>
        <item m="1" x="65"/>
        <item m="1" x="61"/>
        <item m="1" x="48"/>
        <item m="1" x="73"/>
        <item m="1" x="68"/>
        <item m="1" x="71"/>
        <item m="1" x="46"/>
        <item m="1" x="72"/>
        <item m="1" x="63"/>
        <item m="1" x="54"/>
        <item x="5"/>
        <item m="1" x="67"/>
        <item m="1" x="62"/>
        <item x="38"/>
        <item m="1" x="64"/>
        <item m="1" x="69"/>
        <item m="1" x="59"/>
        <item x="29"/>
        <item x="18"/>
        <item m="1" x="60"/>
        <item m="1" x="66"/>
        <item m="1" x="56"/>
        <item m="1" x="57"/>
        <item m="1" x="58"/>
        <item x="25"/>
        <item x="40"/>
        <item x="10"/>
        <item x="3"/>
        <item x="17"/>
        <item m="1" x="45"/>
        <item x="1"/>
        <item m="1" x="47"/>
        <item x="7"/>
        <item m="1" x="49"/>
        <item m="1" x="50"/>
        <item m="1" x="51"/>
        <item x="19"/>
        <item x="15"/>
        <item x="22"/>
        <item m="1" x="52"/>
        <item m="1" x="53"/>
        <item x="21"/>
        <item m="1" x="55"/>
        <item x="2"/>
        <item x="0"/>
        <item x="4"/>
        <item x="6"/>
        <item x="8"/>
        <item x="9"/>
        <item x="11"/>
        <item x="12"/>
        <item x="13"/>
        <item x="14"/>
        <item x="16"/>
        <item x="20"/>
        <item x="23"/>
        <item x="24"/>
        <item x="26"/>
        <item x="27"/>
        <item x="28"/>
        <item x="30"/>
        <item x="31"/>
        <item x="32"/>
        <item x="33"/>
        <item x="34"/>
        <item x="35"/>
        <item x="36"/>
        <item x="37"/>
        <item x="39"/>
        <item x="41"/>
        <item x="42"/>
        <item x="43"/>
        <item x="44"/>
        <item t="default"/>
      </items>
      <autoSortScope>
        <pivotArea dataOnly="0" outline="0" fieldPosition="0">
          <references count="1">
            <reference field="4294967294" count="1" selected="0">
              <x v="0"/>
            </reference>
          </references>
        </pivotArea>
      </autoSortScope>
    </pivotField>
    <pivotField axis="axisRow" showAll="0">
      <items count="30">
        <item m="1" x="26"/>
        <item x="17"/>
        <item x="2"/>
        <item m="1" x="21"/>
        <item m="1" x="23"/>
        <item m="1" x="20"/>
        <item x="6"/>
        <item m="1" x="25"/>
        <item m="1" x="28"/>
        <item m="1" x="27"/>
        <item m="1" x="22"/>
        <item m="1" x="24"/>
        <item x="8"/>
        <item x="3"/>
        <item x="12"/>
        <item m="1" x="19"/>
        <item x="0"/>
        <item x="13"/>
        <item x="1"/>
        <item x="4"/>
        <item x="5"/>
        <item x="7"/>
        <item x="9"/>
        <item x="10"/>
        <item x="11"/>
        <item x="14"/>
        <item x="15"/>
        <item x="16"/>
        <item x="18"/>
        <item t="default"/>
      </items>
    </pivotField>
    <pivotField axis="axisPage" showAll="0">
      <items count="3">
        <item x="0"/>
        <item x="1"/>
        <item t="default"/>
      </items>
    </pivotField>
    <pivotField showAll="0">
      <items count="15">
        <item x="0"/>
        <item x="1"/>
        <item x="2"/>
        <item x="3"/>
        <item x="4"/>
        <item x="5"/>
        <item x="6"/>
        <item x="7"/>
        <item x="8"/>
        <item x="9"/>
        <item x="10"/>
        <item x="11"/>
        <item x="12"/>
        <item x="13"/>
        <item t="default"/>
      </items>
    </pivotField>
    <pivotField showAll="0">
      <items count="4">
        <item x="1"/>
        <item x="0"/>
        <item x="2"/>
        <item t="default"/>
      </items>
    </pivotField>
  </pivotFields>
  <rowFields count="2">
    <field x="7"/>
    <field x="6"/>
  </rowFields>
  <rowItems count="12">
    <i>
      <x v="13"/>
    </i>
    <i r="1">
      <x v="25"/>
    </i>
    <i r="1">
      <x v="72"/>
    </i>
    <i r="1">
      <x v="28"/>
    </i>
    <i>
      <x v="14"/>
    </i>
    <i r="1">
      <x v="19"/>
    </i>
    <i>
      <x v="25"/>
    </i>
    <i r="1">
      <x v="58"/>
    </i>
    <i r="1">
      <x v="69"/>
    </i>
    <i>
      <x v="28"/>
    </i>
    <i r="1">
      <x v="71"/>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27">
      <pivotArea outline="0" collapsedLevelsAreSubtotals="1" fieldPosition="0">
        <references count="1">
          <reference field="4294967294" count="1" selected="0">
            <x v="1"/>
          </reference>
        </references>
      </pivotArea>
    </format>
    <format dxfId="26">
      <pivotArea dataOnly="0" labelOnly="1" outline="0" fieldPosition="0">
        <references count="1">
          <reference field="4294967294" count="1">
            <x v="1"/>
          </reference>
        </references>
      </pivotArea>
    </format>
    <format dxfId="25">
      <pivotArea dataOnly="0" labelOnly="1" outline="0" fieldPosition="0">
        <references count="1">
          <reference field="4294967294" count="2">
            <x v="0"/>
            <x v="1"/>
          </reference>
        </references>
      </pivotArea>
    </format>
  </formats>
  <conditionalFormats count="1">
    <conditionalFormat scope="field" priority="10">
      <pivotAreas count="1">
        <pivotArea outline="0" collapsedLevelsAreSubtotals="1" fieldPosition="0">
          <references count="2">
            <reference field="4294967294" count="1" selected="0">
              <x v="1"/>
            </reference>
            <reference field="6"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 xr10:uid="{B4DC6A6E-FC85-481C-A78E-80008D8011CB}" sourceName="Months (Date)">
  <pivotTables>
    <pivotTable tabId="1" name="PivotTable7"/>
    <pivotTable tabId="1" name="PivotTable10"/>
    <pivotTable tabId="1" name="PivotTable9"/>
  </pivotTables>
  <data>
    <tabular pivotCacheId="1491467771">
      <items count="14">
        <i x="1" s="1"/>
        <i x="2" s="1"/>
        <i x="3" s="1"/>
        <i x="4" s="1" nd="1"/>
        <i x="5" s="1" nd="1"/>
        <i x="6" s="1" nd="1"/>
        <i x="7" s="1" nd="1"/>
        <i x="8" s="1" nd="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Date" xr10:uid="{D0F92419-5F7E-4AC8-88DC-55BE68FF8877}" sourceName="Years (Date)">
  <pivotTables>
    <pivotTable tabId="1" name="PivotTable7"/>
    <pivotTable tabId="1" name="PivotTable10"/>
    <pivotTable tabId="1" name="PivotTable11"/>
    <pivotTable tabId="1" name="PivotTable12"/>
    <pivotTable tabId="1" name="PivotTable13"/>
    <pivotTable tabId="1" name="PivotTable9"/>
  </pivotTables>
  <data>
    <tabular pivotCacheId="1491467771">
      <items count="3">
        <i x="1" s="1"/>
        <i x="0" s="1" nd="1"/>
        <i x="2"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s (Date)" xr10:uid="{58810B52-4B99-4508-9DFD-B7CC0151B23A}" cache="Slicer_Months__Date" caption="Month" columnCount="2" rowHeight="257175"/>
  <slicer name="Years (Date)" xr10:uid="{51E2B195-9E49-48BF-85C1-C9194F63F671}" cache="Slicer_Years__Date" caption="Year"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15FC18-3A1F-4CAA-BE08-D975AF1C9D42}" name="Transactions" displayName="Transactions" ref="B3:J354" totalsRowShown="0">
  <autoFilter ref="B3:J354" xr:uid="{6215FC18-3A1F-4CAA-BE08-D975AF1C9D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05852B8-9866-4245-8171-C0C61C3FF552}" name="Account"/>
    <tableColumn id="2" xr3:uid="{42F7EB6A-5D4D-45CF-95E4-16387897E289}" name="Date" dataDxfId="33"/>
    <tableColumn id="3" xr3:uid="{41B46BB1-6F67-407E-9A20-6F99E2A803B7}" name="Description"/>
    <tableColumn id="4" xr3:uid="{1E0BF2B7-62FB-42BB-945E-418538CFC61F}" name="Debit (Spend)" dataDxfId="32"/>
    <tableColumn id="5" xr3:uid="{103AEB90-611C-4988-A3BF-97F1C3D31476}" name="Credit (Income)" dataDxfId="31"/>
    <tableColumn id="7" xr3:uid="{7D956E5F-9B0D-45B5-A8F0-628FA5C08147}" name="Income/(Expense)" dataDxfId="30">
      <calculatedColumnFormula>Transactions[[#This Row],[Credit (Income)]]-Transactions[[#This Row],[Debit (Spend)]]</calculatedColumnFormula>
    </tableColumn>
    <tableColumn id="6" xr3:uid="{41B405F3-30B9-4642-9D94-E1B89D55005D}" name="Subcategory"/>
    <tableColumn id="8" xr3:uid="{D12F52CF-5F57-4E91-85F5-6515C85B70C7}" name="Category" dataDxfId="29">
      <calculatedColumnFormula>_xlfn.XLOOKUP(Transactions[[#This Row],[Subcategory]],categories[Subcategory],categories[Category],"Add Subcategory")</calculatedColumnFormula>
    </tableColumn>
    <tableColumn id="9" xr3:uid="{934EDC84-130A-43CE-806A-DE76C4252F04}" name="Ex" dataDxfId="28">
      <calculatedColumnFormula>_xlfn.XLOOKUP(Transactions[[#This Row],[Subcategory]],categories[Subcategory],categories[Category Type],"Add Subcategory")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335EBE-2771-4ED2-95AA-DAD89629F2E7}" name="categories" displayName="categories" ref="B3:D69" totalsRowShown="0" headerRowBorderDxfId="7">
  <autoFilter ref="B3:D69" xr:uid="{81335EBE-2771-4ED2-95AA-DAD89629F2E7}"/>
  <tableColumns count="3">
    <tableColumn id="1" xr3:uid="{AA618F54-240A-4848-8C58-4B79D2FA8F81}" name="Category"/>
    <tableColumn id="2" xr3:uid="{EF26031D-1DBF-4ED0-8241-821CD27B032B}" name="Subcategory"/>
    <tableColumn id="3" xr3:uid="{A71AE1C1-3D69-49AB-B4B9-B32C56689502}" name="Category Typ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s://www.myonlinetraininghub.com/power-bi-course" TargetMode="External"/><Relationship Id="rId21" Type="http://schemas.openxmlformats.org/officeDocument/2006/relationships/drawing" Target="../drawings/drawing5.xml"/><Relationship Id="rId7" Type="http://schemas.openxmlformats.org/officeDocument/2006/relationships/hyperlink" Target="https://www.myonlinetraininghub.com/excel-functions"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excel-dashboard-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orum"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www.myonlinetraininghub.com/excel-webinars"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55C1-EC24-4C88-8AD0-29D1ED398792}">
  <dimension ref="A1:Q30"/>
  <sheetViews>
    <sheetView showGridLines="0" showRowColHeaders="0" workbookViewId="0">
      <selection activeCell="C20" sqref="C20"/>
    </sheetView>
  </sheetViews>
  <sheetFormatPr defaultColWidth="0" defaultRowHeight="15" customHeight="1" zeroHeight="1" x14ac:dyDescent="0.25"/>
  <cols>
    <col min="1" max="1" width="4.85546875" customWidth="1"/>
    <col min="2" max="17" width="9.140625" customWidth="1"/>
    <col min="18" max="16384" width="9.140625" hidden="1"/>
  </cols>
  <sheetData>
    <row r="1" spans="1:17" ht="52.5" customHeight="1" x14ac:dyDescent="0.25">
      <c r="A1" s="16"/>
      <c r="B1" s="16" t="s">
        <v>28</v>
      </c>
      <c r="C1" s="16"/>
      <c r="D1" s="16"/>
      <c r="E1" s="16"/>
      <c r="F1" s="16"/>
      <c r="G1" s="16"/>
      <c r="H1" s="16"/>
      <c r="I1" s="16"/>
      <c r="J1" s="16"/>
      <c r="K1" s="16"/>
      <c r="L1" s="16"/>
      <c r="M1" s="16"/>
      <c r="N1" s="16"/>
      <c r="O1" s="16"/>
      <c r="P1" s="16"/>
      <c r="Q1" s="16"/>
    </row>
    <row r="2" spans="1:17" x14ac:dyDescent="0.25"/>
    <row r="3" spans="1:17" ht="18.75" x14ac:dyDescent="0.3">
      <c r="B3" s="17" t="s">
        <v>27</v>
      </c>
    </row>
    <row r="4" spans="1:17" ht="18.75" x14ac:dyDescent="0.25">
      <c r="B4" s="18" t="s">
        <v>29</v>
      </c>
    </row>
    <row r="5" spans="1:17" ht="18.75" x14ac:dyDescent="0.25">
      <c r="B5" s="18" t="s">
        <v>30</v>
      </c>
    </row>
    <row r="6" spans="1:17" ht="18.75" x14ac:dyDescent="0.25">
      <c r="B6" s="18" t="s">
        <v>31</v>
      </c>
    </row>
    <row r="7" spans="1:17" ht="18.75" x14ac:dyDescent="0.25">
      <c r="B7" s="18"/>
    </row>
    <row r="8" spans="1:17" ht="18.75" x14ac:dyDescent="0.25">
      <c r="B8" s="18" t="s">
        <v>32</v>
      </c>
    </row>
    <row r="9" spans="1:17" x14ac:dyDescent="0.25"/>
    <row r="10" spans="1:17" ht="18.75" x14ac:dyDescent="0.25">
      <c r="B10" s="18" t="s">
        <v>33</v>
      </c>
    </row>
    <row r="11" spans="1:17" ht="18.75" x14ac:dyDescent="0.25">
      <c r="B11" s="18" t="s">
        <v>34</v>
      </c>
    </row>
    <row r="30" spans="2:2" hidden="1" x14ac:dyDescent="0.25">
      <c r="B30" t="s">
        <v>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921A-75AF-4468-A77A-16DA5084AC16}">
  <dimension ref="B1:R60"/>
  <sheetViews>
    <sheetView showGridLines="0" tabSelected="1" topLeftCell="B1" zoomScale="120" zoomScaleNormal="120" workbookViewId="0">
      <selection activeCell="B3" sqref="B3"/>
    </sheetView>
  </sheetViews>
  <sheetFormatPr defaultRowHeight="15" x14ac:dyDescent="0.25"/>
  <cols>
    <col min="1" max="1" width="3" customWidth="1"/>
    <col min="2" max="2" width="13.140625" bestFit="1" customWidth="1"/>
    <col min="3" max="3" width="9.85546875" bestFit="1" customWidth="1"/>
    <col min="4" max="4" width="12.85546875" customWidth="1"/>
    <col min="5" max="5" width="1.7109375" customWidth="1"/>
    <col min="6" max="6" width="23.85546875" bestFit="1" customWidth="1"/>
    <col min="7" max="7" width="10.5703125" bestFit="1" customWidth="1"/>
    <col min="8" max="8" width="13.28515625" customWidth="1"/>
    <col min="9" max="9" width="1.7109375" customWidth="1"/>
    <col min="10" max="10" width="15.28515625" bestFit="1" customWidth="1"/>
    <col min="11" max="11" width="16.28515625" bestFit="1" customWidth="1"/>
    <col min="12" max="12" width="14.42578125" customWidth="1"/>
    <col min="13" max="13" width="10.85546875" customWidth="1"/>
    <col min="14" max="14" width="1.7109375" customWidth="1"/>
    <col min="15" max="15" width="19.28515625" bestFit="1" customWidth="1"/>
    <col min="16" max="16" width="10.42578125" bestFit="1" customWidth="1"/>
  </cols>
  <sheetData>
    <row r="1" spans="2:18" ht="7.5" customHeight="1" x14ac:dyDescent="0.25"/>
    <row r="2" spans="2:18" ht="37.5" customHeight="1" thickBot="1" x14ac:dyDescent="0.55000000000000004">
      <c r="B2" s="15" t="s">
        <v>26</v>
      </c>
      <c r="C2" s="12"/>
      <c r="D2" s="12"/>
      <c r="E2" s="12"/>
      <c r="F2" s="12"/>
      <c r="G2" s="12"/>
      <c r="H2" s="12"/>
      <c r="I2" s="12"/>
      <c r="J2" s="13">
        <f>GETPIVOTDATA("Income",$F$6)</f>
        <v>25053.85</v>
      </c>
      <c r="K2" s="14">
        <f>GETPIVOTDATA("Expense",$J$6)</f>
        <v>-22958.210000000003</v>
      </c>
      <c r="L2" s="13">
        <f>J2+K2</f>
        <v>2095.6399999999958</v>
      </c>
      <c r="M2" s="12"/>
      <c r="N2" s="12"/>
      <c r="O2" s="12"/>
      <c r="P2" s="12"/>
      <c r="Q2" s="12"/>
      <c r="R2" s="12"/>
    </row>
    <row r="3" spans="2:18" ht="15.75" thickTop="1" x14ac:dyDescent="0.25"/>
    <row r="4" spans="2:18" x14ac:dyDescent="0.25">
      <c r="F4" s="5" t="s">
        <v>178</v>
      </c>
      <c r="G4" t="s">
        <v>19</v>
      </c>
      <c r="J4" s="5" t="s">
        <v>178</v>
      </c>
      <c r="K4" t="s">
        <v>16</v>
      </c>
      <c r="O4" s="5" t="s">
        <v>178</v>
      </c>
      <c r="P4" t="s">
        <v>16</v>
      </c>
    </row>
    <row r="5" spans="2:18" x14ac:dyDescent="0.25">
      <c r="F5" s="10"/>
      <c r="J5" s="10"/>
    </row>
    <row r="6" spans="2:18" x14ac:dyDescent="0.25">
      <c r="G6" s="10" t="s">
        <v>19</v>
      </c>
      <c r="H6" s="11" t="s">
        <v>23</v>
      </c>
      <c r="I6" s="10"/>
      <c r="K6" s="10" t="s">
        <v>16</v>
      </c>
      <c r="L6" s="10" t="s">
        <v>24</v>
      </c>
      <c r="M6" s="8" t="s">
        <v>23</v>
      </c>
      <c r="P6" s="10" t="s">
        <v>16</v>
      </c>
      <c r="Q6" s="10" t="s">
        <v>24</v>
      </c>
      <c r="R6" s="8" t="s">
        <v>23</v>
      </c>
    </row>
    <row r="7" spans="2:18" x14ac:dyDescent="0.25">
      <c r="F7" s="6" t="s">
        <v>94</v>
      </c>
      <c r="G7" s="2">
        <v>11496.01</v>
      </c>
      <c r="H7" s="8">
        <v>11496.01</v>
      </c>
      <c r="J7" s="6" t="s">
        <v>218</v>
      </c>
      <c r="K7" s="2">
        <v>-10998.810000000001</v>
      </c>
      <c r="L7" s="9">
        <v>0.47907959723340798</v>
      </c>
      <c r="M7" s="8">
        <v>-10998.810000000001</v>
      </c>
      <c r="O7" s="6" t="s">
        <v>218</v>
      </c>
      <c r="P7" s="2">
        <v>-10998.81</v>
      </c>
      <c r="Q7" s="9">
        <v>0.47907959723340798</v>
      </c>
      <c r="R7" s="8">
        <v>-10998.81</v>
      </c>
    </row>
    <row r="8" spans="2:18" x14ac:dyDescent="0.25">
      <c r="F8" s="7" t="s">
        <v>89</v>
      </c>
      <c r="G8" s="2">
        <v>4567.6000000000004</v>
      </c>
      <c r="H8" s="8">
        <v>4567.6000000000004</v>
      </c>
      <c r="J8" s="6" t="s">
        <v>221</v>
      </c>
      <c r="K8" s="2">
        <v>-2156.5200000000004</v>
      </c>
      <c r="L8" s="9">
        <v>9.3932410235815431E-2</v>
      </c>
      <c r="M8" s="8">
        <v>-2156.5200000000004</v>
      </c>
      <c r="O8" s="7" t="s">
        <v>206</v>
      </c>
      <c r="P8" s="2">
        <v>-6126.7999999999993</v>
      </c>
      <c r="Q8" s="9">
        <v>0.26686749533173532</v>
      </c>
      <c r="R8" s="8">
        <v>-6126.7999999999993</v>
      </c>
    </row>
    <row r="9" spans="2:18" x14ac:dyDescent="0.25">
      <c r="F9" s="7" t="s">
        <v>296</v>
      </c>
      <c r="G9" s="2">
        <v>4536</v>
      </c>
      <c r="H9" s="8">
        <v>4536</v>
      </c>
      <c r="J9" s="6" t="s">
        <v>15</v>
      </c>
      <c r="K9" s="2">
        <v>-1496.58</v>
      </c>
      <c r="L9" s="9">
        <v>6.518713784741928E-2</v>
      </c>
      <c r="M9" s="8">
        <v>-1496.58</v>
      </c>
      <c r="O9" s="7" t="s">
        <v>88</v>
      </c>
      <c r="P9" s="2">
        <v>-3326.88</v>
      </c>
      <c r="Q9" s="9">
        <v>0.14491025214944894</v>
      </c>
      <c r="R9" s="8">
        <v>-3326.88</v>
      </c>
    </row>
    <row r="10" spans="2:18" x14ac:dyDescent="0.25">
      <c r="F10" s="7" t="s">
        <v>90</v>
      </c>
      <c r="G10" s="2">
        <v>2392.41</v>
      </c>
      <c r="H10" s="8">
        <v>2392.41</v>
      </c>
      <c r="J10" s="6" t="s">
        <v>105</v>
      </c>
      <c r="K10" s="2">
        <v>-1471.5</v>
      </c>
      <c r="L10" s="9">
        <v>6.4094718185781899E-2</v>
      </c>
      <c r="M10" s="8">
        <v>-1471.5</v>
      </c>
      <c r="O10" s="7" t="s">
        <v>103</v>
      </c>
      <c r="P10" s="2">
        <v>-872.6600000000002</v>
      </c>
      <c r="Q10" s="9">
        <v>3.8010803107036667E-2</v>
      </c>
      <c r="R10" s="8">
        <v>-872.6600000000002</v>
      </c>
    </row>
    <row r="11" spans="2:18" x14ac:dyDescent="0.25">
      <c r="F11" s="6" t="s">
        <v>95</v>
      </c>
      <c r="G11" s="2">
        <v>13307.84</v>
      </c>
      <c r="H11" s="8">
        <v>13307.84</v>
      </c>
      <c r="J11" s="6" t="s">
        <v>93</v>
      </c>
      <c r="K11" s="2">
        <v>-1160</v>
      </c>
      <c r="L11" s="9">
        <v>5.0526587220867822E-2</v>
      </c>
      <c r="M11" s="8">
        <v>-1160</v>
      </c>
      <c r="O11" s="7" t="s">
        <v>249</v>
      </c>
      <c r="P11" s="2">
        <v>-672.46999999999991</v>
      </c>
      <c r="Q11" s="9">
        <v>2.9291046645187058E-2</v>
      </c>
      <c r="R11" s="8">
        <v>-672.46999999999991</v>
      </c>
    </row>
    <row r="12" spans="2:18" x14ac:dyDescent="0.25">
      <c r="F12" s="7" t="s">
        <v>9</v>
      </c>
      <c r="G12" s="2">
        <v>13307.84</v>
      </c>
      <c r="H12" s="8">
        <v>13307.84</v>
      </c>
      <c r="J12" s="6" t="s">
        <v>18</v>
      </c>
      <c r="K12" s="2">
        <v>-1066.05</v>
      </c>
      <c r="L12" s="9">
        <v>4.6434369230005296E-2</v>
      </c>
      <c r="M12" s="8">
        <v>-1066.05</v>
      </c>
      <c r="O12" s="6" t="s">
        <v>221</v>
      </c>
      <c r="P12" s="2">
        <v>-2156.52</v>
      </c>
      <c r="Q12" s="9">
        <v>9.3932410235815431E-2</v>
      </c>
      <c r="R12" s="8">
        <v>-2156.52</v>
      </c>
    </row>
    <row r="13" spans="2:18" x14ac:dyDescent="0.25">
      <c r="F13" s="6" t="s">
        <v>231</v>
      </c>
      <c r="G13" s="2">
        <v>-3750</v>
      </c>
      <c r="H13" s="8">
        <v>-3750</v>
      </c>
      <c r="J13" s="6" t="s">
        <v>123</v>
      </c>
      <c r="K13" s="2">
        <v>-940.82</v>
      </c>
      <c r="L13" s="9">
        <v>4.0979675680290401E-2</v>
      </c>
      <c r="M13" s="8">
        <v>-940.82</v>
      </c>
      <c r="O13" s="7" t="s">
        <v>11</v>
      </c>
      <c r="P13" s="2">
        <v>-1720.5300000000002</v>
      </c>
      <c r="Q13" s="9">
        <v>7.4941818199241159E-2</v>
      </c>
      <c r="R13" s="8">
        <v>-1720.5300000000002</v>
      </c>
    </row>
    <row r="14" spans="2:18" x14ac:dyDescent="0.25">
      <c r="F14" s="7" t="s">
        <v>232</v>
      </c>
      <c r="G14" s="2">
        <v>-200</v>
      </c>
      <c r="H14" s="8">
        <v>-200</v>
      </c>
      <c r="J14" s="6" t="s">
        <v>201</v>
      </c>
      <c r="K14" s="2">
        <v>-725.3599999999999</v>
      </c>
      <c r="L14" s="9">
        <v>3.1594797678041964E-2</v>
      </c>
      <c r="M14" s="8">
        <v>-725.3599999999999</v>
      </c>
      <c r="O14" s="7" t="s">
        <v>108</v>
      </c>
      <c r="P14" s="2">
        <v>-202.7</v>
      </c>
      <c r="Q14" s="9">
        <v>8.8290855428188875E-3</v>
      </c>
      <c r="R14" s="8">
        <v>-202.7</v>
      </c>
    </row>
    <row r="15" spans="2:18" x14ac:dyDescent="0.25">
      <c r="F15" s="7" t="s">
        <v>260</v>
      </c>
      <c r="G15" s="2">
        <v>-3550</v>
      </c>
      <c r="H15" s="8">
        <v>-3550</v>
      </c>
      <c r="J15" s="6" t="s">
        <v>17</v>
      </c>
      <c r="K15" s="2">
        <v>-707.34000000000015</v>
      </c>
      <c r="L15" s="9">
        <v>3.080989328000746E-2</v>
      </c>
      <c r="M15" s="8">
        <v>-707.34000000000015</v>
      </c>
      <c r="O15" s="7" t="s">
        <v>222</v>
      </c>
      <c r="P15" s="2">
        <v>-126.11</v>
      </c>
      <c r="Q15" s="9">
        <v>5.4930240641583123E-3</v>
      </c>
      <c r="R15" s="8">
        <v>-126.11</v>
      </c>
    </row>
    <row r="16" spans="2:18" x14ac:dyDescent="0.25">
      <c r="F16" s="6" t="s">
        <v>19</v>
      </c>
      <c r="G16" s="2">
        <v>4000</v>
      </c>
      <c r="H16" s="8">
        <v>4000</v>
      </c>
      <c r="J16" s="6" t="s">
        <v>86</v>
      </c>
      <c r="K16" s="2">
        <v>-605.27</v>
      </c>
      <c r="L16" s="9">
        <v>2.6363989178598852E-2</v>
      </c>
      <c r="M16" s="8">
        <v>-605.27</v>
      </c>
      <c r="O16" s="7" t="s">
        <v>226</v>
      </c>
      <c r="P16" s="2">
        <v>-107.18</v>
      </c>
      <c r="Q16" s="9">
        <v>4.6684824295970817E-3</v>
      </c>
      <c r="R16" s="8">
        <v>-107.18</v>
      </c>
    </row>
    <row r="17" spans="2:18" x14ac:dyDescent="0.25">
      <c r="F17" s="7" t="s">
        <v>214</v>
      </c>
      <c r="G17" s="2">
        <v>4000</v>
      </c>
      <c r="H17" s="8">
        <v>4000</v>
      </c>
      <c r="J17" s="6" t="s">
        <v>12</v>
      </c>
      <c r="K17" s="2">
        <v>-520.07999999999993</v>
      </c>
      <c r="L17" s="9">
        <v>2.2653334036059427E-2</v>
      </c>
      <c r="M17" s="8">
        <v>-520.07999999999993</v>
      </c>
      <c r="O17" s="6" t="s">
        <v>15</v>
      </c>
      <c r="P17" s="2">
        <v>-1496.58</v>
      </c>
      <c r="Q17" s="9">
        <v>6.5187137847419294E-2</v>
      </c>
      <c r="R17" s="8">
        <v>-1496.58</v>
      </c>
    </row>
    <row r="18" spans="2:18" x14ac:dyDescent="0.25">
      <c r="F18" s="6" t="s">
        <v>22</v>
      </c>
      <c r="G18" s="2">
        <v>25053.85</v>
      </c>
      <c r="H18" s="8">
        <v>25053.85</v>
      </c>
      <c r="J18" s="6" t="s">
        <v>109</v>
      </c>
      <c r="K18" s="2">
        <v>-421.15</v>
      </c>
      <c r="L18" s="9">
        <v>1.8344200179369382E-2</v>
      </c>
      <c r="M18" s="8">
        <v>-421.15</v>
      </c>
      <c r="O18" s="7" t="s">
        <v>219</v>
      </c>
      <c r="P18" s="2">
        <v>-1339.78</v>
      </c>
      <c r="Q18" s="9">
        <v>5.835733709204681E-2</v>
      </c>
      <c r="R18" s="8">
        <v>-1339.78</v>
      </c>
    </row>
    <row r="19" spans="2:18" x14ac:dyDescent="0.25">
      <c r="J19" s="6" t="s">
        <v>20</v>
      </c>
      <c r="K19" s="2">
        <v>-355.64</v>
      </c>
      <c r="L19" s="9">
        <v>1.5490754723473648E-2</v>
      </c>
      <c r="M19" s="8">
        <v>-355.64</v>
      </c>
      <c r="O19" s="7" t="s">
        <v>220</v>
      </c>
      <c r="P19" s="2">
        <v>-156.80000000000001</v>
      </c>
      <c r="Q19" s="9">
        <v>6.8298007553724794E-3</v>
      </c>
      <c r="R19" s="8">
        <v>-156.80000000000001</v>
      </c>
    </row>
    <row r="20" spans="2:18" x14ac:dyDescent="0.25">
      <c r="J20" s="6" t="s">
        <v>215</v>
      </c>
      <c r="K20" s="2">
        <v>-203.09000000000003</v>
      </c>
      <c r="L20" s="9">
        <v>8.8460729299017649E-3</v>
      </c>
      <c r="M20" s="8">
        <v>-203.09000000000003</v>
      </c>
      <c r="O20" s="6" t="s">
        <v>105</v>
      </c>
      <c r="P20" s="2">
        <v>-1471.5</v>
      </c>
      <c r="Q20" s="9">
        <v>6.4094718185781913E-2</v>
      </c>
      <c r="R20" s="8">
        <v>-1471.5</v>
      </c>
    </row>
    <row r="21" spans="2:18" x14ac:dyDescent="0.25">
      <c r="J21" s="6" t="s">
        <v>228</v>
      </c>
      <c r="K21" s="2">
        <v>-130</v>
      </c>
      <c r="L21" s="9">
        <v>5.662462360959325E-3</v>
      </c>
      <c r="M21" s="8">
        <v>-130</v>
      </c>
      <c r="O21" s="7" t="s">
        <v>208</v>
      </c>
      <c r="P21" s="2">
        <v>-1471.5</v>
      </c>
      <c r="Q21" s="9">
        <v>6.4094718185781913E-2</v>
      </c>
      <c r="R21" s="8">
        <v>-1471.5</v>
      </c>
    </row>
    <row r="22" spans="2:18" x14ac:dyDescent="0.25">
      <c r="J22" s="6" t="s">
        <v>22</v>
      </c>
      <c r="K22" s="2">
        <v>-22958.210000000003</v>
      </c>
      <c r="L22" s="9">
        <v>1</v>
      </c>
      <c r="M22" s="8">
        <v>-22958.210000000003</v>
      </c>
      <c r="O22" s="6" t="s">
        <v>93</v>
      </c>
      <c r="P22" s="2">
        <v>-1160</v>
      </c>
      <c r="Q22" s="9">
        <v>5.0526587220867829E-2</v>
      </c>
      <c r="R22" s="8">
        <v>-1160</v>
      </c>
    </row>
    <row r="23" spans="2:18" x14ac:dyDescent="0.25">
      <c r="O23" s="7" t="s">
        <v>99</v>
      </c>
      <c r="P23" s="2">
        <v>-860</v>
      </c>
      <c r="Q23" s="9">
        <v>3.7459366387884774E-2</v>
      </c>
      <c r="R23" s="8">
        <v>-860</v>
      </c>
    </row>
    <row r="24" spans="2:18" x14ac:dyDescent="0.25">
      <c r="B24" s="5" t="s">
        <v>178</v>
      </c>
      <c r="C24" t="s">
        <v>101</v>
      </c>
      <c r="F24" s="5" t="s">
        <v>178</v>
      </c>
      <c r="G24" t="s">
        <v>19</v>
      </c>
      <c r="J24" s="5" t="s">
        <v>178</v>
      </c>
      <c r="K24" t="s">
        <v>16</v>
      </c>
      <c r="O24" s="7" t="s">
        <v>98</v>
      </c>
      <c r="P24" s="2">
        <v>-300</v>
      </c>
      <c r="Q24" s="9">
        <v>1.306722083298306E-2</v>
      </c>
      <c r="R24" s="8">
        <v>-300</v>
      </c>
    </row>
    <row r="25" spans="2:18" x14ac:dyDescent="0.25">
      <c r="O25" s="6" t="s">
        <v>18</v>
      </c>
      <c r="P25" s="2">
        <v>-1066.05</v>
      </c>
      <c r="Q25" s="9">
        <v>4.6434369230005303E-2</v>
      </c>
      <c r="R25" s="8">
        <v>-1066.05</v>
      </c>
    </row>
    <row r="26" spans="2:18" x14ac:dyDescent="0.25">
      <c r="C26" s="10" t="s">
        <v>25</v>
      </c>
      <c r="D26" s="11" t="s">
        <v>23</v>
      </c>
      <c r="G26" s="10" t="s">
        <v>19</v>
      </c>
      <c r="H26" s="11" t="s">
        <v>23</v>
      </c>
      <c r="K26" s="10" t="s">
        <v>16</v>
      </c>
      <c r="L26" s="11" t="s">
        <v>23</v>
      </c>
      <c r="O26" s="7" t="s">
        <v>200</v>
      </c>
      <c r="P26" s="2">
        <v>-534.87</v>
      </c>
      <c r="Q26" s="9">
        <v>2.3297548023125496E-2</v>
      </c>
      <c r="R26" s="8">
        <v>-534.87</v>
      </c>
    </row>
    <row r="27" spans="2:18" x14ac:dyDescent="0.25">
      <c r="B27" s="6" t="s">
        <v>332</v>
      </c>
      <c r="C27" s="2">
        <v>2095.6400000000012</v>
      </c>
      <c r="D27" s="8">
        <v>2095.6400000000012</v>
      </c>
      <c r="F27" s="6" t="s">
        <v>332</v>
      </c>
      <c r="G27" s="2">
        <v>25053.85</v>
      </c>
      <c r="H27" s="8">
        <v>25053.85</v>
      </c>
      <c r="J27" s="6" t="s">
        <v>332</v>
      </c>
      <c r="K27" s="2">
        <v>-22958.21</v>
      </c>
      <c r="L27" s="8">
        <v>-22958.21</v>
      </c>
      <c r="O27" s="7" t="s">
        <v>212</v>
      </c>
      <c r="P27" s="2">
        <v>-341.8</v>
      </c>
      <c r="Q27" s="9">
        <v>1.4887920269045367E-2</v>
      </c>
      <c r="R27" s="8">
        <v>-341.8</v>
      </c>
    </row>
    <row r="28" spans="2:18" x14ac:dyDescent="0.25">
      <c r="B28" s="7" t="s">
        <v>333</v>
      </c>
      <c r="C28" s="2">
        <v>-747.15000000000032</v>
      </c>
      <c r="D28" s="8">
        <v>-747.15000000000032</v>
      </c>
      <c r="F28" s="7" t="s">
        <v>333</v>
      </c>
      <c r="G28" s="2">
        <v>7619.5300000000007</v>
      </c>
      <c r="H28" s="8">
        <v>7619.5300000000007</v>
      </c>
      <c r="J28" s="7" t="s">
        <v>333</v>
      </c>
      <c r="K28" s="2">
        <v>-8366.6799999999985</v>
      </c>
      <c r="L28" s="8">
        <v>-8366.6799999999985</v>
      </c>
      <c r="O28" s="7" t="s">
        <v>104</v>
      </c>
      <c r="P28" s="2">
        <v>-139.38</v>
      </c>
      <c r="Q28" s="9">
        <v>6.0710307990039297E-3</v>
      </c>
      <c r="R28" s="8">
        <v>-139.38</v>
      </c>
    </row>
    <row r="29" spans="2:18" x14ac:dyDescent="0.25">
      <c r="B29" s="7" t="s">
        <v>334</v>
      </c>
      <c r="C29" s="2">
        <v>2408.7300000000014</v>
      </c>
      <c r="D29" s="8">
        <v>2408.7300000000014</v>
      </c>
      <c r="F29" s="7" t="s">
        <v>334</v>
      </c>
      <c r="G29" s="2">
        <v>15252.93</v>
      </c>
      <c r="H29" s="8">
        <v>15252.93</v>
      </c>
      <c r="J29" s="7" t="s">
        <v>334</v>
      </c>
      <c r="K29" s="2">
        <v>-12844.199999999999</v>
      </c>
      <c r="L29" s="8">
        <v>-12844.199999999999</v>
      </c>
      <c r="O29" s="7" t="s">
        <v>327</v>
      </c>
      <c r="P29" s="2">
        <v>-50</v>
      </c>
      <c r="Q29" s="9">
        <v>2.1778701388305097E-3</v>
      </c>
      <c r="R29" s="8">
        <v>-50</v>
      </c>
    </row>
    <row r="30" spans="2:18" x14ac:dyDescent="0.25">
      <c r="B30" s="7" t="s">
        <v>335</v>
      </c>
      <c r="C30" s="2">
        <v>434.06000000000006</v>
      </c>
      <c r="D30" s="8">
        <v>434.06000000000006</v>
      </c>
      <c r="F30" s="7" t="s">
        <v>335</v>
      </c>
      <c r="G30" s="2">
        <v>2181.3900000000003</v>
      </c>
      <c r="H30" s="8">
        <v>2181.3900000000003</v>
      </c>
      <c r="J30" s="7" t="s">
        <v>335</v>
      </c>
      <c r="K30" s="2">
        <v>-1747.3300000000002</v>
      </c>
      <c r="L30" s="8">
        <v>-1747.3300000000002</v>
      </c>
      <c r="O30" s="6" t="s">
        <v>123</v>
      </c>
      <c r="P30" s="2">
        <v>-940.82</v>
      </c>
      <c r="Q30" s="9">
        <v>4.0979675680290407E-2</v>
      </c>
      <c r="R30" s="8">
        <v>-940.82</v>
      </c>
    </row>
    <row r="31" spans="2:18" x14ac:dyDescent="0.25">
      <c r="B31" s="6" t="s">
        <v>22</v>
      </c>
      <c r="C31" s="2">
        <v>2095.6400000000012</v>
      </c>
      <c r="D31" s="8">
        <v>2095.6400000000012</v>
      </c>
      <c r="F31" s="6" t="s">
        <v>22</v>
      </c>
      <c r="G31" s="2">
        <v>25053.85</v>
      </c>
      <c r="H31" s="8">
        <v>25053.85</v>
      </c>
      <c r="J31" s="6" t="s">
        <v>22</v>
      </c>
      <c r="K31" s="2">
        <v>-22958.21</v>
      </c>
      <c r="L31" s="8">
        <v>-22958.21</v>
      </c>
      <c r="O31" s="7" t="s">
        <v>224</v>
      </c>
      <c r="P31" s="2">
        <v>-641.93000000000006</v>
      </c>
      <c r="Q31" s="9">
        <v>2.7960803564389389E-2</v>
      </c>
      <c r="R31" s="8">
        <v>-641.93000000000006</v>
      </c>
    </row>
    <row r="32" spans="2:18" x14ac:dyDescent="0.25">
      <c r="B32" s="2"/>
      <c r="O32" s="7" t="s">
        <v>223</v>
      </c>
      <c r="P32" s="2">
        <v>-268.89</v>
      </c>
      <c r="Q32" s="9">
        <v>1.1712150032602715E-2</v>
      </c>
      <c r="R32" s="8">
        <v>-268.89</v>
      </c>
    </row>
    <row r="33" spans="15:18" x14ac:dyDescent="0.25">
      <c r="O33" s="7" t="s">
        <v>227</v>
      </c>
      <c r="P33" s="2">
        <v>-30</v>
      </c>
      <c r="Q33" s="9">
        <v>1.3067220832983059E-3</v>
      </c>
      <c r="R33" s="8">
        <v>-30</v>
      </c>
    </row>
    <row r="34" spans="15:18" x14ac:dyDescent="0.25">
      <c r="O34" s="6" t="s">
        <v>201</v>
      </c>
      <c r="P34" s="2">
        <v>-725.3599999999999</v>
      </c>
      <c r="Q34" s="9">
        <v>3.1594797678041971E-2</v>
      </c>
      <c r="R34" s="8">
        <v>-725.3599999999999</v>
      </c>
    </row>
    <row r="35" spans="15:18" x14ac:dyDescent="0.25">
      <c r="O35" s="7" t="s">
        <v>202</v>
      </c>
      <c r="P35" s="2">
        <v>-219.56</v>
      </c>
      <c r="Q35" s="9">
        <v>9.5634633536325359E-3</v>
      </c>
      <c r="R35" s="8">
        <v>-219.56</v>
      </c>
    </row>
    <row r="36" spans="15:18" x14ac:dyDescent="0.25">
      <c r="O36" s="7" t="s">
        <v>203</v>
      </c>
      <c r="P36" s="2">
        <v>-172</v>
      </c>
      <c r="Q36" s="9">
        <v>7.4918732775769541E-3</v>
      </c>
      <c r="R36" s="8">
        <v>-172</v>
      </c>
    </row>
    <row r="37" spans="15:18" x14ac:dyDescent="0.25">
      <c r="O37" s="7" t="s">
        <v>107</v>
      </c>
      <c r="P37" s="2">
        <v>-131.99</v>
      </c>
      <c r="Q37" s="9">
        <v>5.749141592484781E-3</v>
      </c>
      <c r="R37" s="8">
        <v>-131.99</v>
      </c>
    </row>
    <row r="38" spans="15:18" x14ac:dyDescent="0.25">
      <c r="O38" s="7" t="s">
        <v>204</v>
      </c>
      <c r="P38" s="2">
        <v>-74.800000000000011</v>
      </c>
      <c r="Q38" s="9">
        <v>3.2580937276904436E-3</v>
      </c>
      <c r="R38" s="8">
        <v>-74.800000000000011</v>
      </c>
    </row>
    <row r="39" spans="15:18" x14ac:dyDescent="0.25">
      <c r="O39" s="7" t="s">
        <v>299</v>
      </c>
      <c r="P39" s="2">
        <v>-68.78</v>
      </c>
      <c r="Q39" s="9">
        <v>2.9958781629752496E-3</v>
      </c>
      <c r="R39" s="8">
        <v>-68.78</v>
      </c>
    </row>
    <row r="40" spans="15:18" x14ac:dyDescent="0.25">
      <c r="O40" s="7" t="s">
        <v>205</v>
      </c>
      <c r="P40" s="2">
        <v>-58.23</v>
      </c>
      <c r="Q40" s="9">
        <v>2.5363475636820117E-3</v>
      </c>
      <c r="R40" s="8">
        <v>-58.23</v>
      </c>
    </row>
    <row r="41" spans="15:18" x14ac:dyDescent="0.25">
      <c r="O41" s="6" t="s">
        <v>17</v>
      </c>
      <c r="P41" s="2">
        <v>-707.34000000000015</v>
      </c>
      <c r="Q41" s="9">
        <v>3.0809893280007463E-2</v>
      </c>
      <c r="R41" s="8">
        <v>-707.34000000000015</v>
      </c>
    </row>
    <row r="42" spans="15:18" x14ac:dyDescent="0.25">
      <c r="O42" s="7" t="s">
        <v>111</v>
      </c>
      <c r="P42" s="2">
        <v>-486.88000000000011</v>
      </c>
      <c r="Q42" s="9">
        <v>2.1207228263875978E-2</v>
      </c>
      <c r="R42" s="8">
        <v>-486.88000000000011</v>
      </c>
    </row>
    <row r="43" spans="15:18" x14ac:dyDescent="0.25">
      <c r="O43" s="7" t="s">
        <v>13</v>
      </c>
      <c r="P43" s="2">
        <v>-220.45999999999998</v>
      </c>
      <c r="Q43" s="9">
        <v>9.6026650161314831E-3</v>
      </c>
      <c r="R43" s="8">
        <v>-220.45999999999998</v>
      </c>
    </row>
    <row r="44" spans="15:18" x14ac:dyDescent="0.25">
      <c r="O44" s="6" t="s">
        <v>86</v>
      </c>
      <c r="P44" s="2">
        <v>-605.27</v>
      </c>
      <c r="Q44" s="9">
        <v>2.6363989178598855E-2</v>
      </c>
      <c r="R44" s="8">
        <v>-605.27</v>
      </c>
    </row>
    <row r="45" spans="15:18" x14ac:dyDescent="0.25">
      <c r="O45" s="7" t="s">
        <v>87</v>
      </c>
      <c r="P45" s="2">
        <v>-605.27</v>
      </c>
      <c r="Q45" s="9">
        <v>2.6363989178598855E-2</v>
      </c>
      <c r="R45" s="8">
        <v>-605.27</v>
      </c>
    </row>
    <row r="46" spans="15:18" x14ac:dyDescent="0.25">
      <c r="O46" s="6" t="s">
        <v>12</v>
      </c>
      <c r="P46" s="2">
        <v>-520.07999999999993</v>
      </c>
      <c r="Q46" s="9">
        <v>2.265333403605943E-2</v>
      </c>
      <c r="R46" s="8">
        <v>-520.07999999999993</v>
      </c>
    </row>
    <row r="47" spans="15:18" x14ac:dyDescent="0.25">
      <c r="O47" s="7" t="s">
        <v>210</v>
      </c>
      <c r="P47" s="2">
        <v>-238.82999999999998</v>
      </c>
      <c r="Q47" s="9">
        <v>1.0402814505137813E-2</v>
      </c>
      <c r="R47" s="8">
        <v>-238.82999999999998</v>
      </c>
    </row>
    <row r="48" spans="15:18" x14ac:dyDescent="0.25">
      <c r="O48" s="7" t="s">
        <v>162</v>
      </c>
      <c r="P48" s="2">
        <v>-128.10999999999999</v>
      </c>
      <c r="Q48" s="9">
        <v>5.5801388697115321E-3</v>
      </c>
      <c r="R48" s="8">
        <v>-128.10999999999999</v>
      </c>
    </row>
    <row r="49" spans="15:18" x14ac:dyDescent="0.25">
      <c r="O49" s="7" t="s">
        <v>106</v>
      </c>
      <c r="P49" s="2">
        <v>-93.460000000000008</v>
      </c>
      <c r="Q49" s="9">
        <v>4.0708748635019899E-3</v>
      </c>
      <c r="R49" s="8">
        <v>-93.460000000000008</v>
      </c>
    </row>
    <row r="50" spans="15:18" x14ac:dyDescent="0.25">
      <c r="O50" s="7" t="s">
        <v>211</v>
      </c>
      <c r="P50" s="2">
        <v>-59.679999999999993</v>
      </c>
      <c r="Q50" s="9">
        <v>2.5995057977080964E-3</v>
      </c>
      <c r="R50" s="8">
        <v>-59.679999999999993</v>
      </c>
    </row>
    <row r="51" spans="15:18" x14ac:dyDescent="0.25">
      <c r="O51" s="6" t="s">
        <v>109</v>
      </c>
      <c r="P51" s="2">
        <v>-421.15</v>
      </c>
      <c r="Q51" s="9">
        <v>1.8344200179369385E-2</v>
      </c>
      <c r="R51" s="8">
        <v>-421.15</v>
      </c>
    </row>
    <row r="52" spans="15:18" x14ac:dyDescent="0.25">
      <c r="O52" s="7" t="s">
        <v>110</v>
      </c>
      <c r="P52" s="2">
        <v>-421.15</v>
      </c>
      <c r="Q52" s="9">
        <v>1.8344200179369385E-2</v>
      </c>
      <c r="R52" s="8">
        <v>-421.15</v>
      </c>
    </row>
    <row r="53" spans="15:18" x14ac:dyDescent="0.25">
      <c r="O53" s="6" t="s">
        <v>20</v>
      </c>
      <c r="P53" s="2">
        <v>-355.64</v>
      </c>
      <c r="Q53" s="9">
        <v>1.5490754723473651E-2</v>
      </c>
      <c r="R53" s="8">
        <v>-355.64</v>
      </c>
    </row>
    <row r="54" spans="15:18" x14ac:dyDescent="0.25">
      <c r="O54" s="7" t="s">
        <v>10</v>
      </c>
      <c r="P54" s="2">
        <v>-355.64</v>
      </c>
      <c r="Q54" s="9">
        <v>1.5490754723473651E-2</v>
      </c>
      <c r="R54" s="8">
        <v>-355.64</v>
      </c>
    </row>
    <row r="55" spans="15:18" x14ac:dyDescent="0.25">
      <c r="O55" s="6" t="s">
        <v>215</v>
      </c>
      <c r="P55" s="2">
        <v>-203.09000000000003</v>
      </c>
      <c r="Q55" s="9">
        <v>8.8460729299017667E-3</v>
      </c>
      <c r="R55" s="8">
        <v>-203.09000000000003</v>
      </c>
    </row>
    <row r="56" spans="15:18" x14ac:dyDescent="0.25">
      <c r="O56" s="7" t="s">
        <v>216</v>
      </c>
      <c r="P56" s="2">
        <v>-203.09000000000003</v>
      </c>
      <c r="Q56" s="9">
        <v>8.8460729299017667E-3</v>
      </c>
      <c r="R56" s="8">
        <v>-203.09000000000003</v>
      </c>
    </row>
    <row r="57" spans="15:18" x14ac:dyDescent="0.25">
      <c r="O57" s="6" t="s">
        <v>228</v>
      </c>
      <c r="P57" s="2">
        <v>-130</v>
      </c>
      <c r="Q57" s="9">
        <v>5.6624623609593258E-3</v>
      </c>
      <c r="R57" s="8">
        <v>-130</v>
      </c>
    </row>
    <row r="58" spans="15:18" x14ac:dyDescent="0.25">
      <c r="O58" s="7" t="s">
        <v>229</v>
      </c>
      <c r="P58" s="2">
        <v>-80</v>
      </c>
      <c r="Q58" s="9">
        <v>3.4845922221288161E-3</v>
      </c>
      <c r="R58" s="8">
        <v>-80</v>
      </c>
    </row>
    <row r="59" spans="15:18" x14ac:dyDescent="0.25">
      <c r="O59" s="7" t="s">
        <v>230</v>
      </c>
      <c r="P59" s="2">
        <v>-50</v>
      </c>
      <c r="Q59" s="9">
        <v>2.1778701388305097E-3</v>
      </c>
      <c r="R59" s="8">
        <v>-50</v>
      </c>
    </row>
    <row r="60" spans="15:18" x14ac:dyDescent="0.25">
      <c r="O60" s="6" t="s">
        <v>22</v>
      </c>
      <c r="P60" s="2">
        <v>-22958.21</v>
      </c>
      <c r="Q60" s="9">
        <v>1</v>
      </c>
      <c r="R60" s="8">
        <v>-22958.21</v>
      </c>
    </row>
  </sheetData>
  <conditionalFormatting pivot="1" sqref="H8:H10 H12 H14:H15 H17">
    <cfRule type="dataBar" priority="10">
      <dataBar>
        <cfvo type="min"/>
        <cfvo type="max"/>
        <color theme="4"/>
      </dataBar>
      <extLst>
        <ext xmlns:x14="http://schemas.microsoft.com/office/spreadsheetml/2009/9/main" uri="{B025F937-C7B1-47D3-B67F-A62EFF666E3E}">
          <x14:id>{531011D1-D8BE-429F-A220-184756F3A147}</x14:id>
        </ext>
      </extLst>
    </cfRule>
  </conditionalFormatting>
  <conditionalFormatting pivot="1" sqref="M7:M21">
    <cfRule type="dataBar" priority="7">
      <dataBar>
        <cfvo type="min"/>
        <cfvo type="max"/>
        <color rgb="FF638EC6"/>
      </dataBar>
      <extLst>
        <ext xmlns:x14="http://schemas.microsoft.com/office/spreadsheetml/2009/9/main" uri="{B025F937-C7B1-47D3-B67F-A62EFF666E3E}">
          <x14:id>{114529A2-6D06-49EB-B0BB-F6B50E63DB2E}</x14:id>
        </ext>
      </extLst>
    </cfRule>
  </conditionalFormatting>
  <conditionalFormatting pivot="1" sqref="R8:R11 R13:R16 R18:R19 R21 R23:R24 R26:R29 R31:R33 R35:R40 R42:R43 R45 R47:R50 R52 R54 R56 R58:R59">
    <cfRule type="dataBar" priority="5">
      <dataBar>
        <cfvo type="min"/>
        <cfvo type="max"/>
        <color rgb="FF638EC6"/>
      </dataBar>
      <extLst>
        <ext xmlns:x14="http://schemas.microsoft.com/office/spreadsheetml/2009/9/main" uri="{B025F937-C7B1-47D3-B67F-A62EFF666E3E}">
          <x14:id>{EB9C52C0-90CA-49F9-A299-38C07701C044}</x14:id>
        </ext>
      </extLst>
    </cfRule>
  </conditionalFormatting>
  <conditionalFormatting pivot="1" sqref="H28:H30">
    <cfRule type="dataBar" priority="3">
      <dataBar>
        <cfvo type="min"/>
        <cfvo type="max"/>
        <color theme="4"/>
      </dataBar>
      <extLst>
        <ext xmlns:x14="http://schemas.microsoft.com/office/spreadsheetml/2009/9/main" uri="{B025F937-C7B1-47D3-B67F-A62EFF666E3E}">
          <x14:id>{F4C3E614-8FD3-4159-9776-CCA9768717FD}</x14:id>
        </ext>
      </extLst>
    </cfRule>
  </conditionalFormatting>
  <conditionalFormatting pivot="1" sqref="L28:L30">
    <cfRule type="dataBar" priority="2">
      <dataBar>
        <cfvo type="min"/>
        <cfvo type="max"/>
        <color theme="4"/>
      </dataBar>
      <extLst>
        <ext xmlns:x14="http://schemas.microsoft.com/office/spreadsheetml/2009/9/main" uri="{B025F937-C7B1-47D3-B67F-A62EFF666E3E}">
          <x14:id>{8EA4CEAF-CF8B-4011-BEC4-035A20E5114A}</x14:id>
        </ext>
      </extLst>
    </cfRule>
  </conditionalFormatting>
  <conditionalFormatting pivot="1" sqref="D28:D30">
    <cfRule type="dataBar" priority="1">
      <dataBar>
        <cfvo type="min"/>
        <cfvo type="max"/>
        <color theme="4"/>
      </dataBar>
      <extLst>
        <ext xmlns:x14="http://schemas.microsoft.com/office/spreadsheetml/2009/9/main" uri="{B025F937-C7B1-47D3-B67F-A62EFF666E3E}">
          <x14:id>{EBC1C60C-53A2-4D63-A601-3DE9DAD92137}</x14:id>
        </ext>
      </extLst>
    </cfRule>
  </conditionalFormatting>
  <pageMargins left="0.7" right="0.7" top="0.75" bottom="0.75" header="0.3" footer="0.3"/>
  <drawing r:id="rId7"/>
  <extLst>
    <ext xmlns:x14="http://schemas.microsoft.com/office/spreadsheetml/2009/9/main" uri="{78C0D931-6437-407d-A8EE-F0AAD7539E65}">
      <x14:conditionalFormattings>
        <x14:conditionalFormatting xmlns:xm="http://schemas.microsoft.com/office/excel/2006/main" pivot="1">
          <x14:cfRule type="dataBar" id="{531011D1-D8BE-429F-A220-184756F3A147}">
            <x14:dataBar minLength="0" maxLength="100" gradient="0">
              <x14:cfvo type="autoMin"/>
              <x14:cfvo type="autoMax"/>
              <x14:negativeFillColor rgb="FFFF0000"/>
              <x14:axisColor rgb="FF000000"/>
            </x14:dataBar>
          </x14:cfRule>
          <xm:sqref>H8:H10 H12 H14:H15 H17</xm:sqref>
        </x14:conditionalFormatting>
        <x14:conditionalFormatting xmlns:xm="http://schemas.microsoft.com/office/excel/2006/main" pivot="1">
          <x14:cfRule type="dataBar" id="{114529A2-6D06-49EB-B0BB-F6B50E63DB2E}">
            <x14:dataBar minLength="0" maxLength="100" gradient="0" direction="rightToLeft">
              <x14:cfvo type="autoMin"/>
              <x14:cfvo type="autoMax"/>
              <x14:negativeFillColor theme="7"/>
              <x14:axisColor rgb="FF000000"/>
            </x14:dataBar>
          </x14:cfRule>
          <xm:sqref>M7:M21</xm:sqref>
        </x14:conditionalFormatting>
        <x14:conditionalFormatting xmlns:xm="http://schemas.microsoft.com/office/excel/2006/main" pivot="1">
          <x14:cfRule type="dataBar" id="{EB9C52C0-90CA-49F9-A299-38C07701C044}">
            <x14:dataBar minLength="0" maxLength="100" gradient="0" direction="rightToLeft">
              <x14:cfvo type="autoMin"/>
              <x14:cfvo type="autoMax"/>
              <x14:negativeFillColor theme="7"/>
              <x14:axisColor rgb="FF000000"/>
            </x14:dataBar>
          </x14:cfRule>
          <xm:sqref>R8:R11 R13:R16 R18:R19 R21 R23:R24 R26:R29 R31:R33 R35:R40 R42:R43 R45 R47:R50 R52 R54 R56 R58:R59</xm:sqref>
        </x14:conditionalFormatting>
        <x14:conditionalFormatting xmlns:xm="http://schemas.microsoft.com/office/excel/2006/main" pivot="1">
          <x14:cfRule type="dataBar" id="{F4C3E614-8FD3-4159-9776-CCA9768717FD}">
            <x14:dataBar minLength="0" maxLength="100" gradient="0">
              <x14:cfvo type="autoMin"/>
              <x14:cfvo type="autoMax"/>
              <x14:negativeFillColor rgb="FFFF0000"/>
              <x14:axisColor rgb="FF000000"/>
            </x14:dataBar>
          </x14:cfRule>
          <xm:sqref>H28:H30</xm:sqref>
        </x14:conditionalFormatting>
        <x14:conditionalFormatting xmlns:xm="http://schemas.microsoft.com/office/excel/2006/main" pivot="1">
          <x14:cfRule type="dataBar" id="{8EA4CEAF-CF8B-4011-BEC4-035A20E5114A}">
            <x14:dataBar minLength="0" maxLength="100" gradient="0" direction="rightToLeft">
              <x14:cfvo type="autoMin"/>
              <x14:cfvo type="autoMax"/>
              <x14:negativeFillColor theme="7"/>
              <x14:axisColor rgb="FF000000"/>
            </x14:dataBar>
          </x14:cfRule>
          <xm:sqref>L28:L30</xm:sqref>
        </x14:conditionalFormatting>
        <x14:conditionalFormatting xmlns:xm="http://schemas.microsoft.com/office/excel/2006/main" pivot="1">
          <x14:cfRule type="dataBar" id="{EBC1C60C-53A2-4D63-A601-3DE9DAD92137}">
            <x14:dataBar minLength="0" maxLength="100" gradient="0">
              <x14:cfvo type="autoMin"/>
              <x14:cfvo type="autoMax"/>
              <x14:negativeFillColor rgb="FFFF0000"/>
              <x14:axisColor rgb="FF000000"/>
            </x14:dataBar>
          </x14:cfRule>
          <xm:sqref>D28:D30</xm:sqref>
        </x14:conditionalFormatting>
      </x14:conditionalFormattings>
    </ext>
    <ext xmlns:x14="http://schemas.microsoft.com/office/spreadsheetml/2009/9/main" uri="{A8765BA9-456A-4dab-B4F3-ACF838C121DE}">
      <x14:slicerList>
        <x14:slicer r:id="rId8"/>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384B-108E-405F-9654-4C9F0AC9408A}">
  <dimension ref="A1:P354"/>
  <sheetViews>
    <sheetView topLeftCell="B1" zoomScaleNormal="100" workbookViewId="0">
      <selection activeCell="O14" sqref="O14"/>
    </sheetView>
  </sheetViews>
  <sheetFormatPr defaultRowHeight="15" x14ac:dyDescent="0.25"/>
  <cols>
    <col min="1" max="1" width="3.42578125" customWidth="1"/>
    <col min="2" max="2" width="16" customWidth="1"/>
    <col min="3" max="3" width="11.140625" style="1" bestFit="1" customWidth="1"/>
    <col min="4" max="4" width="19.42578125" customWidth="1"/>
    <col min="5" max="7" width="14.5703125" customWidth="1"/>
    <col min="8" max="8" width="19.42578125" customWidth="1"/>
    <col min="9" max="9" width="16.28515625" customWidth="1"/>
    <col min="10" max="10" width="12.5703125" customWidth="1"/>
    <col min="11" max="11" width="8.7109375" customWidth="1"/>
    <col min="13" max="13" width="15.42578125" hidden="1" customWidth="1"/>
  </cols>
  <sheetData>
    <row r="1" spans="1:16" s="22" customFormat="1" ht="48.75" customHeight="1" x14ac:dyDescent="0.3">
      <c r="A1" s="16" t="s">
        <v>84</v>
      </c>
      <c r="B1" s="16"/>
      <c r="C1" s="23"/>
      <c r="D1" s="16"/>
      <c r="E1" s="16"/>
      <c r="F1" s="16"/>
      <c r="G1" s="16"/>
      <c r="H1" s="16"/>
      <c r="I1" s="16"/>
      <c r="J1" s="16"/>
      <c r="K1" s="16"/>
      <c r="L1" s="16"/>
      <c r="M1" s="16"/>
      <c r="N1" s="16"/>
      <c r="O1" s="16"/>
      <c r="P1" s="16"/>
    </row>
    <row r="3" spans="1:16" x14ac:dyDescent="0.25">
      <c r="B3" t="s">
        <v>0</v>
      </c>
      <c r="C3" s="1" t="s">
        <v>1</v>
      </c>
      <c r="D3" t="s">
        <v>2</v>
      </c>
      <c r="E3" t="s">
        <v>3</v>
      </c>
      <c r="F3" t="s">
        <v>4</v>
      </c>
      <c r="G3" t="s">
        <v>5</v>
      </c>
      <c r="H3" t="s">
        <v>6</v>
      </c>
      <c r="I3" t="s">
        <v>7</v>
      </c>
      <c r="J3" t="s">
        <v>178</v>
      </c>
    </row>
    <row r="4" spans="1:16" x14ac:dyDescent="0.25">
      <c r="B4" t="s">
        <v>91</v>
      </c>
      <c r="C4" s="1">
        <v>46023</v>
      </c>
      <c r="D4" t="s">
        <v>120</v>
      </c>
      <c r="E4" s="2">
        <v>16</v>
      </c>
      <c r="F4" s="2"/>
      <c r="G4" s="3">
        <f>Transactions[[#This Row],[Credit (Income)]]-Transactions[[#This Row],[Debit (Spend)]]</f>
        <v>-16</v>
      </c>
      <c r="H4" t="s">
        <v>87</v>
      </c>
      <c r="I4" s="3" t="str">
        <f>_xlfn.XLOOKUP(Transactions[[#This Row],[Subcategory]],categories[Subcategory],categories[Category],"Add Subcategory")</f>
        <v>Vehicles</v>
      </c>
      <c r="J4" s="3" t="str">
        <f>_xlfn.XLOOKUP(Transactions[[#This Row],[Subcategory]],categories[Subcategory],categories[Category Type],"Add Subcategory")</f>
        <v>Expense</v>
      </c>
    </row>
    <row r="5" spans="1:16" x14ac:dyDescent="0.25">
      <c r="B5" t="s">
        <v>91</v>
      </c>
      <c r="C5" s="1">
        <v>46023</v>
      </c>
      <c r="D5" t="s">
        <v>119</v>
      </c>
      <c r="E5" s="2">
        <v>21.01</v>
      </c>
      <c r="F5" s="2"/>
      <c r="G5" s="3">
        <f>Transactions[[#This Row],[Credit (Income)]]-Transactions[[#This Row],[Debit (Spend)]]</f>
        <v>-21.01</v>
      </c>
      <c r="H5" t="s">
        <v>103</v>
      </c>
      <c r="I5" s="3" t="str">
        <f>_xlfn.XLOOKUP(Transactions[[#This Row],[Subcategory]],categories[Subcategory],categories[Category],"Add Subcategory")</f>
        <v>House</v>
      </c>
      <c r="J5" s="3" t="str">
        <f>_xlfn.XLOOKUP(Transactions[[#This Row],[Subcategory]],categories[Subcategory],categories[Category Type],"Add Subcategory")</f>
        <v>Expense</v>
      </c>
    </row>
    <row r="6" spans="1:16" x14ac:dyDescent="0.25">
      <c r="B6" t="s">
        <v>91</v>
      </c>
      <c r="C6" s="1">
        <v>46023</v>
      </c>
      <c r="D6" t="s">
        <v>118</v>
      </c>
      <c r="E6" s="2">
        <v>8.5</v>
      </c>
      <c r="F6" s="2"/>
      <c r="G6" s="3">
        <f>Transactions[[#This Row],[Credit (Income)]]-Transactions[[#This Row],[Debit (Spend)]]</f>
        <v>-8.5</v>
      </c>
      <c r="H6" t="s">
        <v>111</v>
      </c>
      <c r="I6" s="3" t="str">
        <f>_xlfn.XLOOKUP(Transactions[[#This Row],[Subcategory]],categories[Subcategory],categories[Category],"Add Subcategory")</f>
        <v>Dining Out</v>
      </c>
      <c r="J6" s="3" t="str">
        <f>_xlfn.XLOOKUP(Transactions[[#This Row],[Subcategory]],categories[Subcategory],categories[Category Type],"Add Subcategory")</f>
        <v>Expense</v>
      </c>
    </row>
    <row r="7" spans="1:16" x14ac:dyDescent="0.25">
      <c r="B7" t="s">
        <v>92</v>
      </c>
      <c r="C7" s="1">
        <v>46024</v>
      </c>
      <c r="D7" t="s">
        <v>117</v>
      </c>
      <c r="E7" s="2"/>
      <c r="F7" s="2">
        <v>796.97</v>
      </c>
      <c r="G7" s="3">
        <f>Transactions[[#This Row],[Credit (Income)]]-Transactions[[#This Row],[Debit (Spend)]]</f>
        <v>796.97</v>
      </c>
      <c r="H7" t="s">
        <v>90</v>
      </c>
      <c r="I7" s="3" t="str">
        <f>_xlfn.XLOOKUP(Transactions[[#This Row],[Subcategory]],categories[Subcategory],categories[Category],"Add Subcategory")</f>
        <v>Income, Laurie</v>
      </c>
      <c r="J7" s="3" t="str">
        <f>_xlfn.XLOOKUP(Transactions[[#This Row],[Subcategory]],categories[Subcategory],categories[Category Type],"Add Subcategory")</f>
        <v>Income</v>
      </c>
    </row>
    <row r="8" spans="1:16" x14ac:dyDescent="0.25">
      <c r="B8" t="s">
        <v>92</v>
      </c>
      <c r="C8" s="1">
        <v>46024</v>
      </c>
      <c r="D8" t="s">
        <v>116</v>
      </c>
      <c r="E8" s="2">
        <v>37.17</v>
      </c>
      <c r="F8" s="2"/>
      <c r="G8" s="3">
        <f>Transactions[[#This Row],[Credit (Income)]]-Transactions[[#This Row],[Debit (Spend)]]</f>
        <v>-37.17</v>
      </c>
      <c r="H8" t="s">
        <v>219</v>
      </c>
      <c r="I8" s="3" t="str">
        <f>_xlfn.XLOOKUP(Transactions[[#This Row],[Subcategory]],categories[Subcategory],categories[Category],"Add Subcategory")</f>
        <v>Gifts</v>
      </c>
      <c r="J8" s="3" t="str">
        <f>_xlfn.XLOOKUP(Transactions[[#This Row],[Subcategory]],categories[Subcategory],categories[Category Type],"Add Subcategory")</f>
        <v>Expense</v>
      </c>
    </row>
    <row r="9" spans="1:16" x14ac:dyDescent="0.25">
      <c r="B9" t="s">
        <v>92</v>
      </c>
      <c r="C9" s="1">
        <v>46024</v>
      </c>
      <c r="D9" t="s">
        <v>113</v>
      </c>
      <c r="E9" s="2">
        <v>21.2</v>
      </c>
      <c r="F9" s="2"/>
      <c r="G9" s="3">
        <f>Transactions[[#This Row],[Credit (Income)]]-Transactions[[#This Row],[Debit (Spend)]]</f>
        <v>-21.2</v>
      </c>
      <c r="H9" t="s">
        <v>87</v>
      </c>
      <c r="I9" s="3" t="str">
        <f>_xlfn.XLOOKUP(Transactions[[#This Row],[Subcategory]],categories[Subcategory],categories[Category],"Add Subcategory")</f>
        <v>Vehicles</v>
      </c>
      <c r="J9" s="3" t="str">
        <f>_xlfn.XLOOKUP(Transactions[[#This Row],[Subcategory]],categories[Subcategory],categories[Category Type],"Add Subcategory")</f>
        <v>Expense</v>
      </c>
    </row>
    <row r="10" spans="1:16" x14ac:dyDescent="0.25">
      <c r="B10" t="s">
        <v>92</v>
      </c>
      <c r="C10" s="1">
        <v>46024</v>
      </c>
      <c r="D10" t="s">
        <v>144</v>
      </c>
      <c r="E10" s="2">
        <v>25.6</v>
      </c>
      <c r="F10" s="2"/>
      <c r="G10" s="3">
        <f>Transactions[[#This Row],[Credit (Income)]]-Transactions[[#This Row],[Debit (Spend)]]</f>
        <v>-25.6</v>
      </c>
      <c r="H10" t="s">
        <v>11</v>
      </c>
      <c r="I10" s="3" t="str">
        <f>_xlfn.XLOOKUP(Transactions[[#This Row],[Subcategory]],categories[Subcategory],categories[Category],"Add Subcategory")</f>
        <v>Living Expense</v>
      </c>
      <c r="J10" s="3" t="str">
        <f>_xlfn.XLOOKUP(Transactions[[#This Row],[Subcategory]],categories[Subcategory],categories[Category Type],"Add Subcategory")</f>
        <v>Expense</v>
      </c>
    </row>
    <row r="11" spans="1:16" x14ac:dyDescent="0.25">
      <c r="B11" t="s">
        <v>91</v>
      </c>
      <c r="C11" s="1">
        <v>46024</v>
      </c>
      <c r="D11" t="s">
        <v>115</v>
      </c>
      <c r="E11" s="2">
        <v>14.97</v>
      </c>
      <c r="F11" s="2"/>
      <c r="G11" s="3">
        <f>Transactions[[#This Row],[Credit (Income)]]-Transactions[[#This Row],[Debit (Spend)]]</f>
        <v>-14.97</v>
      </c>
      <c r="H11" t="s">
        <v>111</v>
      </c>
      <c r="I11" s="3" t="str">
        <f>_xlfn.XLOOKUP(Transactions[[#This Row],[Subcategory]],categories[Subcategory],categories[Category],"Add Subcategory")</f>
        <v>Dining Out</v>
      </c>
      <c r="J11" s="3" t="str">
        <f>_xlfn.XLOOKUP(Transactions[[#This Row],[Subcategory]],categories[Subcategory],categories[Category Type],"Add Subcategory")</f>
        <v>Expense</v>
      </c>
    </row>
    <row r="12" spans="1:16" x14ac:dyDescent="0.25">
      <c r="B12" t="s">
        <v>91</v>
      </c>
      <c r="C12" s="1">
        <v>46024</v>
      </c>
      <c r="D12" t="s">
        <v>325</v>
      </c>
      <c r="E12" s="2">
        <v>120</v>
      </c>
      <c r="F12" s="2"/>
      <c r="G12" s="3">
        <f>Transactions[[#This Row],[Credit (Income)]]-Transactions[[#This Row],[Debit (Spend)]]</f>
        <v>-120</v>
      </c>
      <c r="H12" t="s">
        <v>200</v>
      </c>
      <c r="I12" s="3" t="str">
        <f>_xlfn.XLOOKUP(Transactions[[#This Row],[Subcategory]],categories[Subcategory],categories[Category],"Add Subcategory")</f>
        <v>Medical</v>
      </c>
      <c r="J12" s="3" t="str">
        <f>_xlfn.XLOOKUP(Transactions[[#This Row],[Subcategory]],categories[Subcategory],categories[Category Type],"Add Subcategory")</f>
        <v>Expense</v>
      </c>
    </row>
    <row r="13" spans="1:16" x14ac:dyDescent="0.25">
      <c r="B13" t="s">
        <v>91</v>
      </c>
      <c r="C13" s="1">
        <v>46024</v>
      </c>
      <c r="D13" t="s">
        <v>114</v>
      </c>
      <c r="E13" s="2">
        <v>25.07</v>
      </c>
      <c r="F13" s="2"/>
      <c r="G13" s="3">
        <f>Transactions[[#This Row],[Credit (Income)]]-Transactions[[#This Row],[Debit (Spend)]]</f>
        <v>-25.07</v>
      </c>
      <c r="H13" t="s">
        <v>11</v>
      </c>
      <c r="I13" s="3" t="str">
        <f>_xlfn.XLOOKUP(Transactions[[#This Row],[Subcategory]],categories[Subcategory],categories[Category],"Add Subcategory")</f>
        <v>Living Expense</v>
      </c>
      <c r="J13" s="3" t="str">
        <f>_xlfn.XLOOKUP(Transactions[[#This Row],[Subcategory]],categories[Subcategory],categories[Category Type],"Add Subcategory")</f>
        <v>Expense</v>
      </c>
    </row>
    <row r="14" spans="1:16" x14ac:dyDescent="0.25">
      <c r="B14" t="s">
        <v>91</v>
      </c>
      <c r="C14" s="1">
        <v>46024</v>
      </c>
      <c r="D14" t="s">
        <v>121</v>
      </c>
      <c r="E14" s="2">
        <v>58.57</v>
      </c>
      <c r="F14" s="2"/>
      <c r="G14" s="3">
        <f>Transactions[[#This Row],[Credit (Income)]]-Transactions[[#This Row],[Debit (Spend)]]</f>
        <v>-58.57</v>
      </c>
      <c r="H14" t="s">
        <v>104</v>
      </c>
      <c r="I14" s="3" t="str">
        <f>_xlfn.XLOOKUP(Transactions[[#This Row],[Subcategory]],categories[Subcategory],categories[Category],"Add Subcategory")</f>
        <v>Medical</v>
      </c>
      <c r="J14" s="3" t="str">
        <f>_xlfn.XLOOKUP(Transactions[[#This Row],[Subcategory]],categories[Subcategory],categories[Category Type],"Add Subcategory")</f>
        <v>Expense</v>
      </c>
    </row>
    <row r="15" spans="1:16" x14ac:dyDescent="0.25">
      <c r="B15" t="s">
        <v>91</v>
      </c>
      <c r="C15" s="1">
        <v>46025</v>
      </c>
      <c r="D15" t="s">
        <v>122</v>
      </c>
      <c r="E15" s="2">
        <v>23.69</v>
      </c>
      <c r="F15" s="2"/>
      <c r="G15" s="3">
        <f>Transactions[[#This Row],[Credit (Income)]]-Transactions[[#This Row],[Debit (Spend)]]</f>
        <v>-23.69</v>
      </c>
      <c r="H15" t="s">
        <v>224</v>
      </c>
      <c r="I15" s="3" t="str">
        <f>_xlfn.XLOOKUP(Transactions[[#This Row],[Subcategory]],categories[Subcategory],categories[Category],"Add Subcategory")</f>
        <v>Leisure</v>
      </c>
      <c r="J15" s="3" t="str">
        <f>_xlfn.XLOOKUP(Transactions[[#This Row],[Subcategory]],categories[Subcategory],categories[Category Type],"Add Subcategory")</f>
        <v>Expense</v>
      </c>
    </row>
    <row r="16" spans="1:16" x14ac:dyDescent="0.25">
      <c r="B16" t="s">
        <v>91</v>
      </c>
      <c r="C16" s="1">
        <v>46025</v>
      </c>
      <c r="D16" t="s">
        <v>124</v>
      </c>
      <c r="E16" s="2">
        <v>6.11</v>
      </c>
      <c r="F16" s="2"/>
      <c r="G16" s="3">
        <f>Transactions[[#This Row],[Credit (Income)]]-Transactions[[#This Row],[Debit (Spend)]]</f>
        <v>-6.11</v>
      </c>
      <c r="H16" t="s">
        <v>111</v>
      </c>
      <c r="I16" s="3" t="str">
        <f>_xlfn.XLOOKUP(Transactions[[#This Row],[Subcategory]],categories[Subcategory],categories[Category],"Add Subcategory")</f>
        <v>Dining Out</v>
      </c>
      <c r="J16" s="3" t="str">
        <f>_xlfn.XLOOKUP(Transactions[[#This Row],[Subcategory]],categories[Subcategory],categories[Category Type],"Add Subcategory")</f>
        <v>Expense</v>
      </c>
    </row>
    <row r="17" spans="2:10" x14ac:dyDescent="0.25">
      <c r="B17" t="s">
        <v>91</v>
      </c>
      <c r="C17" s="1">
        <v>46025</v>
      </c>
      <c r="D17" t="s">
        <v>112</v>
      </c>
      <c r="E17" s="2">
        <v>5.18</v>
      </c>
      <c r="F17" s="2"/>
      <c r="G17" s="3">
        <f>Transactions[[#This Row],[Credit (Income)]]-Transactions[[#This Row],[Debit (Spend)]]</f>
        <v>-5.18</v>
      </c>
      <c r="H17" t="s">
        <v>111</v>
      </c>
      <c r="I17" s="3" t="str">
        <f>_xlfn.XLOOKUP(Transactions[[#This Row],[Subcategory]],categories[Subcategory],categories[Category],"Add Subcategory")</f>
        <v>Dining Out</v>
      </c>
      <c r="J17" s="3" t="str">
        <f>_xlfn.XLOOKUP(Transactions[[#This Row],[Subcategory]],categories[Subcategory],categories[Category Type],"Add Subcategory")</f>
        <v>Expense</v>
      </c>
    </row>
    <row r="18" spans="2:10" x14ac:dyDescent="0.25">
      <c r="B18" t="s">
        <v>91</v>
      </c>
      <c r="C18" s="1">
        <v>46025</v>
      </c>
      <c r="D18" t="s">
        <v>125</v>
      </c>
      <c r="E18" s="2">
        <v>3.1</v>
      </c>
      <c r="F18" s="2"/>
      <c r="G18" s="3">
        <f>Transactions[[#This Row],[Credit (Income)]]-Transactions[[#This Row],[Debit (Spend)]]</f>
        <v>-3.1</v>
      </c>
      <c r="H18" t="s">
        <v>111</v>
      </c>
      <c r="I18" s="3" t="str">
        <f>_xlfn.XLOOKUP(Transactions[[#This Row],[Subcategory]],categories[Subcategory],categories[Category],"Add Subcategory")</f>
        <v>Dining Out</v>
      </c>
      <c r="J18" s="3" t="str">
        <f>_xlfn.XLOOKUP(Transactions[[#This Row],[Subcategory]],categories[Subcategory],categories[Category Type],"Add Subcategory")</f>
        <v>Expense</v>
      </c>
    </row>
    <row r="19" spans="2:10" x14ac:dyDescent="0.25">
      <c r="B19" t="s">
        <v>91</v>
      </c>
      <c r="C19" s="1">
        <v>46025</v>
      </c>
      <c r="D19" t="s">
        <v>127</v>
      </c>
      <c r="E19" s="2">
        <v>16.170000000000002</v>
      </c>
      <c r="F19" s="2"/>
      <c r="G19" s="3">
        <f>Transactions[[#This Row],[Credit (Income)]]-Transactions[[#This Row],[Debit (Spend)]]</f>
        <v>-16.170000000000002</v>
      </c>
      <c r="H19" t="s">
        <v>223</v>
      </c>
      <c r="I19" s="3" t="str">
        <f>_xlfn.XLOOKUP(Transactions[[#This Row],[Subcategory]],categories[Subcategory],categories[Category],"Add Subcategory")</f>
        <v>Leisure</v>
      </c>
      <c r="J19" s="3" t="str">
        <f>_xlfn.XLOOKUP(Transactions[[#This Row],[Subcategory]],categories[Subcategory],categories[Category Type],"Add Subcategory")</f>
        <v>Expense</v>
      </c>
    </row>
    <row r="20" spans="2:10" x14ac:dyDescent="0.25">
      <c r="B20" t="s">
        <v>91</v>
      </c>
      <c r="C20" s="1">
        <v>46025</v>
      </c>
      <c r="D20" t="s">
        <v>126</v>
      </c>
      <c r="E20" s="2">
        <v>15</v>
      </c>
      <c r="F20" s="2"/>
      <c r="G20" s="3">
        <f>Transactions[[#This Row],[Credit (Income)]]-Transactions[[#This Row],[Debit (Spend)]]</f>
        <v>-15</v>
      </c>
      <c r="H20" t="s">
        <v>87</v>
      </c>
      <c r="I20" s="3" t="str">
        <f>_xlfn.XLOOKUP(Transactions[[#This Row],[Subcategory]],categories[Subcategory],categories[Category],"Add Subcategory")</f>
        <v>Vehicles</v>
      </c>
      <c r="J20" s="3" t="str">
        <f>_xlfn.XLOOKUP(Transactions[[#This Row],[Subcategory]],categories[Subcategory],categories[Category Type],"Add Subcategory")</f>
        <v>Expense</v>
      </c>
    </row>
    <row r="21" spans="2:10" x14ac:dyDescent="0.25">
      <c r="B21" t="s">
        <v>92</v>
      </c>
      <c r="C21" s="1">
        <v>46025</v>
      </c>
      <c r="D21" t="s">
        <v>126</v>
      </c>
      <c r="E21" s="2">
        <v>12.22</v>
      </c>
      <c r="F21" s="2"/>
      <c r="G21" s="3">
        <f>Transactions[[#This Row],[Credit (Income)]]-Transactions[[#This Row],[Debit (Spend)]]</f>
        <v>-12.22</v>
      </c>
      <c r="H21" t="s">
        <v>11</v>
      </c>
      <c r="I21" s="3" t="str">
        <f>_xlfn.XLOOKUP(Transactions[[#This Row],[Subcategory]],categories[Subcategory],categories[Category],"Add Subcategory")</f>
        <v>Living Expense</v>
      </c>
      <c r="J21" s="3" t="str">
        <f>_xlfn.XLOOKUP(Transactions[[#This Row],[Subcategory]],categories[Subcategory],categories[Category Type],"Add Subcategory")</f>
        <v>Expense</v>
      </c>
    </row>
    <row r="22" spans="2:10" x14ac:dyDescent="0.25">
      <c r="B22" t="s">
        <v>91</v>
      </c>
      <c r="C22" s="1">
        <v>46025</v>
      </c>
      <c r="D22" t="s">
        <v>129</v>
      </c>
      <c r="E22" s="2">
        <v>19.95</v>
      </c>
      <c r="F22" s="2"/>
      <c r="G22" s="3">
        <f>Transactions[[#This Row],[Credit (Income)]]-Transactions[[#This Row],[Debit (Spend)]]</f>
        <v>-19.95</v>
      </c>
      <c r="H22" t="s">
        <v>111</v>
      </c>
      <c r="I22" s="3" t="str">
        <f>_xlfn.XLOOKUP(Transactions[[#This Row],[Subcategory]],categories[Subcategory],categories[Category],"Add Subcategory")</f>
        <v>Dining Out</v>
      </c>
      <c r="J22" s="3" t="str">
        <f>_xlfn.XLOOKUP(Transactions[[#This Row],[Subcategory]],categories[Subcategory],categories[Category Type],"Add Subcategory")</f>
        <v>Expense</v>
      </c>
    </row>
    <row r="23" spans="2:10" x14ac:dyDescent="0.25">
      <c r="B23" t="s">
        <v>91</v>
      </c>
      <c r="C23" s="1">
        <v>46026</v>
      </c>
      <c r="D23" t="s">
        <v>146</v>
      </c>
      <c r="E23" s="2"/>
      <c r="F23" s="2">
        <v>240</v>
      </c>
      <c r="G23" s="3">
        <f>Transactions[[#This Row],[Credit (Income)]]-Transactions[[#This Row],[Debit (Spend)]]</f>
        <v>240</v>
      </c>
      <c r="H23" t="s">
        <v>223</v>
      </c>
      <c r="I23" s="3" t="str">
        <f>_xlfn.XLOOKUP(Transactions[[#This Row],[Subcategory]],categories[Subcategory],categories[Category],"Add Subcategory")</f>
        <v>Leisure</v>
      </c>
      <c r="J23" s="3" t="str">
        <f>_xlfn.XLOOKUP(Transactions[[#This Row],[Subcategory]],categories[Subcategory],categories[Category Type],"Add Subcategory")</f>
        <v>Expense</v>
      </c>
    </row>
    <row r="24" spans="2:10" x14ac:dyDescent="0.25">
      <c r="B24" t="s">
        <v>91</v>
      </c>
      <c r="C24" s="1">
        <v>46026</v>
      </c>
      <c r="D24" t="s">
        <v>128</v>
      </c>
      <c r="E24" s="2">
        <v>15.75</v>
      </c>
      <c r="F24" s="2"/>
      <c r="G24" s="3">
        <f>Transactions[[#This Row],[Credit (Income)]]-Transactions[[#This Row],[Debit (Spend)]]</f>
        <v>-15.75</v>
      </c>
      <c r="H24" t="s">
        <v>87</v>
      </c>
      <c r="I24" s="3" t="str">
        <f>_xlfn.XLOOKUP(Transactions[[#This Row],[Subcategory]],categories[Subcategory],categories[Category],"Add Subcategory")</f>
        <v>Vehicles</v>
      </c>
      <c r="J24" s="3" t="str">
        <f>_xlfn.XLOOKUP(Transactions[[#This Row],[Subcategory]],categories[Subcategory],categories[Category Type],"Add Subcategory")</f>
        <v>Expense</v>
      </c>
    </row>
    <row r="25" spans="2:10" x14ac:dyDescent="0.25">
      <c r="B25" t="s">
        <v>91</v>
      </c>
      <c r="C25" s="1">
        <v>46026</v>
      </c>
      <c r="D25" t="s">
        <v>152</v>
      </c>
      <c r="E25" s="2">
        <v>9.16</v>
      </c>
      <c r="F25" s="2"/>
      <c r="G25" s="3">
        <f>Transactions[[#This Row],[Credit (Income)]]-Transactions[[#This Row],[Debit (Spend)]]</f>
        <v>-9.16</v>
      </c>
      <c r="H25" t="s">
        <v>111</v>
      </c>
      <c r="I25" s="3" t="str">
        <f>_xlfn.XLOOKUP(Transactions[[#This Row],[Subcategory]],categories[Subcategory],categories[Category],"Add Subcategory")</f>
        <v>Dining Out</v>
      </c>
      <c r="J25" s="3" t="str">
        <f>_xlfn.XLOOKUP(Transactions[[#This Row],[Subcategory]],categories[Subcategory],categories[Category Type],"Add Subcategory")</f>
        <v>Expense</v>
      </c>
    </row>
    <row r="26" spans="2:10" x14ac:dyDescent="0.25">
      <c r="B26" t="s">
        <v>130</v>
      </c>
      <c r="C26" s="1">
        <v>46026</v>
      </c>
      <c r="D26" t="s">
        <v>139</v>
      </c>
      <c r="E26" s="2">
        <v>49.71</v>
      </c>
      <c r="F26" s="2"/>
      <c r="G26" s="3">
        <f>Transactions[[#This Row],[Credit (Income)]]-Transactions[[#This Row],[Debit (Spend)]]</f>
        <v>-49.71</v>
      </c>
      <c r="H26" t="s">
        <v>11</v>
      </c>
      <c r="I26" s="3" t="str">
        <f>_xlfn.XLOOKUP(Transactions[[#This Row],[Subcategory]],categories[Subcategory],categories[Category],"Add Subcategory")</f>
        <v>Living Expense</v>
      </c>
      <c r="J26" s="3" t="str">
        <f>_xlfn.XLOOKUP(Transactions[[#This Row],[Subcategory]],categories[Subcategory],categories[Category Type],"Add Subcategory")</f>
        <v>Expense</v>
      </c>
    </row>
    <row r="27" spans="2:10" x14ac:dyDescent="0.25">
      <c r="B27" t="s">
        <v>91</v>
      </c>
      <c r="C27" s="1">
        <v>46027</v>
      </c>
      <c r="D27" t="s">
        <v>134</v>
      </c>
      <c r="E27" s="2">
        <v>20</v>
      </c>
      <c r="F27" s="2"/>
      <c r="G27" s="3">
        <f>Transactions[[#This Row],[Credit (Income)]]-Transactions[[#This Row],[Debit (Spend)]]</f>
        <v>-20</v>
      </c>
      <c r="H27" t="s">
        <v>99</v>
      </c>
      <c r="I27" s="3" t="str">
        <f>_xlfn.XLOOKUP(Transactions[[#This Row],[Subcategory]],categories[Subcategory],categories[Category],"Add Subcategory")</f>
        <v>Investing</v>
      </c>
      <c r="J27" s="3" t="str">
        <f>_xlfn.XLOOKUP(Transactions[[#This Row],[Subcategory]],categories[Subcategory],categories[Category Type],"Add Subcategory")</f>
        <v>Expense</v>
      </c>
    </row>
    <row r="28" spans="2:10" x14ac:dyDescent="0.25">
      <c r="B28" t="s">
        <v>92</v>
      </c>
      <c r="C28" s="1">
        <v>46027</v>
      </c>
      <c r="D28" t="s">
        <v>130</v>
      </c>
      <c r="E28" s="2">
        <v>500</v>
      </c>
      <c r="F28" s="2"/>
      <c r="G28" s="3">
        <f>Transactions[[#This Row],[Credit (Income)]]-Transactions[[#This Row],[Debit (Spend)]]</f>
        <v>-500</v>
      </c>
      <c r="H28" t="s">
        <v>219</v>
      </c>
      <c r="I28" s="3" t="str">
        <f>_xlfn.XLOOKUP(Transactions[[#This Row],[Subcategory]],categories[Subcategory],categories[Category],"Add Subcategory")</f>
        <v>Gifts</v>
      </c>
      <c r="J28" s="3" t="str">
        <f>_xlfn.XLOOKUP(Transactions[[#This Row],[Subcategory]],categories[Subcategory],categories[Category Type],"Add Subcategory")</f>
        <v>Expense</v>
      </c>
    </row>
    <row r="29" spans="2:10" x14ac:dyDescent="0.25">
      <c r="B29" t="s">
        <v>92</v>
      </c>
      <c r="C29" s="1">
        <v>46027</v>
      </c>
      <c r="D29" t="s">
        <v>114</v>
      </c>
      <c r="E29" s="2">
        <v>12.87</v>
      </c>
      <c r="F29" s="2"/>
      <c r="G29" s="3">
        <f>Transactions[[#This Row],[Credit (Income)]]-Transactions[[#This Row],[Debit (Spend)]]</f>
        <v>-12.87</v>
      </c>
      <c r="H29" t="s">
        <v>11</v>
      </c>
      <c r="I29" s="3" t="str">
        <f>_xlfn.XLOOKUP(Transactions[[#This Row],[Subcategory]],categories[Subcategory],categories[Category],"Add Subcategory")</f>
        <v>Living Expense</v>
      </c>
      <c r="J29" s="3" t="str">
        <f>_xlfn.XLOOKUP(Transactions[[#This Row],[Subcategory]],categories[Subcategory],categories[Category Type],"Add Subcategory")</f>
        <v>Expense</v>
      </c>
    </row>
    <row r="30" spans="2:10" x14ac:dyDescent="0.25">
      <c r="B30" t="s">
        <v>92</v>
      </c>
      <c r="C30" s="1">
        <v>46028</v>
      </c>
      <c r="D30" t="s">
        <v>131</v>
      </c>
      <c r="E30" s="2">
        <v>120.7</v>
      </c>
      <c r="F30" s="2"/>
      <c r="G30" s="3">
        <f>Transactions[[#This Row],[Credit (Income)]]-Transactions[[#This Row],[Debit (Spend)]]</f>
        <v>-120.7</v>
      </c>
      <c r="H30" t="s">
        <v>208</v>
      </c>
      <c r="I30" s="3" t="str">
        <f>_xlfn.XLOOKUP(Transactions[[#This Row],[Subcategory]],categories[Subcategory],categories[Category],"Add Subcategory")</f>
        <v>Insurance</v>
      </c>
      <c r="J30" s="3" t="str">
        <f>_xlfn.XLOOKUP(Transactions[[#This Row],[Subcategory]],categories[Subcategory],categories[Category Type],"Add Subcategory")</f>
        <v>Expense</v>
      </c>
    </row>
    <row r="31" spans="2:10" x14ac:dyDescent="0.25">
      <c r="B31" t="s">
        <v>92</v>
      </c>
      <c r="C31" s="1">
        <v>46028</v>
      </c>
      <c r="D31" t="s">
        <v>132</v>
      </c>
      <c r="E31" s="2">
        <v>29.08</v>
      </c>
      <c r="F31" s="2"/>
      <c r="G31" s="3">
        <f>Transactions[[#This Row],[Credit (Income)]]-Transactions[[#This Row],[Debit (Spend)]]</f>
        <v>-29.08</v>
      </c>
      <c r="H31" t="s">
        <v>87</v>
      </c>
      <c r="I31" s="3" t="str">
        <f>_xlfn.XLOOKUP(Transactions[[#This Row],[Subcategory]],categories[Subcategory],categories[Category],"Add Subcategory")</f>
        <v>Vehicles</v>
      </c>
      <c r="J31" s="3" t="str">
        <f>_xlfn.XLOOKUP(Transactions[[#This Row],[Subcategory]],categories[Subcategory],categories[Category Type],"Add Subcategory")</f>
        <v>Expense</v>
      </c>
    </row>
    <row r="32" spans="2:10" x14ac:dyDescent="0.25">
      <c r="B32" t="s">
        <v>91</v>
      </c>
      <c r="C32" s="1">
        <v>46028</v>
      </c>
      <c r="D32" t="s">
        <v>133</v>
      </c>
      <c r="E32" s="2">
        <v>15</v>
      </c>
      <c r="F32" s="2"/>
      <c r="G32" s="3">
        <f>Transactions[[#This Row],[Credit (Income)]]-Transactions[[#This Row],[Debit (Spend)]]</f>
        <v>-15</v>
      </c>
      <c r="H32" t="s">
        <v>99</v>
      </c>
      <c r="I32" s="3" t="str">
        <f>_xlfn.XLOOKUP(Transactions[[#This Row],[Subcategory]],categories[Subcategory],categories[Category],"Add Subcategory")</f>
        <v>Investing</v>
      </c>
      <c r="J32" s="3" t="str">
        <f>_xlfn.XLOOKUP(Transactions[[#This Row],[Subcategory]],categories[Subcategory],categories[Category Type],"Add Subcategory")</f>
        <v>Expense</v>
      </c>
    </row>
    <row r="33" spans="2:10" x14ac:dyDescent="0.25">
      <c r="B33" t="s">
        <v>91</v>
      </c>
      <c r="C33" s="1">
        <v>46028</v>
      </c>
      <c r="D33" t="s">
        <v>135</v>
      </c>
      <c r="E33" s="2">
        <v>14.92</v>
      </c>
      <c r="F33" s="2"/>
      <c r="G33" s="3">
        <f>Transactions[[#This Row],[Credit (Income)]]-Transactions[[#This Row],[Debit (Spend)]]</f>
        <v>-14.92</v>
      </c>
      <c r="H33" t="s">
        <v>210</v>
      </c>
      <c r="I33" s="3" t="str">
        <f>_xlfn.XLOOKUP(Transactions[[#This Row],[Subcategory]],categories[Subcategory],categories[Category],"Add Subcategory")</f>
        <v>Entertainment</v>
      </c>
      <c r="J33" s="3" t="str">
        <f>_xlfn.XLOOKUP(Transactions[[#This Row],[Subcategory]],categories[Subcategory],categories[Category Type],"Add Subcategory")</f>
        <v>Expense</v>
      </c>
    </row>
    <row r="34" spans="2:10" x14ac:dyDescent="0.25">
      <c r="B34" t="s">
        <v>136</v>
      </c>
      <c r="C34" s="1">
        <v>46029</v>
      </c>
      <c r="D34" t="s">
        <v>151</v>
      </c>
      <c r="E34" s="2">
        <v>5.99</v>
      </c>
      <c r="F34" s="2"/>
      <c r="G34" s="3">
        <f>Transactions[[#This Row],[Credit (Income)]]-Transactions[[#This Row],[Debit (Spend)]]</f>
        <v>-5.99</v>
      </c>
      <c r="H34" t="s">
        <v>103</v>
      </c>
      <c r="I34" s="3" t="str">
        <f>_xlfn.XLOOKUP(Transactions[[#This Row],[Subcategory]],categories[Subcategory],categories[Category],"Add Subcategory")</f>
        <v>House</v>
      </c>
      <c r="J34" s="3" t="str">
        <f>_xlfn.XLOOKUP(Transactions[[#This Row],[Subcategory]],categories[Subcategory],categories[Category Type],"Add Subcategory")</f>
        <v>Expense</v>
      </c>
    </row>
    <row r="35" spans="2:10" x14ac:dyDescent="0.25">
      <c r="B35" t="s">
        <v>91</v>
      </c>
      <c r="C35" s="1">
        <v>46029</v>
      </c>
      <c r="D35" t="s">
        <v>137</v>
      </c>
      <c r="E35" s="2">
        <v>6.95</v>
      </c>
      <c r="F35" s="2"/>
      <c r="G35" s="3">
        <f>Transactions[[#This Row],[Credit (Income)]]-Transactions[[#This Row],[Debit (Spend)]]</f>
        <v>-6.95</v>
      </c>
      <c r="H35" t="s">
        <v>111</v>
      </c>
      <c r="I35" s="3" t="str">
        <f>_xlfn.XLOOKUP(Transactions[[#This Row],[Subcategory]],categories[Subcategory],categories[Category],"Add Subcategory")</f>
        <v>Dining Out</v>
      </c>
      <c r="J35" s="3" t="str">
        <f>_xlfn.XLOOKUP(Transactions[[#This Row],[Subcategory]],categories[Subcategory],categories[Category Type],"Add Subcategory")</f>
        <v>Expense</v>
      </c>
    </row>
    <row r="36" spans="2:10" x14ac:dyDescent="0.25">
      <c r="B36" t="s">
        <v>91</v>
      </c>
      <c r="C36" s="1">
        <v>46029</v>
      </c>
      <c r="D36" t="s">
        <v>138</v>
      </c>
      <c r="E36" s="2">
        <v>10</v>
      </c>
      <c r="F36" s="2"/>
      <c r="G36" s="3">
        <f>Transactions[[#This Row],[Credit (Income)]]-Transactions[[#This Row],[Debit (Spend)]]</f>
        <v>-10</v>
      </c>
      <c r="H36" t="s">
        <v>99</v>
      </c>
      <c r="I36" s="3" t="str">
        <f>_xlfn.XLOOKUP(Transactions[[#This Row],[Subcategory]],categories[Subcategory],categories[Category],"Add Subcategory")</f>
        <v>Investing</v>
      </c>
      <c r="J36" s="3" t="str">
        <f>_xlfn.XLOOKUP(Transactions[[#This Row],[Subcategory]],categories[Subcategory],categories[Category Type],"Add Subcategory")</f>
        <v>Expense</v>
      </c>
    </row>
    <row r="37" spans="2:10" x14ac:dyDescent="0.25">
      <c r="B37" t="s">
        <v>91</v>
      </c>
      <c r="C37" s="1">
        <v>46029</v>
      </c>
      <c r="D37" t="s">
        <v>112</v>
      </c>
      <c r="E37" s="2">
        <v>9.26</v>
      </c>
      <c r="F37" s="2"/>
      <c r="G37" s="3">
        <f>Transactions[[#This Row],[Credit (Income)]]-Transactions[[#This Row],[Debit (Spend)]]</f>
        <v>-9.26</v>
      </c>
      <c r="H37" t="s">
        <v>111</v>
      </c>
      <c r="I37" s="3" t="str">
        <f>_xlfn.XLOOKUP(Transactions[[#This Row],[Subcategory]],categories[Subcategory],categories[Category],"Add Subcategory")</f>
        <v>Dining Out</v>
      </c>
      <c r="J37" s="3" t="str">
        <f>_xlfn.XLOOKUP(Transactions[[#This Row],[Subcategory]],categories[Subcategory],categories[Category Type],"Add Subcategory")</f>
        <v>Expense</v>
      </c>
    </row>
    <row r="38" spans="2:10" x14ac:dyDescent="0.25">
      <c r="B38" t="s">
        <v>92</v>
      </c>
      <c r="C38" s="1">
        <v>46029</v>
      </c>
      <c r="D38" t="s">
        <v>139</v>
      </c>
      <c r="E38" s="2">
        <v>183.63</v>
      </c>
      <c r="F38" s="2"/>
      <c r="G38" s="3">
        <f>Transactions[[#This Row],[Credit (Income)]]-Transactions[[#This Row],[Debit (Spend)]]</f>
        <v>-183.63</v>
      </c>
      <c r="H38" t="s">
        <v>11</v>
      </c>
      <c r="I38" s="3" t="str">
        <f>_xlfn.XLOOKUP(Transactions[[#This Row],[Subcategory]],categories[Subcategory],categories[Category],"Add Subcategory")</f>
        <v>Living Expense</v>
      </c>
      <c r="J38" s="3" t="str">
        <f>_xlfn.XLOOKUP(Transactions[[#This Row],[Subcategory]],categories[Subcategory],categories[Category Type],"Add Subcategory")</f>
        <v>Expense</v>
      </c>
    </row>
    <row r="39" spans="2:10" x14ac:dyDescent="0.25">
      <c r="B39" t="s">
        <v>92</v>
      </c>
      <c r="C39" s="1">
        <v>46029</v>
      </c>
      <c r="D39" t="s">
        <v>140</v>
      </c>
      <c r="E39" s="2">
        <v>16.11</v>
      </c>
      <c r="F39" s="2"/>
      <c r="G39" s="3">
        <f>Transactions[[#This Row],[Credit (Income)]]-Transactions[[#This Row],[Debit (Spend)]]</f>
        <v>-16.11</v>
      </c>
      <c r="H39" t="s">
        <v>222</v>
      </c>
      <c r="I39" s="3" t="str">
        <f>_xlfn.XLOOKUP(Transactions[[#This Row],[Subcategory]],categories[Subcategory],categories[Category],"Add Subcategory")</f>
        <v>Living Expense</v>
      </c>
      <c r="J39" s="3" t="str">
        <f>_xlfn.XLOOKUP(Transactions[[#This Row],[Subcategory]],categories[Subcategory],categories[Category Type],"Add Subcategory")</f>
        <v>Expense</v>
      </c>
    </row>
    <row r="40" spans="2:10" x14ac:dyDescent="0.25">
      <c r="B40" t="s">
        <v>92</v>
      </c>
      <c r="C40" s="1">
        <v>46030</v>
      </c>
      <c r="D40" t="s">
        <v>141</v>
      </c>
      <c r="E40" s="2">
        <v>97.02</v>
      </c>
      <c r="F40" s="2"/>
      <c r="G40" s="3">
        <f>Transactions[[#This Row],[Credit (Income)]]-Transactions[[#This Row],[Debit (Spend)]]</f>
        <v>-97.02</v>
      </c>
      <c r="H40" t="s">
        <v>11</v>
      </c>
      <c r="I40" s="3" t="str">
        <f>_xlfn.XLOOKUP(Transactions[[#This Row],[Subcategory]],categories[Subcategory],categories[Category],"Add Subcategory")</f>
        <v>Living Expense</v>
      </c>
      <c r="J40" s="3" t="str">
        <f>_xlfn.XLOOKUP(Transactions[[#This Row],[Subcategory]],categories[Subcategory],categories[Category Type],"Add Subcategory")</f>
        <v>Expense</v>
      </c>
    </row>
    <row r="41" spans="2:10" x14ac:dyDescent="0.25">
      <c r="B41" t="s">
        <v>92</v>
      </c>
      <c r="C41" s="1">
        <v>46030</v>
      </c>
      <c r="D41" t="s">
        <v>142</v>
      </c>
      <c r="E41" s="2">
        <v>65.64</v>
      </c>
      <c r="F41" s="2"/>
      <c r="G41" s="3">
        <f>Transactions[[#This Row],[Credit (Income)]]-Transactions[[#This Row],[Debit (Spend)]]</f>
        <v>-65.64</v>
      </c>
      <c r="H41" t="s">
        <v>202</v>
      </c>
      <c r="I41" s="3" t="str">
        <f>_xlfn.XLOOKUP(Transactions[[#This Row],[Subcategory]],categories[Subcategory],categories[Category],"Add Subcategory")</f>
        <v>House Utility</v>
      </c>
      <c r="J41" s="3" t="str">
        <f>_xlfn.XLOOKUP(Transactions[[#This Row],[Subcategory]],categories[Subcategory],categories[Category Type],"Add Subcategory")</f>
        <v>Expense</v>
      </c>
    </row>
    <row r="42" spans="2:10" x14ac:dyDescent="0.25">
      <c r="B42" t="s">
        <v>92</v>
      </c>
      <c r="C42" s="1">
        <v>46030</v>
      </c>
      <c r="D42" t="s">
        <v>143</v>
      </c>
      <c r="E42" s="2">
        <v>11.99</v>
      </c>
      <c r="F42" s="2"/>
      <c r="G42" s="3">
        <f>Transactions[[#This Row],[Credit (Income)]]-Transactions[[#This Row],[Debit (Spend)]]</f>
        <v>-11.99</v>
      </c>
      <c r="H42" t="s">
        <v>107</v>
      </c>
      <c r="I42" s="3" t="str">
        <f>_xlfn.XLOOKUP(Transactions[[#This Row],[Subcategory]],categories[Subcategory],categories[Category],"Add Subcategory")</f>
        <v>House Utility</v>
      </c>
      <c r="J42" s="3" t="str">
        <f>_xlfn.XLOOKUP(Transactions[[#This Row],[Subcategory]],categories[Subcategory],categories[Category Type],"Add Subcategory")</f>
        <v>Expense</v>
      </c>
    </row>
    <row r="43" spans="2:10" x14ac:dyDescent="0.25">
      <c r="B43" t="s">
        <v>91</v>
      </c>
      <c r="C43" s="1">
        <v>46030</v>
      </c>
      <c r="D43" t="s">
        <v>124</v>
      </c>
      <c r="E43" s="2">
        <v>6.11</v>
      </c>
      <c r="F43" s="2"/>
      <c r="G43" s="3">
        <f>Transactions[[#This Row],[Credit (Income)]]-Transactions[[#This Row],[Debit (Spend)]]</f>
        <v>-6.11</v>
      </c>
      <c r="H43" t="s">
        <v>111</v>
      </c>
      <c r="I43" s="3" t="str">
        <f>_xlfn.XLOOKUP(Transactions[[#This Row],[Subcategory]],categories[Subcategory],categories[Category],"Add Subcategory")</f>
        <v>Dining Out</v>
      </c>
      <c r="J43" s="3" t="str">
        <f>_xlfn.XLOOKUP(Transactions[[#This Row],[Subcategory]],categories[Subcategory],categories[Category Type],"Add Subcategory")</f>
        <v>Expense</v>
      </c>
    </row>
    <row r="44" spans="2:10" x14ac:dyDescent="0.25">
      <c r="B44" t="s">
        <v>91</v>
      </c>
      <c r="C44" s="1">
        <v>46030</v>
      </c>
      <c r="D44" t="s">
        <v>151</v>
      </c>
      <c r="E44" s="2">
        <v>6.42</v>
      </c>
      <c r="F44" s="2"/>
      <c r="G44" s="3">
        <f>Transactions[[#This Row],[Credit (Income)]]-Transactions[[#This Row],[Debit (Spend)]]</f>
        <v>-6.42</v>
      </c>
      <c r="H44" t="s">
        <v>103</v>
      </c>
      <c r="I44" s="3" t="str">
        <f>_xlfn.XLOOKUP(Transactions[[#This Row],[Subcategory]],categories[Subcategory],categories[Category],"Add Subcategory")</f>
        <v>House</v>
      </c>
      <c r="J44" s="3" t="str">
        <f>_xlfn.XLOOKUP(Transactions[[#This Row],[Subcategory]],categories[Subcategory],categories[Category Type],"Add Subcategory")</f>
        <v>Expense</v>
      </c>
    </row>
    <row r="45" spans="2:10" x14ac:dyDescent="0.25">
      <c r="B45" t="s">
        <v>92</v>
      </c>
      <c r="C45" s="1">
        <v>46030</v>
      </c>
      <c r="D45" t="s">
        <v>145</v>
      </c>
      <c r="E45" s="2">
        <v>250</v>
      </c>
      <c r="F45" s="2"/>
      <c r="G45" s="3">
        <f>Transactions[[#This Row],[Credit (Income)]]-Transactions[[#This Row],[Debit (Spend)]]</f>
        <v>-250</v>
      </c>
      <c r="H45" t="s">
        <v>223</v>
      </c>
      <c r="I45" s="3" t="str">
        <f>_xlfn.XLOOKUP(Transactions[[#This Row],[Subcategory]],categories[Subcategory],categories[Category],"Add Subcategory")</f>
        <v>Leisure</v>
      </c>
      <c r="J45" s="3" t="str">
        <f>_xlfn.XLOOKUP(Transactions[[#This Row],[Subcategory]],categories[Subcategory],categories[Category Type],"Add Subcategory")</f>
        <v>Expense</v>
      </c>
    </row>
    <row r="46" spans="2:10" x14ac:dyDescent="0.25">
      <c r="B46" t="s">
        <v>91</v>
      </c>
      <c r="C46" s="1">
        <v>46030</v>
      </c>
      <c r="D46" t="s">
        <v>112</v>
      </c>
      <c r="E46" s="2">
        <v>10.34</v>
      </c>
      <c r="F46" s="2"/>
      <c r="G46" s="3">
        <f>Transactions[[#This Row],[Credit (Income)]]-Transactions[[#This Row],[Debit (Spend)]]</f>
        <v>-10.34</v>
      </c>
      <c r="H46" t="s">
        <v>111</v>
      </c>
      <c r="I46" s="3" t="str">
        <f>_xlfn.XLOOKUP(Transactions[[#This Row],[Subcategory]],categories[Subcategory],categories[Category],"Add Subcategory")</f>
        <v>Dining Out</v>
      </c>
      <c r="J46" s="3" t="str">
        <f>_xlfn.XLOOKUP(Transactions[[#This Row],[Subcategory]],categories[Subcategory],categories[Category Type],"Add Subcategory")</f>
        <v>Expense</v>
      </c>
    </row>
    <row r="47" spans="2:10" x14ac:dyDescent="0.25">
      <c r="B47" t="s">
        <v>91</v>
      </c>
      <c r="C47" s="1">
        <v>46030</v>
      </c>
      <c r="D47" t="s">
        <v>147</v>
      </c>
      <c r="E47" s="2">
        <v>12.08</v>
      </c>
      <c r="F47" s="2"/>
      <c r="G47" s="3">
        <f>Transactions[[#This Row],[Credit (Income)]]-Transactions[[#This Row],[Debit (Spend)]]</f>
        <v>-12.08</v>
      </c>
      <c r="H47" t="s">
        <v>162</v>
      </c>
      <c r="I47" s="3" t="str">
        <f>_xlfn.XLOOKUP(Transactions[[#This Row],[Subcategory]],categories[Subcategory],categories[Category],"Add Subcategory")</f>
        <v>Entertainment</v>
      </c>
      <c r="J47" s="3" t="str">
        <f>_xlfn.XLOOKUP(Transactions[[#This Row],[Subcategory]],categories[Subcategory],categories[Category Type],"Add Subcategory")</f>
        <v>Expense</v>
      </c>
    </row>
    <row r="48" spans="2:10" x14ac:dyDescent="0.25">
      <c r="B48" t="s">
        <v>91</v>
      </c>
      <c r="C48" s="1">
        <v>46030</v>
      </c>
      <c r="D48" t="s">
        <v>150</v>
      </c>
      <c r="E48" s="2">
        <v>14.52</v>
      </c>
      <c r="F48" s="2"/>
      <c r="G48" s="3">
        <f>Transactions[[#This Row],[Credit (Income)]]-Transactions[[#This Row],[Debit (Spend)]]</f>
        <v>-14.52</v>
      </c>
      <c r="H48" t="s">
        <v>88</v>
      </c>
      <c r="I48" s="3" t="str">
        <f>_xlfn.XLOOKUP(Transactions[[#This Row],[Subcategory]],categories[Subcategory],categories[Category],"Add Subcategory")</f>
        <v>House</v>
      </c>
      <c r="J48" s="3" t="str">
        <f>_xlfn.XLOOKUP(Transactions[[#This Row],[Subcategory]],categories[Subcategory],categories[Category Type],"Add Subcategory")</f>
        <v>Expense</v>
      </c>
    </row>
    <row r="49" spans="2:10" x14ac:dyDescent="0.25">
      <c r="B49" t="s">
        <v>148</v>
      </c>
      <c r="C49" s="1">
        <v>46030</v>
      </c>
      <c r="D49" t="s">
        <v>151</v>
      </c>
      <c r="E49" s="2">
        <v>9.65</v>
      </c>
      <c r="F49" s="2"/>
      <c r="G49" s="3">
        <f>Transactions[[#This Row],[Credit (Income)]]-Transactions[[#This Row],[Debit (Spend)]]</f>
        <v>-9.65</v>
      </c>
      <c r="H49" t="s">
        <v>103</v>
      </c>
      <c r="I49" s="3" t="str">
        <f>_xlfn.XLOOKUP(Transactions[[#This Row],[Subcategory]],categories[Subcategory],categories[Category],"Add Subcategory")</f>
        <v>House</v>
      </c>
      <c r="J49" s="3" t="str">
        <f>_xlfn.XLOOKUP(Transactions[[#This Row],[Subcategory]],categories[Subcategory],categories[Category Type],"Add Subcategory")</f>
        <v>Expense</v>
      </c>
    </row>
    <row r="50" spans="2:10" x14ac:dyDescent="0.25">
      <c r="B50" t="s">
        <v>149</v>
      </c>
      <c r="C50" s="1">
        <v>46031</v>
      </c>
      <c r="D50" t="s">
        <v>153</v>
      </c>
      <c r="E50" s="2"/>
      <c r="F50" s="2">
        <v>2369.38</v>
      </c>
      <c r="G50" s="3">
        <f>Transactions[[#This Row],[Credit (Income)]]-Transactions[[#This Row],[Debit (Spend)]]</f>
        <v>2369.38</v>
      </c>
      <c r="H50" t="s">
        <v>9</v>
      </c>
      <c r="I50" s="3" t="str">
        <f>_xlfn.XLOOKUP(Transactions[[#This Row],[Subcategory]],categories[Subcategory],categories[Category],"Add Subcategory")</f>
        <v>Income, Dan</v>
      </c>
      <c r="J50" s="3" t="str">
        <f>_xlfn.XLOOKUP(Transactions[[#This Row],[Subcategory]],categories[Subcategory],categories[Category Type],"Add Subcategory")</f>
        <v>Income</v>
      </c>
    </row>
    <row r="51" spans="2:10" x14ac:dyDescent="0.25">
      <c r="B51" t="s">
        <v>91</v>
      </c>
      <c r="C51" s="1">
        <v>46031</v>
      </c>
      <c r="D51" t="s">
        <v>138</v>
      </c>
      <c r="E51" s="2">
        <v>10</v>
      </c>
      <c r="F51" s="2"/>
      <c r="G51" s="3">
        <f>Transactions[[#This Row],[Credit (Income)]]-Transactions[[#This Row],[Debit (Spend)]]</f>
        <v>-10</v>
      </c>
      <c r="H51" t="s">
        <v>99</v>
      </c>
      <c r="I51" s="3" t="str">
        <f>_xlfn.XLOOKUP(Transactions[[#This Row],[Subcategory]],categories[Subcategory],categories[Category],"Add Subcategory")</f>
        <v>Investing</v>
      </c>
      <c r="J51" s="3" t="str">
        <f>_xlfn.XLOOKUP(Transactions[[#This Row],[Subcategory]],categories[Subcategory],categories[Category Type],"Add Subcategory")</f>
        <v>Expense</v>
      </c>
    </row>
    <row r="52" spans="2:10" x14ac:dyDescent="0.25">
      <c r="B52" t="s">
        <v>92</v>
      </c>
      <c r="C52" s="1">
        <v>46031</v>
      </c>
      <c r="D52" t="s">
        <v>154</v>
      </c>
      <c r="E52" s="2">
        <v>94.87</v>
      </c>
      <c r="F52" s="2"/>
      <c r="G52" s="3">
        <f>Transactions[[#This Row],[Credit (Income)]]-Transactions[[#This Row],[Debit (Spend)]]</f>
        <v>-94.87</v>
      </c>
      <c r="H52" t="s">
        <v>200</v>
      </c>
      <c r="I52" s="3" t="str">
        <f>_xlfn.XLOOKUP(Transactions[[#This Row],[Subcategory]],categories[Subcategory],categories[Category],"Add Subcategory")</f>
        <v>Medical</v>
      </c>
      <c r="J52" s="3" t="str">
        <f>_xlfn.XLOOKUP(Transactions[[#This Row],[Subcategory]],categories[Subcategory],categories[Category Type],"Add Subcategory")</f>
        <v>Expense</v>
      </c>
    </row>
    <row r="53" spans="2:10" x14ac:dyDescent="0.25">
      <c r="B53" t="s">
        <v>173</v>
      </c>
      <c r="C53" s="1">
        <v>46031</v>
      </c>
      <c r="D53" t="s">
        <v>174</v>
      </c>
      <c r="E53" s="2">
        <v>72</v>
      </c>
      <c r="F53" s="2"/>
      <c r="G53" s="3">
        <f>Transactions[[#This Row],[Credit (Income)]]-Transactions[[#This Row],[Debit (Spend)]]</f>
        <v>-72</v>
      </c>
      <c r="H53" t="s">
        <v>106</v>
      </c>
      <c r="I53" s="3" t="str">
        <f>_xlfn.XLOOKUP(Transactions[[#This Row],[Subcategory]],categories[Subcategory],categories[Category],"Add Subcategory")</f>
        <v>Entertainment</v>
      </c>
      <c r="J53" s="3" t="str">
        <f>_xlfn.XLOOKUP(Transactions[[#This Row],[Subcategory]],categories[Subcategory],categories[Category Type],"Add Subcategory")</f>
        <v>Expense</v>
      </c>
    </row>
    <row r="54" spans="2:10" x14ac:dyDescent="0.25">
      <c r="B54" t="s">
        <v>91</v>
      </c>
      <c r="C54" s="1">
        <v>46031</v>
      </c>
      <c r="D54" t="s">
        <v>155</v>
      </c>
      <c r="E54" s="2">
        <v>8.08</v>
      </c>
      <c r="F54" s="2"/>
      <c r="G54" s="3">
        <f>Transactions[[#This Row],[Credit (Income)]]-Transactions[[#This Row],[Debit (Spend)]]</f>
        <v>-8.08</v>
      </c>
      <c r="H54" t="s">
        <v>111</v>
      </c>
      <c r="I54" s="3" t="str">
        <f>_xlfn.XLOOKUP(Transactions[[#This Row],[Subcategory]],categories[Subcategory],categories[Category],"Add Subcategory")</f>
        <v>Dining Out</v>
      </c>
      <c r="J54" s="3" t="str">
        <f>_xlfn.XLOOKUP(Transactions[[#This Row],[Subcategory]],categories[Subcategory],categories[Category Type],"Add Subcategory")</f>
        <v>Expense</v>
      </c>
    </row>
    <row r="55" spans="2:10" x14ac:dyDescent="0.25">
      <c r="B55" t="s">
        <v>91</v>
      </c>
      <c r="C55" s="1">
        <v>46032</v>
      </c>
      <c r="D55" t="s">
        <v>139</v>
      </c>
      <c r="E55" s="2">
        <v>27.93</v>
      </c>
      <c r="F55" s="2"/>
      <c r="G55" s="3">
        <f>Transactions[[#This Row],[Credit (Income)]]-Transactions[[#This Row],[Debit (Spend)]]</f>
        <v>-27.93</v>
      </c>
      <c r="H55" t="s">
        <v>103</v>
      </c>
      <c r="I55" s="3" t="str">
        <f>_xlfn.XLOOKUP(Transactions[[#This Row],[Subcategory]],categories[Subcategory],categories[Category],"Add Subcategory")</f>
        <v>House</v>
      </c>
      <c r="J55" s="3" t="str">
        <f>_xlfn.XLOOKUP(Transactions[[#This Row],[Subcategory]],categories[Subcategory],categories[Category Type],"Add Subcategory")</f>
        <v>Expense</v>
      </c>
    </row>
    <row r="56" spans="2:10" x14ac:dyDescent="0.25">
      <c r="B56" t="s">
        <v>158</v>
      </c>
      <c r="C56" s="1">
        <v>46032</v>
      </c>
      <c r="D56" t="s">
        <v>157</v>
      </c>
      <c r="E56" s="2">
        <v>30</v>
      </c>
      <c r="F56" s="2"/>
      <c r="G56" s="3">
        <f>Transactions[[#This Row],[Credit (Income)]]-Transactions[[#This Row],[Debit (Spend)]]</f>
        <v>-30</v>
      </c>
      <c r="H56" t="s">
        <v>227</v>
      </c>
      <c r="I56" s="3" t="str">
        <f>_xlfn.XLOOKUP(Transactions[[#This Row],[Subcategory]],categories[Subcategory],categories[Category],"Add Subcategory")</f>
        <v>Leisure</v>
      </c>
      <c r="J56" s="3" t="str">
        <f>_xlfn.XLOOKUP(Transactions[[#This Row],[Subcategory]],categories[Subcategory],categories[Category Type],"Add Subcategory")</f>
        <v>Expense</v>
      </c>
    </row>
    <row r="57" spans="2:10" x14ac:dyDescent="0.25">
      <c r="B57" t="s">
        <v>91</v>
      </c>
      <c r="C57" s="1">
        <v>46032</v>
      </c>
      <c r="D57" t="s">
        <v>157</v>
      </c>
      <c r="E57" s="2">
        <v>13.2</v>
      </c>
      <c r="F57" s="2"/>
      <c r="G57" s="3">
        <f>Transactions[[#This Row],[Credit (Income)]]-Transactions[[#This Row],[Debit (Spend)]]</f>
        <v>-13.2</v>
      </c>
      <c r="H57" t="s">
        <v>162</v>
      </c>
      <c r="I57" s="3" t="str">
        <f>_xlfn.XLOOKUP(Transactions[[#This Row],[Subcategory]],categories[Subcategory],categories[Category],"Add Subcategory")</f>
        <v>Entertainment</v>
      </c>
      <c r="J57" s="3" t="str">
        <f>_xlfn.XLOOKUP(Transactions[[#This Row],[Subcategory]],categories[Subcategory],categories[Category Type],"Add Subcategory")</f>
        <v>Expense</v>
      </c>
    </row>
    <row r="58" spans="2:10" x14ac:dyDescent="0.25">
      <c r="B58" t="s">
        <v>91</v>
      </c>
      <c r="C58" s="1">
        <v>46033</v>
      </c>
      <c r="D58" t="s">
        <v>120</v>
      </c>
      <c r="E58" s="2">
        <v>4.38</v>
      </c>
      <c r="F58" s="2"/>
      <c r="G58" s="3">
        <f>Transactions[[#This Row],[Credit (Income)]]-Transactions[[#This Row],[Debit (Spend)]]</f>
        <v>-4.38</v>
      </c>
      <c r="H58" t="s">
        <v>111</v>
      </c>
      <c r="I58" s="3" t="str">
        <f>_xlfn.XLOOKUP(Transactions[[#This Row],[Subcategory]],categories[Subcategory],categories[Category],"Add Subcategory")</f>
        <v>Dining Out</v>
      </c>
      <c r="J58" s="3" t="str">
        <f>_xlfn.XLOOKUP(Transactions[[#This Row],[Subcategory]],categories[Subcategory],categories[Category Type],"Add Subcategory")</f>
        <v>Expense</v>
      </c>
    </row>
    <row r="59" spans="2:10" x14ac:dyDescent="0.25">
      <c r="B59" t="s">
        <v>91</v>
      </c>
      <c r="C59" s="1">
        <v>46033</v>
      </c>
      <c r="D59" t="s">
        <v>120</v>
      </c>
      <c r="E59" s="2">
        <v>25</v>
      </c>
      <c r="F59" s="2"/>
      <c r="G59" s="3">
        <f>Transactions[[#This Row],[Credit (Income)]]-Transactions[[#This Row],[Debit (Spend)]]</f>
        <v>-25</v>
      </c>
      <c r="H59" t="s">
        <v>87</v>
      </c>
      <c r="I59" s="3" t="str">
        <f>_xlfn.XLOOKUP(Transactions[[#This Row],[Subcategory]],categories[Subcategory],categories[Category],"Add Subcategory")</f>
        <v>Vehicles</v>
      </c>
      <c r="J59" s="3" t="str">
        <f>_xlfn.XLOOKUP(Transactions[[#This Row],[Subcategory]],categories[Subcategory],categories[Category Type],"Add Subcategory")</f>
        <v>Expense</v>
      </c>
    </row>
    <row r="60" spans="2:10" x14ac:dyDescent="0.25">
      <c r="B60" t="s">
        <v>159</v>
      </c>
      <c r="C60" s="1">
        <v>46033</v>
      </c>
      <c r="D60" t="s">
        <v>160</v>
      </c>
      <c r="E60" s="2">
        <v>83.06</v>
      </c>
      <c r="F60" s="2"/>
      <c r="G60" s="3">
        <f>Transactions[[#This Row],[Credit (Income)]]-Transactions[[#This Row],[Debit (Spend)]]</f>
        <v>-83.06</v>
      </c>
      <c r="H60" t="s">
        <v>103</v>
      </c>
      <c r="I60" s="3" t="str">
        <f>_xlfn.XLOOKUP(Transactions[[#This Row],[Subcategory]],categories[Subcategory],categories[Category],"Add Subcategory")</f>
        <v>House</v>
      </c>
      <c r="J60" s="3" t="str">
        <f>_xlfn.XLOOKUP(Transactions[[#This Row],[Subcategory]],categories[Subcategory],categories[Category Type],"Add Subcategory")</f>
        <v>Expense</v>
      </c>
    </row>
    <row r="61" spans="2:10" x14ac:dyDescent="0.25">
      <c r="B61" t="s">
        <v>91</v>
      </c>
      <c r="C61" s="1">
        <v>46033</v>
      </c>
      <c r="D61" t="s">
        <v>134</v>
      </c>
      <c r="E61" s="2">
        <v>10</v>
      </c>
      <c r="F61" s="2"/>
      <c r="G61" s="3">
        <f>Transactions[[#This Row],[Credit (Income)]]-Transactions[[#This Row],[Debit (Spend)]]</f>
        <v>-10</v>
      </c>
      <c r="H61" t="s">
        <v>99</v>
      </c>
      <c r="I61" s="3" t="str">
        <f>_xlfn.XLOOKUP(Transactions[[#This Row],[Subcategory]],categories[Subcategory],categories[Category],"Add Subcategory")</f>
        <v>Investing</v>
      </c>
      <c r="J61" s="3" t="str">
        <f>_xlfn.XLOOKUP(Transactions[[#This Row],[Subcategory]],categories[Subcategory],categories[Category Type],"Add Subcategory")</f>
        <v>Expense</v>
      </c>
    </row>
    <row r="62" spans="2:10" x14ac:dyDescent="0.25">
      <c r="B62" t="s">
        <v>91</v>
      </c>
      <c r="C62" s="1">
        <v>46033</v>
      </c>
      <c r="D62" t="s">
        <v>161</v>
      </c>
      <c r="E62" s="2">
        <v>12.4</v>
      </c>
      <c r="F62" s="2"/>
      <c r="G62" s="3">
        <f>Transactions[[#This Row],[Credit (Income)]]-Transactions[[#This Row],[Debit (Spend)]]</f>
        <v>-12.4</v>
      </c>
      <c r="H62" t="s">
        <v>110</v>
      </c>
      <c r="I62" s="3" t="str">
        <f>_xlfn.XLOOKUP(Transactions[[#This Row],[Subcategory]],categories[Subcategory],categories[Category],"Add Subcategory")</f>
        <v>Job Supplies</v>
      </c>
      <c r="J62" s="3" t="str">
        <f>_xlfn.XLOOKUP(Transactions[[#This Row],[Subcategory]],categories[Subcategory],categories[Category Type],"Add Subcategory")</f>
        <v>Expense</v>
      </c>
    </row>
    <row r="63" spans="2:10" x14ac:dyDescent="0.25">
      <c r="B63" t="s">
        <v>163</v>
      </c>
      <c r="C63" s="1">
        <v>46033</v>
      </c>
      <c r="D63" t="s">
        <v>161</v>
      </c>
      <c r="E63" s="2">
        <v>15.91</v>
      </c>
      <c r="F63" s="2"/>
      <c r="G63" s="3">
        <f>Transactions[[#This Row],[Credit (Income)]]-Transactions[[#This Row],[Debit (Spend)]]</f>
        <v>-15.91</v>
      </c>
      <c r="H63" t="s">
        <v>110</v>
      </c>
      <c r="I63" s="3" t="str">
        <f>_xlfn.XLOOKUP(Transactions[[#This Row],[Subcategory]],categories[Subcategory],categories[Category],"Add Subcategory")</f>
        <v>Job Supplies</v>
      </c>
      <c r="J63" s="3" t="str">
        <f>_xlfn.XLOOKUP(Transactions[[#This Row],[Subcategory]],categories[Subcategory],categories[Category Type],"Add Subcategory")</f>
        <v>Expense</v>
      </c>
    </row>
    <row r="64" spans="2:10" x14ac:dyDescent="0.25">
      <c r="B64" t="s">
        <v>91</v>
      </c>
      <c r="C64" s="1">
        <v>46033</v>
      </c>
      <c r="D64" t="s">
        <v>155</v>
      </c>
      <c r="E64" s="2">
        <v>14.5</v>
      </c>
      <c r="F64" s="2"/>
      <c r="G64" s="3">
        <f>Transactions[[#This Row],[Credit (Income)]]-Transactions[[#This Row],[Debit (Spend)]]</f>
        <v>-14.5</v>
      </c>
      <c r="H64" t="s">
        <v>111</v>
      </c>
      <c r="I64" s="3" t="str">
        <f>_xlfn.XLOOKUP(Transactions[[#This Row],[Subcategory]],categories[Subcategory],categories[Category],"Add Subcategory")</f>
        <v>Dining Out</v>
      </c>
      <c r="J64" s="3" t="str">
        <f>_xlfn.XLOOKUP(Transactions[[#This Row],[Subcategory]],categories[Subcategory],categories[Category Type],"Add Subcategory")</f>
        <v>Expense</v>
      </c>
    </row>
    <row r="65" spans="2:10" x14ac:dyDescent="0.25">
      <c r="B65" t="s">
        <v>91</v>
      </c>
      <c r="C65" s="1">
        <v>46033</v>
      </c>
      <c r="D65" t="s">
        <v>164</v>
      </c>
      <c r="E65" s="2">
        <v>17.5</v>
      </c>
      <c r="F65" s="2"/>
      <c r="G65" s="3">
        <f>Transactions[[#This Row],[Credit (Income)]]-Transactions[[#This Row],[Debit (Spend)]]</f>
        <v>-17.5</v>
      </c>
      <c r="H65" t="s">
        <v>87</v>
      </c>
      <c r="I65" s="3" t="str">
        <f>_xlfn.XLOOKUP(Transactions[[#This Row],[Subcategory]],categories[Subcategory],categories[Category],"Add Subcategory")</f>
        <v>Vehicles</v>
      </c>
      <c r="J65" s="3" t="str">
        <f>_xlfn.XLOOKUP(Transactions[[#This Row],[Subcategory]],categories[Subcategory],categories[Category Type],"Add Subcategory")</f>
        <v>Expense</v>
      </c>
    </row>
    <row r="66" spans="2:10" x14ac:dyDescent="0.25">
      <c r="B66" t="s">
        <v>92</v>
      </c>
      <c r="C66" s="1">
        <v>46033</v>
      </c>
      <c r="D66" t="s">
        <v>165</v>
      </c>
      <c r="E66" s="2">
        <v>23.1</v>
      </c>
      <c r="F66" s="2"/>
      <c r="G66" s="3">
        <f>Transactions[[#This Row],[Credit (Income)]]-Transactions[[#This Row],[Debit (Spend)]]</f>
        <v>-23.1</v>
      </c>
      <c r="H66" t="s">
        <v>111</v>
      </c>
      <c r="I66" s="3" t="str">
        <f>_xlfn.XLOOKUP(Transactions[[#This Row],[Subcategory]],categories[Subcategory],categories[Category],"Add Subcategory")</f>
        <v>Dining Out</v>
      </c>
      <c r="J66" s="3" t="str">
        <f>_xlfn.XLOOKUP(Transactions[[#This Row],[Subcategory]],categories[Subcategory],categories[Category Type],"Add Subcategory")</f>
        <v>Expense</v>
      </c>
    </row>
    <row r="67" spans="2:10" x14ac:dyDescent="0.25">
      <c r="B67" t="s">
        <v>91</v>
      </c>
      <c r="C67" s="1">
        <v>46034</v>
      </c>
      <c r="D67" t="s">
        <v>138</v>
      </c>
      <c r="E67" s="2">
        <v>25</v>
      </c>
      <c r="F67" s="2"/>
      <c r="G67" s="3">
        <f>Transactions[[#This Row],[Credit (Income)]]-Transactions[[#This Row],[Debit (Spend)]]</f>
        <v>-25</v>
      </c>
      <c r="H67" t="s">
        <v>99</v>
      </c>
      <c r="I67" s="3" t="str">
        <f>_xlfn.XLOOKUP(Transactions[[#This Row],[Subcategory]],categories[Subcategory],categories[Category],"Add Subcategory")</f>
        <v>Investing</v>
      </c>
      <c r="J67" s="3" t="str">
        <f>_xlfn.XLOOKUP(Transactions[[#This Row],[Subcategory]],categories[Subcategory],categories[Category Type],"Add Subcategory")</f>
        <v>Expense</v>
      </c>
    </row>
    <row r="68" spans="2:10" x14ac:dyDescent="0.25">
      <c r="B68" t="s">
        <v>91</v>
      </c>
      <c r="C68" s="1">
        <v>46034</v>
      </c>
      <c r="D68" t="s">
        <v>164</v>
      </c>
      <c r="E68" s="2">
        <v>9.8699999999999992</v>
      </c>
      <c r="F68" s="2"/>
      <c r="G68" s="3">
        <f>Transactions[[#This Row],[Credit (Income)]]-Transactions[[#This Row],[Debit (Spend)]]</f>
        <v>-9.8699999999999992</v>
      </c>
      <c r="H68" t="s">
        <v>87</v>
      </c>
      <c r="I68" s="3" t="str">
        <f>_xlfn.XLOOKUP(Transactions[[#This Row],[Subcategory]],categories[Subcategory],categories[Category],"Add Subcategory")</f>
        <v>Vehicles</v>
      </c>
      <c r="J68" s="3" t="str">
        <f>_xlfn.XLOOKUP(Transactions[[#This Row],[Subcategory]],categories[Subcategory],categories[Category Type],"Add Subcategory")</f>
        <v>Expense</v>
      </c>
    </row>
    <row r="69" spans="2:10" x14ac:dyDescent="0.25">
      <c r="B69" t="s">
        <v>92</v>
      </c>
      <c r="C69" s="1">
        <v>46034</v>
      </c>
      <c r="D69" t="s">
        <v>166</v>
      </c>
      <c r="E69" s="2">
        <v>101.35</v>
      </c>
      <c r="F69" s="2"/>
      <c r="G69" s="3">
        <f>Transactions[[#This Row],[Credit (Income)]]-Transactions[[#This Row],[Debit (Spend)]]</f>
        <v>-101.35</v>
      </c>
      <c r="H69" t="s">
        <v>108</v>
      </c>
      <c r="I69" s="3" t="str">
        <f>_xlfn.XLOOKUP(Transactions[[#This Row],[Subcategory]],categories[Subcategory],categories[Category],"Add Subcategory")</f>
        <v>Living Expense</v>
      </c>
      <c r="J69" s="3" t="str">
        <f>_xlfn.XLOOKUP(Transactions[[#This Row],[Subcategory]],categories[Subcategory],categories[Category Type],"Add Subcategory")</f>
        <v>Expense</v>
      </c>
    </row>
    <row r="70" spans="2:10" x14ac:dyDescent="0.25">
      <c r="B70" t="s">
        <v>92</v>
      </c>
      <c r="C70" s="1">
        <v>46034</v>
      </c>
      <c r="D70" t="s">
        <v>166</v>
      </c>
      <c r="E70" s="2">
        <v>41.6</v>
      </c>
      <c r="F70" s="2"/>
      <c r="G70" s="3">
        <f>Transactions[[#This Row],[Credit (Income)]]-Transactions[[#This Row],[Debit (Spend)]]</f>
        <v>-41.6</v>
      </c>
      <c r="H70" t="s">
        <v>226</v>
      </c>
      <c r="I70" s="3" t="str">
        <f>_xlfn.XLOOKUP(Transactions[[#This Row],[Subcategory]],categories[Subcategory],categories[Category],"Add Subcategory")</f>
        <v>Living Expense</v>
      </c>
      <c r="J70" s="3" t="str">
        <f>_xlfn.XLOOKUP(Transactions[[#This Row],[Subcategory]],categories[Subcategory],categories[Category Type],"Add Subcategory")</f>
        <v>Expense</v>
      </c>
    </row>
    <row r="71" spans="2:10" x14ac:dyDescent="0.25">
      <c r="B71" t="s">
        <v>159</v>
      </c>
      <c r="C71" s="1">
        <v>46034</v>
      </c>
      <c r="D71" t="s">
        <v>167</v>
      </c>
      <c r="E71" s="2">
        <v>20.6</v>
      </c>
      <c r="F71" s="2"/>
      <c r="G71" s="3">
        <f>Transactions[[#This Row],[Credit (Income)]]-Transactions[[#This Row],[Debit (Spend)]]</f>
        <v>-20.6</v>
      </c>
      <c r="H71" t="s">
        <v>208</v>
      </c>
      <c r="I71" s="3" t="str">
        <f>_xlfn.XLOOKUP(Transactions[[#This Row],[Subcategory]],categories[Subcategory],categories[Category],"Add Subcategory")</f>
        <v>Insurance</v>
      </c>
      <c r="J71" s="3" t="str">
        <f>_xlfn.XLOOKUP(Transactions[[#This Row],[Subcategory]],categories[Subcategory],categories[Category Type],"Add Subcategory")</f>
        <v>Expense</v>
      </c>
    </row>
    <row r="72" spans="2:10" x14ac:dyDescent="0.25">
      <c r="B72" t="s">
        <v>91</v>
      </c>
      <c r="C72" s="1">
        <v>46034</v>
      </c>
      <c r="D72" t="s">
        <v>131</v>
      </c>
      <c r="E72" s="2">
        <v>120.7</v>
      </c>
      <c r="F72" s="2"/>
      <c r="G72" s="3">
        <f>Transactions[[#This Row],[Credit (Income)]]-Transactions[[#This Row],[Debit (Spend)]]</f>
        <v>-120.7</v>
      </c>
      <c r="H72" t="s">
        <v>208</v>
      </c>
      <c r="I72" s="3" t="str">
        <f>_xlfn.XLOOKUP(Transactions[[#This Row],[Subcategory]],categories[Subcategory],categories[Category],"Add Subcategory")</f>
        <v>Insurance</v>
      </c>
      <c r="J72" s="3" t="str">
        <f>_xlfn.XLOOKUP(Transactions[[#This Row],[Subcategory]],categories[Subcategory],categories[Category Type],"Add Subcategory")</f>
        <v>Expense</v>
      </c>
    </row>
    <row r="73" spans="2:10" x14ac:dyDescent="0.25">
      <c r="B73" t="s">
        <v>91</v>
      </c>
      <c r="C73" s="1">
        <v>46034</v>
      </c>
      <c r="D73" t="s">
        <v>237</v>
      </c>
      <c r="E73" s="2">
        <v>500</v>
      </c>
      <c r="F73" s="2"/>
      <c r="G73" s="3">
        <f>Transactions[[#This Row],[Credit (Income)]]-Transactions[[#This Row],[Debit (Spend)]]</f>
        <v>-500</v>
      </c>
      <c r="H73" t="s">
        <v>88</v>
      </c>
      <c r="I73" s="3" t="str">
        <f>_xlfn.XLOOKUP(Transactions[[#This Row],[Subcategory]],categories[Subcategory],categories[Category],"Add Subcategory")</f>
        <v>House</v>
      </c>
      <c r="J73" s="3" t="str">
        <f>_xlfn.XLOOKUP(Transactions[[#This Row],[Subcategory]],categories[Subcategory],categories[Category Type],"Add Subcategory")</f>
        <v>Expense</v>
      </c>
    </row>
    <row r="74" spans="2:10" x14ac:dyDescent="0.25">
      <c r="B74" t="s">
        <v>238</v>
      </c>
      <c r="C74" s="1">
        <v>46034</v>
      </c>
      <c r="D74" t="s">
        <v>175</v>
      </c>
      <c r="E74" s="2">
        <v>20.68</v>
      </c>
      <c r="F74" s="2"/>
      <c r="G74" s="3">
        <f>Transactions[[#This Row],[Credit (Income)]]-Transactions[[#This Row],[Debit (Spend)]]</f>
        <v>-20.68</v>
      </c>
      <c r="H74" t="s">
        <v>211</v>
      </c>
      <c r="I74" s="3" t="str">
        <f>_xlfn.XLOOKUP(Transactions[[#This Row],[Subcategory]],categories[Subcategory],categories[Category],"Add Subcategory")</f>
        <v>Entertainment</v>
      </c>
      <c r="J74" s="3" t="str">
        <f>_xlfn.XLOOKUP(Transactions[[#This Row],[Subcategory]],categories[Subcategory],categories[Category Type],"Add Subcategory")</f>
        <v>Expense</v>
      </c>
    </row>
    <row r="75" spans="2:10" x14ac:dyDescent="0.25">
      <c r="B75" t="s">
        <v>92</v>
      </c>
      <c r="C75" s="1">
        <v>46034</v>
      </c>
      <c r="D75" t="s">
        <v>114</v>
      </c>
      <c r="E75" s="2">
        <v>18.46</v>
      </c>
      <c r="F75" s="2"/>
      <c r="G75" s="3">
        <f>Transactions[[#This Row],[Credit (Income)]]-Transactions[[#This Row],[Debit (Spend)]]</f>
        <v>-18.46</v>
      </c>
      <c r="H75" t="s">
        <v>11</v>
      </c>
      <c r="I75" s="3" t="str">
        <f>_xlfn.XLOOKUP(Transactions[[#This Row],[Subcategory]],categories[Subcategory],categories[Category],"Add Subcategory")</f>
        <v>Living Expense</v>
      </c>
      <c r="J75" s="3" t="str">
        <f>_xlfn.XLOOKUP(Transactions[[#This Row],[Subcategory]],categories[Subcategory],categories[Category Type],"Add Subcategory")</f>
        <v>Expense</v>
      </c>
    </row>
    <row r="76" spans="2:10" x14ac:dyDescent="0.25">
      <c r="B76" t="s">
        <v>91</v>
      </c>
      <c r="C76" s="1">
        <v>46035</v>
      </c>
      <c r="D76" t="s">
        <v>112</v>
      </c>
      <c r="E76" s="2">
        <v>8.18</v>
      </c>
      <c r="F76" s="2"/>
      <c r="G76" s="3">
        <f>Transactions[[#This Row],[Credit (Income)]]-Transactions[[#This Row],[Debit (Spend)]]</f>
        <v>-8.18</v>
      </c>
      <c r="H76" t="s">
        <v>111</v>
      </c>
      <c r="I76" s="3" t="str">
        <f>_xlfn.XLOOKUP(Transactions[[#This Row],[Subcategory]],categories[Subcategory],categories[Category],"Add Subcategory")</f>
        <v>Dining Out</v>
      </c>
      <c r="J76" s="3" t="str">
        <f>_xlfn.XLOOKUP(Transactions[[#This Row],[Subcategory]],categories[Subcategory],categories[Category Type],"Add Subcategory")</f>
        <v>Expense</v>
      </c>
    </row>
    <row r="77" spans="2:10" x14ac:dyDescent="0.25">
      <c r="B77" t="s">
        <v>91</v>
      </c>
      <c r="C77" s="24">
        <v>46035</v>
      </c>
      <c r="D77" t="s">
        <v>168</v>
      </c>
      <c r="E77" s="2">
        <v>9.7200000000000006</v>
      </c>
      <c r="F77" s="2"/>
      <c r="G77" s="3">
        <f>Transactions[[#This Row],[Credit (Income)]]-Transactions[[#This Row],[Debit (Spend)]]</f>
        <v>-9.7200000000000006</v>
      </c>
      <c r="H77" t="s">
        <v>111</v>
      </c>
      <c r="I77" s="3" t="str">
        <f>_xlfn.XLOOKUP(Transactions[[#This Row],[Subcategory]],categories[Subcategory],categories[Category],"Add Subcategory")</f>
        <v>Dining Out</v>
      </c>
      <c r="J77" s="3" t="str">
        <f>_xlfn.XLOOKUP(Transactions[[#This Row],[Subcategory]],categories[Subcategory],categories[Category Type],"Add Subcategory")</f>
        <v>Expense</v>
      </c>
    </row>
    <row r="78" spans="2:10" x14ac:dyDescent="0.25">
      <c r="B78" t="s">
        <v>91</v>
      </c>
      <c r="C78" s="1">
        <v>46035</v>
      </c>
      <c r="D78" t="s">
        <v>125</v>
      </c>
      <c r="E78" s="2">
        <v>15.96</v>
      </c>
      <c r="F78" s="2"/>
      <c r="G78" s="3">
        <f>Transactions[[#This Row],[Credit (Income)]]-Transactions[[#This Row],[Debit (Spend)]]</f>
        <v>-15.96</v>
      </c>
      <c r="H78" t="s">
        <v>87</v>
      </c>
      <c r="I78" s="3" t="str">
        <f>_xlfn.XLOOKUP(Transactions[[#This Row],[Subcategory]],categories[Subcategory],categories[Category],"Add Subcategory")</f>
        <v>Vehicles</v>
      </c>
      <c r="J78" s="3" t="str">
        <f>_xlfn.XLOOKUP(Transactions[[#This Row],[Subcategory]],categories[Subcategory],categories[Category Type],"Add Subcategory")</f>
        <v>Expense</v>
      </c>
    </row>
    <row r="79" spans="2:10" x14ac:dyDescent="0.25">
      <c r="B79" t="s">
        <v>91</v>
      </c>
      <c r="C79" s="1">
        <v>46035</v>
      </c>
      <c r="D79" t="s">
        <v>138</v>
      </c>
      <c r="E79" s="2">
        <v>25</v>
      </c>
      <c r="F79" s="2"/>
      <c r="G79" s="3">
        <f>Transactions[[#This Row],[Credit (Income)]]-Transactions[[#This Row],[Debit (Spend)]]</f>
        <v>-25</v>
      </c>
      <c r="H79" t="s">
        <v>99</v>
      </c>
      <c r="I79" s="3" t="str">
        <f>_xlfn.XLOOKUP(Transactions[[#This Row],[Subcategory]],categories[Subcategory],categories[Category],"Add Subcategory")</f>
        <v>Investing</v>
      </c>
      <c r="J79" s="3" t="str">
        <f>_xlfn.XLOOKUP(Transactions[[#This Row],[Subcategory]],categories[Subcategory],categories[Category Type],"Add Subcategory")</f>
        <v>Expense</v>
      </c>
    </row>
    <row r="80" spans="2:10" x14ac:dyDescent="0.25">
      <c r="B80" t="s">
        <v>92</v>
      </c>
      <c r="C80" s="1">
        <v>46036</v>
      </c>
      <c r="D80" t="s">
        <v>89</v>
      </c>
      <c r="E80" s="2"/>
      <c r="F80" s="2">
        <v>2283.8000000000002</v>
      </c>
      <c r="G80" s="3">
        <f>Transactions[[#This Row],[Credit (Income)]]-Transactions[[#This Row],[Debit (Spend)]]</f>
        <v>2283.8000000000002</v>
      </c>
      <c r="H80" t="s">
        <v>89</v>
      </c>
      <c r="I80" s="3" t="str">
        <f>_xlfn.XLOOKUP(Transactions[[#This Row],[Subcategory]],categories[Subcategory],categories[Category],"Add Subcategory")</f>
        <v>Income, Laurie</v>
      </c>
      <c r="J80" s="3" t="str">
        <f>_xlfn.XLOOKUP(Transactions[[#This Row],[Subcategory]],categories[Subcategory],categories[Category Type],"Add Subcategory")</f>
        <v>Income</v>
      </c>
    </row>
    <row r="81" spans="2:10" x14ac:dyDescent="0.25">
      <c r="B81" t="s">
        <v>265</v>
      </c>
      <c r="C81" s="1">
        <v>46036</v>
      </c>
      <c r="D81" t="s">
        <v>266</v>
      </c>
      <c r="E81" s="2">
        <v>202.9</v>
      </c>
      <c r="F81" s="2"/>
      <c r="G81" s="3">
        <f>Transactions[[#This Row],[Credit (Income)]]-Transactions[[#This Row],[Debit (Spend)]]</f>
        <v>-202.9</v>
      </c>
      <c r="H81" t="s">
        <v>208</v>
      </c>
      <c r="I81" s="3" t="str">
        <f>_xlfn.XLOOKUP(Transactions[[#This Row],[Subcategory]],categories[Subcategory],categories[Category],"Add Subcategory")</f>
        <v>Insurance</v>
      </c>
      <c r="J81" s="3" t="str">
        <f>_xlfn.XLOOKUP(Transactions[[#This Row],[Subcategory]],categories[Subcategory],categories[Category Type],"Add Subcategory")</f>
        <v>Expense</v>
      </c>
    </row>
    <row r="82" spans="2:10" x14ac:dyDescent="0.25">
      <c r="B82" t="s">
        <v>92</v>
      </c>
      <c r="C82" s="1">
        <v>46036</v>
      </c>
      <c r="D82" t="s">
        <v>169</v>
      </c>
      <c r="E82" s="2">
        <v>200</v>
      </c>
      <c r="F82" s="2"/>
      <c r="G82" s="3">
        <f>Transactions[[#This Row],[Credit (Income)]]-Transactions[[#This Row],[Debit (Spend)]]</f>
        <v>-200</v>
      </c>
      <c r="H82" t="s">
        <v>232</v>
      </c>
      <c r="I82" s="3" t="str">
        <f>_xlfn.XLOOKUP(Transactions[[#This Row],[Subcategory]],categories[Subcategory],categories[Category],"Add Subcategory")</f>
        <v>Bank Transfer</v>
      </c>
      <c r="J82" s="3" t="str">
        <f>_xlfn.XLOOKUP(Transactions[[#This Row],[Subcategory]],categories[Subcategory],categories[Category Type],"Add Subcategory")</f>
        <v>Income</v>
      </c>
    </row>
    <row r="83" spans="2:10" x14ac:dyDescent="0.25">
      <c r="B83" t="s">
        <v>92</v>
      </c>
      <c r="C83" s="1">
        <v>46036</v>
      </c>
      <c r="D83" t="s">
        <v>170</v>
      </c>
      <c r="E83" s="2">
        <v>30.26</v>
      </c>
      <c r="F83" s="2"/>
      <c r="G83" s="3">
        <f>Transactions[[#This Row],[Credit (Income)]]-Transactions[[#This Row],[Debit (Spend)]]</f>
        <v>-30.26</v>
      </c>
      <c r="H83" t="s">
        <v>11</v>
      </c>
      <c r="I83" s="3" t="str">
        <f>_xlfn.XLOOKUP(Transactions[[#This Row],[Subcategory]],categories[Subcategory],categories[Category],"Add Subcategory")</f>
        <v>Living Expense</v>
      </c>
      <c r="J83" s="3" t="str">
        <f>_xlfn.XLOOKUP(Transactions[[#This Row],[Subcategory]],categories[Subcategory],categories[Category Type],"Add Subcategory")</f>
        <v>Expense</v>
      </c>
    </row>
    <row r="84" spans="2:10" x14ac:dyDescent="0.25">
      <c r="B84" t="s">
        <v>92</v>
      </c>
      <c r="C84" s="1">
        <v>46036</v>
      </c>
      <c r="D84" t="s">
        <v>171</v>
      </c>
      <c r="E84" s="2">
        <v>40</v>
      </c>
      <c r="F84" s="2"/>
      <c r="G84" s="3">
        <f>Transactions[[#This Row],[Credit (Income)]]-Transactions[[#This Row],[Debit (Spend)]]</f>
        <v>-40</v>
      </c>
      <c r="H84" t="s">
        <v>229</v>
      </c>
      <c r="I84" s="3" t="str">
        <f>_xlfn.XLOOKUP(Transactions[[#This Row],[Subcategory]],categories[Subcategory],categories[Category],"Add Subcategory")</f>
        <v>Cash</v>
      </c>
      <c r="J84" s="3" t="str">
        <f>_xlfn.XLOOKUP(Transactions[[#This Row],[Subcategory]],categories[Subcategory],categories[Category Type],"Add Subcategory")</f>
        <v>Expense</v>
      </c>
    </row>
    <row r="85" spans="2:10" x14ac:dyDescent="0.25">
      <c r="B85" t="s">
        <v>92</v>
      </c>
      <c r="C85" s="1">
        <v>46036</v>
      </c>
      <c r="D85" t="s">
        <v>172</v>
      </c>
      <c r="E85" s="2">
        <v>21.59</v>
      </c>
      <c r="F85" s="2"/>
      <c r="G85" s="3">
        <f>Transactions[[#This Row],[Credit (Income)]]-Transactions[[#This Row],[Debit (Spend)]]</f>
        <v>-21.59</v>
      </c>
      <c r="H85" t="s">
        <v>11</v>
      </c>
      <c r="I85" s="3" t="str">
        <f>_xlfn.XLOOKUP(Transactions[[#This Row],[Subcategory]],categories[Subcategory],categories[Category],"Add Subcategory")</f>
        <v>Living Expense</v>
      </c>
      <c r="J85" s="3" t="str">
        <f>_xlfn.XLOOKUP(Transactions[[#This Row],[Subcategory]],categories[Subcategory],categories[Category Type],"Add Subcategory")</f>
        <v>Expense</v>
      </c>
    </row>
    <row r="86" spans="2:10" x14ac:dyDescent="0.25">
      <c r="B86" t="s">
        <v>92</v>
      </c>
      <c r="C86" s="1">
        <v>46036</v>
      </c>
      <c r="D86" t="s">
        <v>114</v>
      </c>
      <c r="E86" s="2">
        <v>9.9600000000000009</v>
      </c>
      <c r="F86" s="2"/>
      <c r="G86" s="3">
        <f>Transactions[[#This Row],[Credit (Income)]]-Transactions[[#This Row],[Debit (Spend)]]</f>
        <v>-9.9600000000000009</v>
      </c>
      <c r="H86" t="s">
        <v>11</v>
      </c>
      <c r="I86" s="3" t="str">
        <f>_xlfn.XLOOKUP(Transactions[[#This Row],[Subcategory]],categories[Subcategory],categories[Category],"Add Subcategory")</f>
        <v>Living Expense</v>
      </c>
      <c r="J86" s="3" t="str">
        <f>_xlfn.XLOOKUP(Transactions[[#This Row],[Subcategory]],categories[Subcategory],categories[Category Type],"Add Subcategory")</f>
        <v>Expense</v>
      </c>
    </row>
    <row r="87" spans="2:10" x14ac:dyDescent="0.25">
      <c r="B87" t="s">
        <v>91</v>
      </c>
      <c r="C87" s="1">
        <v>46036</v>
      </c>
      <c r="D87" t="s">
        <v>176</v>
      </c>
      <c r="E87" s="2">
        <v>20</v>
      </c>
      <c r="F87" s="2"/>
      <c r="G87" s="3">
        <f>Transactions[[#This Row],[Credit (Income)]]-Transactions[[#This Row],[Debit (Spend)]]</f>
        <v>-20</v>
      </c>
      <c r="H87" t="s">
        <v>216</v>
      </c>
      <c r="I87" s="3" t="str">
        <f>_xlfn.XLOOKUP(Transactions[[#This Row],[Subcategory]],categories[Subcategory],categories[Category],"Add Subcategory")</f>
        <v>Clothing</v>
      </c>
      <c r="J87" s="3" t="str">
        <f>_xlfn.XLOOKUP(Transactions[[#This Row],[Subcategory]],categories[Subcategory],categories[Category Type],"Add Subcategory")</f>
        <v>Expense</v>
      </c>
    </row>
    <row r="88" spans="2:10" x14ac:dyDescent="0.25">
      <c r="B88" t="s">
        <v>91</v>
      </c>
      <c r="C88" s="1">
        <v>46037</v>
      </c>
      <c r="D88" t="s">
        <v>177</v>
      </c>
      <c r="E88" s="2">
        <v>8.77</v>
      </c>
      <c r="F88" s="2"/>
      <c r="G88" s="3">
        <f>Transactions[[#This Row],[Credit (Income)]]-Transactions[[#This Row],[Debit (Spend)]]</f>
        <v>-8.77</v>
      </c>
      <c r="H88" t="s">
        <v>88</v>
      </c>
      <c r="I88" s="3" t="str">
        <f>_xlfn.XLOOKUP(Transactions[[#This Row],[Subcategory]],categories[Subcategory],categories[Category],"Add Subcategory")</f>
        <v>House</v>
      </c>
      <c r="J88" s="3" t="str">
        <f>_xlfn.XLOOKUP(Transactions[[#This Row],[Subcategory]],categories[Subcategory],categories[Category Type],"Add Subcategory")</f>
        <v>Expense</v>
      </c>
    </row>
    <row r="89" spans="2:10" x14ac:dyDescent="0.25">
      <c r="B89" t="s">
        <v>91</v>
      </c>
      <c r="C89" s="1">
        <v>46037</v>
      </c>
      <c r="D89" t="s">
        <v>114</v>
      </c>
      <c r="E89" s="2">
        <v>14.35</v>
      </c>
      <c r="F89" s="2"/>
      <c r="G89" s="3">
        <f>Transactions[[#This Row],[Credit (Income)]]-Transactions[[#This Row],[Debit (Spend)]]</f>
        <v>-14.35</v>
      </c>
      <c r="H89" t="s">
        <v>11</v>
      </c>
      <c r="I89" s="3" t="str">
        <f>_xlfn.XLOOKUP(Transactions[[#This Row],[Subcategory]],categories[Subcategory],categories[Category],"Add Subcategory")</f>
        <v>Living Expense</v>
      </c>
      <c r="J89" s="3" t="str">
        <f>_xlfn.XLOOKUP(Transactions[[#This Row],[Subcategory]],categories[Subcategory],categories[Category Type],"Add Subcategory")</f>
        <v>Expense</v>
      </c>
    </row>
    <row r="90" spans="2:10" x14ac:dyDescent="0.25">
      <c r="B90" t="s">
        <v>91</v>
      </c>
      <c r="C90" s="1">
        <v>46037</v>
      </c>
      <c r="D90" t="s">
        <v>114</v>
      </c>
      <c r="E90" s="2">
        <v>31.35</v>
      </c>
      <c r="F90" s="2"/>
      <c r="G90" s="3">
        <f>Transactions[[#This Row],[Credit (Income)]]-Transactions[[#This Row],[Debit (Spend)]]</f>
        <v>-31.35</v>
      </c>
      <c r="H90" t="s">
        <v>11</v>
      </c>
      <c r="I90" s="3" t="str">
        <f>_xlfn.XLOOKUP(Transactions[[#This Row],[Subcategory]],categories[Subcategory],categories[Category],"Add Subcategory")</f>
        <v>Living Expense</v>
      </c>
      <c r="J90" s="3" t="str">
        <f>_xlfn.XLOOKUP(Transactions[[#This Row],[Subcategory]],categories[Subcategory],categories[Category Type],"Add Subcategory")</f>
        <v>Expense</v>
      </c>
    </row>
    <row r="91" spans="2:10" x14ac:dyDescent="0.25">
      <c r="B91" t="s">
        <v>91</v>
      </c>
      <c r="C91" s="1">
        <v>46038</v>
      </c>
      <c r="D91" t="s">
        <v>138</v>
      </c>
      <c r="E91" s="2">
        <v>25</v>
      </c>
      <c r="F91" s="2"/>
      <c r="G91" s="3">
        <f>Transactions[[#This Row],[Credit (Income)]]-Transactions[[#This Row],[Debit (Spend)]]</f>
        <v>-25</v>
      </c>
      <c r="H91" t="s">
        <v>99</v>
      </c>
      <c r="I91" s="3" t="str">
        <f>_xlfn.XLOOKUP(Transactions[[#This Row],[Subcategory]],categories[Subcategory],categories[Category],"Add Subcategory")</f>
        <v>Investing</v>
      </c>
      <c r="J91" s="3" t="str">
        <f>_xlfn.XLOOKUP(Transactions[[#This Row],[Subcategory]],categories[Subcategory],categories[Category Type],"Add Subcategory")</f>
        <v>Expense</v>
      </c>
    </row>
    <row r="92" spans="2:10" x14ac:dyDescent="0.25">
      <c r="B92" t="s">
        <v>91</v>
      </c>
      <c r="C92" s="1">
        <v>46038</v>
      </c>
      <c r="D92" t="s">
        <v>180</v>
      </c>
      <c r="E92" s="2">
        <v>60</v>
      </c>
      <c r="F92" s="2"/>
      <c r="G92" s="3">
        <f>Transactions[[#This Row],[Credit (Income)]]-Transactions[[#This Row],[Debit (Spend)]]</f>
        <v>-60</v>
      </c>
      <c r="H92" t="s">
        <v>107</v>
      </c>
      <c r="I92" s="3" t="str">
        <f>_xlfn.XLOOKUP(Transactions[[#This Row],[Subcategory]],categories[Subcategory],categories[Category],"Add Subcategory")</f>
        <v>House Utility</v>
      </c>
      <c r="J92" s="3" t="str">
        <f>_xlfn.XLOOKUP(Transactions[[#This Row],[Subcategory]],categories[Subcategory],categories[Category Type],"Add Subcategory")</f>
        <v>Expense</v>
      </c>
    </row>
    <row r="93" spans="2:10" x14ac:dyDescent="0.25">
      <c r="B93" t="s">
        <v>92</v>
      </c>
      <c r="C93" s="1">
        <v>46038</v>
      </c>
      <c r="D93" t="s">
        <v>179</v>
      </c>
      <c r="E93" s="2">
        <v>10.73</v>
      </c>
      <c r="F93" s="2"/>
      <c r="G93" s="3">
        <f>Transactions[[#This Row],[Credit (Income)]]-Transactions[[#This Row],[Debit (Spend)]]</f>
        <v>-10.73</v>
      </c>
      <c r="H93" t="s">
        <v>181</v>
      </c>
      <c r="I93" s="3" t="str">
        <f>_xlfn.XLOOKUP(Transactions[[#This Row],[Subcategory]],categories[Subcategory],categories[Category],"Add Subcategory")</f>
        <v>Entertainment</v>
      </c>
      <c r="J93" s="3" t="str">
        <f>_xlfn.XLOOKUP(Transactions[[#This Row],[Subcategory]],categories[Subcategory],categories[Category Type],"Add Subcategory")</f>
        <v>Expense</v>
      </c>
    </row>
    <row r="94" spans="2:10" x14ac:dyDescent="0.25">
      <c r="B94" t="s">
        <v>159</v>
      </c>
      <c r="C94" s="1">
        <v>46039</v>
      </c>
      <c r="D94" t="s">
        <v>112</v>
      </c>
      <c r="E94" s="2">
        <v>8.7200000000000006</v>
      </c>
      <c r="F94" s="2"/>
      <c r="G94" s="3">
        <f>Transactions[[#This Row],[Credit (Income)]]-Transactions[[#This Row],[Debit (Spend)]]</f>
        <v>-8.7200000000000006</v>
      </c>
      <c r="H94" t="s">
        <v>111</v>
      </c>
      <c r="I94" s="3" t="str">
        <f>_xlfn.XLOOKUP(Transactions[[#This Row],[Subcategory]],categories[Subcategory],categories[Category],"Add Subcategory")</f>
        <v>Dining Out</v>
      </c>
      <c r="J94" s="3" t="str">
        <f>_xlfn.XLOOKUP(Transactions[[#This Row],[Subcategory]],categories[Subcategory],categories[Category Type],"Add Subcategory")</f>
        <v>Expense</v>
      </c>
    </row>
    <row r="95" spans="2:10" x14ac:dyDescent="0.25">
      <c r="B95" t="s">
        <v>91</v>
      </c>
      <c r="C95" s="1">
        <v>46039</v>
      </c>
      <c r="D95" t="s">
        <v>137</v>
      </c>
      <c r="E95" s="2">
        <v>6.48</v>
      </c>
      <c r="F95" s="2"/>
      <c r="G95" s="3">
        <f>Transactions[[#This Row],[Credit (Income)]]-Transactions[[#This Row],[Debit (Spend)]]</f>
        <v>-6.48</v>
      </c>
      <c r="H95" t="s">
        <v>111</v>
      </c>
      <c r="I95" s="3" t="str">
        <f>_xlfn.XLOOKUP(Transactions[[#This Row],[Subcategory]],categories[Subcategory],categories[Category],"Add Subcategory")</f>
        <v>Dining Out</v>
      </c>
      <c r="J95" s="3" t="str">
        <f>_xlfn.XLOOKUP(Transactions[[#This Row],[Subcategory]],categories[Subcategory],categories[Category Type],"Add Subcategory")</f>
        <v>Expense</v>
      </c>
    </row>
    <row r="96" spans="2:10" x14ac:dyDescent="0.25">
      <c r="B96" t="s">
        <v>91</v>
      </c>
      <c r="C96" s="1">
        <v>46039</v>
      </c>
      <c r="D96" t="s">
        <v>114</v>
      </c>
      <c r="E96" s="2">
        <v>20</v>
      </c>
      <c r="F96" s="2"/>
      <c r="G96" s="3">
        <f>Transactions[[#This Row],[Credit (Income)]]-Transactions[[#This Row],[Debit (Spend)]]</f>
        <v>-20</v>
      </c>
      <c r="H96" t="s">
        <v>87</v>
      </c>
      <c r="I96" s="3" t="str">
        <f>_xlfn.XLOOKUP(Transactions[[#This Row],[Subcategory]],categories[Subcategory],categories[Category],"Add Subcategory")</f>
        <v>Vehicles</v>
      </c>
      <c r="J96" s="3" t="str">
        <f>_xlfn.XLOOKUP(Transactions[[#This Row],[Subcategory]],categories[Subcategory],categories[Category Type],"Add Subcategory")</f>
        <v>Expense</v>
      </c>
    </row>
    <row r="97" spans="2:10" x14ac:dyDescent="0.25">
      <c r="B97" t="s">
        <v>148</v>
      </c>
      <c r="C97" s="1">
        <v>46039</v>
      </c>
      <c r="D97" t="s">
        <v>122</v>
      </c>
      <c r="E97" s="2">
        <v>3.64</v>
      </c>
      <c r="F97" s="2"/>
      <c r="G97" s="3">
        <f>Transactions[[#This Row],[Credit (Income)]]-Transactions[[#This Row],[Debit (Spend)]]</f>
        <v>-3.64</v>
      </c>
      <c r="H97" t="s">
        <v>103</v>
      </c>
      <c r="I97" s="3" t="str">
        <f>_xlfn.XLOOKUP(Transactions[[#This Row],[Subcategory]],categories[Subcategory],categories[Category],"Add Subcategory")</f>
        <v>House</v>
      </c>
      <c r="J97" s="3" t="str">
        <f>_xlfn.XLOOKUP(Transactions[[#This Row],[Subcategory]],categories[Subcategory],categories[Category Type],"Add Subcategory")</f>
        <v>Expense</v>
      </c>
    </row>
    <row r="98" spans="2:10" x14ac:dyDescent="0.25">
      <c r="B98" t="s">
        <v>91</v>
      </c>
      <c r="C98" s="1">
        <v>46039</v>
      </c>
      <c r="D98" t="s">
        <v>182</v>
      </c>
      <c r="E98" s="2">
        <v>31.66</v>
      </c>
      <c r="F98" s="2"/>
      <c r="G98" s="3">
        <f>Transactions[[#This Row],[Credit (Income)]]-Transactions[[#This Row],[Debit (Spend)]]</f>
        <v>-31.66</v>
      </c>
      <c r="H98" t="s">
        <v>103</v>
      </c>
      <c r="I98" s="3" t="str">
        <f>_xlfn.XLOOKUP(Transactions[[#This Row],[Subcategory]],categories[Subcategory],categories[Category],"Add Subcategory")</f>
        <v>House</v>
      </c>
      <c r="J98" s="3" t="str">
        <f>_xlfn.XLOOKUP(Transactions[[#This Row],[Subcategory]],categories[Subcategory],categories[Category Type],"Add Subcategory")</f>
        <v>Expense</v>
      </c>
    </row>
    <row r="99" spans="2:10" x14ac:dyDescent="0.25">
      <c r="B99" t="s">
        <v>91</v>
      </c>
      <c r="C99" s="1">
        <v>46039</v>
      </c>
      <c r="D99" t="s">
        <v>183</v>
      </c>
      <c r="E99" s="2">
        <v>154.75</v>
      </c>
      <c r="F99" s="2"/>
      <c r="G99" s="3">
        <f>Transactions[[#This Row],[Credit (Income)]]-Transactions[[#This Row],[Debit (Spend)]]</f>
        <v>-154.75</v>
      </c>
      <c r="H99" t="s">
        <v>13</v>
      </c>
      <c r="I99" s="3" t="str">
        <f>_xlfn.XLOOKUP(Transactions[[#This Row],[Subcategory]],categories[Subcategory],categories[Category],"Add Subcategory")</f>
        <v>Dining Out</v>
      </c>
      <c r="J99" s="3" t="str">
        <f>_xlfn.XLOOKUP(Transactions[[#This Row],[Subcategory]],categories[Subcategory],categories[Category Type],"Add Subcategory")</f>
        <v>Expense</v>
      </c>
    </row>
    <row r="100" spans="2:10" x14ac:dyDescent="0.25">
      <c r="B100" t="s">
        <v>91</v>
      </c>
      <c r="C100" s="1">
        <v>46040</v>
      </c>
      <c r="D100" t="s">
        <v>184</v>
      </c>
      <c r="E100" s="2">
        <v>4.43</v>
      </c>
      <c r="F100" s="2"/>
      <c r="G100" s="3">
        <f>Transactions[[#This Row],[Credit (Income)]]-Transactions[[#This Row],[Debit (Spend)]]</f>
        <v>-4.43</v>
      </c>
      <c r="H100" t="s">
        <v>111</v>
      </c>
      <c r="I100" s="3" t="str">
        <f>_xlfn.XLOOKUP(Transactions[[#This Row],[Subcategory]],categories[Subcategory],categories[Category],"Add Subcategory")</f>
        <v>Dining Out</v>
      </c>
      <c r="J100" s="3" t="str">
        <f>_xlfn.XLOOKUP(Transactions[[#This Row],[Subcategory]],categories[Subcategory],categories[Category Type],"Add Subcategory")</f>
        <v>Expense</v>
      </c>
    </row>
    <row r="101" spans="2:10" x14ac:dyDescent="0.25">
      <c r="B101" t="s">
        <v>91</v>
      </c>
      <c r="C101" s="1">
        <v>46040</v>
      </c>
      <c r="D101" t="s">
        <v>185</v>
      </c>
      <c r="E101" s="2">
        <v>8.8000000000000007</v>
      </c>
      <c r="F101" s="2"/>
      <c r="G101" s="3">
        <f>Transactions[[#This Row],[Credit (Income)]]-Transactions[[#This Row],[Debit (Spend)]]</f>
        <v>-8.8000000000000007</v>
      </c>
      <c r="H101" t="s">
        <v>111</v>
      </c>
      <c r="I101" s="3" t="str">
        <f>_xlfn.XLOOKUP(Transactions[[#This Row],[Subcategory]],categories[Subcategory],categories[Category],"Add Subcategory")</f>
        <v>Dining Out</v>
      </c>
      <c r="J101" s="3" t="str">
        <f>_xlfn.XLOOKUP(Transactions[[#This Row],[Subcategory]],categories[Subcategory],categories[Category Type],"Add Subcategory")</f>
        <v>Expense</v>
      </c>
    </row>
    <row r="102" spans="2:10" x14ac:dyDescent="0.25">
      <c r="B102" t="s">
        <v>92</v>
      </c>
      <c r="C102" s="1">
        <v>46040</v>
      </c>
      <c r="D102" t="s">
        <v>184</v>
      </c>
      <c r="E102" s="2">
        <v>39.44</v>
      </c>
      <c r="F102" s="2"/>
      <c r="G102" s="3">
        <f>Transactions[[#This Row],[Credit (Income)]]-Transactions[[#This Row],[Debit (Spend)]]</f>
        <v>-39.44</v>
      </c>
      <c r="H102" t="s">
        <v>87</v>
      </c>
      <c r="I102" s="3" t="str">
        <f>_xlfn.XLOOKUP(Transactions[[#This Row],[Subcategory]],categories[Subcategory],categories[Category],"Add Subcategory")</f>
        <v>Vehicles</v>
      </c>
      <c r="J102" s="3" t="str">
        <f>_xlfn.XLOOKUP(Transactions[[#This Row],[Subcategory]],categories[Subcategory],categories[Category Type],"Add Subcategory")</f>
        <v>Expense</v>
      </c>
    </row>
    <row r="103" spans="2:10" x14ac:dyDescent="0.25">
      <c r="B103" t="s">
        <v>91</v>
      </c>
      <c r="C103" s="1">
        <v>46041</v>
      </c>
      <c r="D103" t="s">
        <v>186</v>
      </c>
      <c r="E103" s="2">
        <v>18.8</v>
      </c>
      <c r="F103" s="2"/>
      <c r="G103" s="3">
        <f>Transactions[[#This Row],[Credit (Income)]]-Transactions[[#This Row],[Debit (Spend)]]</f>
        <v>-18.8</v>
      </c>
      <c r="H103" t="s">
        <v>220</v>
      </c>
      <c r="I103" s="3" t="str">
        <f>_xlfn.XLOOKUP(Transactions[[#This Row],[Subcategory]],categories[Subcategory],categories[Category],"Add Subcategory")</f>
        <v>Gifts</v>
      </c>
      <c r="J103" s="3" t="str">
        <f>_xlfn.XLOOKUP(Transactions[[#This Row],[Subcategory]],categories[Subcategory],categories[Category Type],"Add Subcategory")</f>
        <v>Expense</v>
      </c>
    </row>
    <row r="104" spans="2:10" x14ac:dyDescent="0.25">
      <c r="B104" t="s">
        <v>91</v>
      </c>
      <c r="C104" s="1">
        <v>46041</v>
      </c>
      <c r="D104" t="s">
        <v>187</v>
      </c>
      <c r="E104" s="2">
        <v>15.02</v>
      </c>
      <c r="F104" s="2"/>
      <c r="G104" s="3">
        <f>Transactions[[#This Row],[Credit (Income)]]-Transactions[[#This Row],[Debit (Spend)]]</f>
        <v>-15.02</v>
      </c>
      <c r="H104" t="s">
        <v>103</v>
      </c>
      <c r="I104" s="3" t="str">
        <f>_xlfn.XLOOKUP(Transactions[[#This Row],[Subcategory]],categories[Subcategory],categories[Category],"Add Subcategory")</f>
        <v>House</v>
      </c>
      <c r="J104" s="3" t="str">
        <f>_xlfn.XLOOKUP(Transactions[[#This Row],[Subcategory]],categories[Subcategory],categories[Category Type],"Add Subcategory")</f>
        <v>Expense</v>
      </c>
    </row>
    <row r="105" spans="2:10" x14ac:dyDescent="0.25">
      <c r="B105" t="s">
        <v>91</v>
      </c>
      <c r="C105" s="1">
        <v>46041</v>
      </c>
      <c r="D105" t="s">
        <v>147</v>
      </c>
      <c r="E105" s="2">
        <v>15.33</v>
      </c>
      <c r="F105" s="2"/>
      <c r="G105" s="3">
        <f>Transactions[[#This Row],[Credit (Income)]]-Transactions[[#This Row],[Debit (Spend)]]</f>
        <v>-15.33</v>
      </c>
      <c r="H105" t="s">
        <v>162</v>
      </c>
      <c r="I105" s="3" t="str">
        <f>_xlfn.XLOOKUP(Transactions[[#This Row],[Subcategory]],categories[Subcategory],categories[Category],"Add Subcategory")</f>
        <v>Entertainment</v>
      </c>
      <c r="J105" s="3" t="str">
        <f>_xlfn.XLOOKUP(Transactions[[#This Row],[Subcategory]],categories[Subcategory],categories[Category Type],"Add Subcategory")</f>
        <v>Expense</v>
      </c>
    </row>
    <row r="106" spans="2:10" x14ac:dyDescent="0.25">
      <c r="B106" t="s">
        <v>91</v>
      </c>
      <c r="C106" s="1">
        <v>46041</v>
      </c>
      <c r="D106" t="s">
        <v>138</v>
      </c>
      <c r="E106" s="2">
        <v>15</v>
      </c>
      <c r="F106" s="2"/>
      <c r="G106" s="3">
        <f>Transactions[[#This Row],[Credit (Income)]]-Transactions[[#This Row],[Debit (Spend)]]</f>
        <v>-15</v>
      </c>
      <c r="H106" t="s">
        <v>99</v>
      </c>
      <c r="I106" s="3" t="str">
        <f>_xlfn.XLOOKUP(Transactions[[#This Row],[Subcategory]],categories[Subcategory],categories[Category],"Add Subcategory")</f>
        <v>Investing</v>
      </c>
      <c r="J106" s="3" t="str">
        <f>_xlfn.XLOOKUP(Transactions[[#This Row],[Subcategory]],categories[Subcategory],categories[Category Type],"Add Subcategory")</f>
        <v>Expense</v>
      </c>
    </row>
    <row r="107" spans="2:10" x14ac:dyDescent="0.25">
      <c r="B107" t="s">
        <v>92</v>
      </c>
      <c r="C107" s="1">
        <v>46041</v>
      </c>
      <c r="D107" t="s">
        <v>172</v>
      </c>
      <c r="E107" s="2">
        <v>36.369999999999997</v>
      </c>
      <c r="F107" s="2"/>
      <c r="G107" s="3">
        <f>Transactions[[#This Row],[Credit (Income)]]-Transactions[[#This Row],[Debit (Spend)]]</f>
        <v>-36.369999999999997</v>
      </c>
      <c r="H107" t="s">
        <v>11</v>
      </c>
      <c r="I107" s="3" t="str">
        <f>_xlfn.XLOOKUP(Transactions[[#This Row],[Subcategory]],categories[Subcategory],categories[Category],"Add Subcategory")</f>
        <v>Living Expense</v>
      </c>
      <c r="J107" s="3" t="str">
        <f>_xlfn.XLOOKUP(Transactions[[#This Row],[Subcategory]],categories[Subcategory],categories[Category Type],"Add Subcategory")</f>
        <v>Expense</v>
      </c>
    </row>
    <row r="108" spans="2:10" x14ac:dyDescent="0.25">
      <c r="B108" t="s">
        <v>92</v>
      </c>
      <c r="C108" s="1">
        <v>46041</v>
      </c>
      <c r="D108" t="s">
        <v>139</v>
      </c>
      <c r="E108" s="2">
        <v>47.05</v>
      </c>
      <c r="F108" s="2"/>
      <c r="G108" s="3">
        <f>Transactions[[#This Row],[Credit (Income)]]-Transactions[[#This Row],[Debit (Spend)]]</f>
        <v>-47.05</v>
      </c>
      <c r="H108" t="s">
        <v>11</v>
      </c>
      <c r="I108" s="3" t="str">
        <f>_xlfn.XLOOKUP(Transactions[[#This Row],[Subcategory]],categories[Subcategory],categories[Category],"Add Subcategory")</f>
        <v>Living Expense</v>
      </c>
      <c r="J108" s="3" t="str">
        <f>_xlfn.XLOOKUP(Transactions[[#This Row],[Subcategory]],categories[Subcategory],categories[Category Type],"Add Subcategory")</f>
        <v>Expense</v>
      </c>
    </row>
    <row r="109" spans="2:10" x14ac:dyDescent="0.25">
      <c r="B109" t="s">
        <v>92</v>
      </c>
      <c r="C109" s="1">
        <v>46042</v>
      </c>
      <c r="D109" t="s">
        <v>188</v>
      </c>
      <c r="E109" s="2">
        <v>350</v>
      </c>
      <c r="F109" s="2"/>
      <c r="G109" s="3">
        <f>Transactions[[#This Row],[Credit (Income)]]-Transactions[[#This Row],[Debit (Spend)]]</f>
        <v>-350</v>
      </c>
      <c r="H109" t="s">
        <v>219</v>
      </c>
      <c r="I109" s="3" t="str">
        <f>_xlfn.XLOOKUP(Transactions[[#This Row],[Subcategory]],categories[Subcategory],categories[Category],"Add Subcategory")</f>
        <v>Gifts</v>
      </c>
      <c r="J109" s="3" t="str">
        <f>_xlfn.XLOOKUP(Transactions[[#This Row],[Subcategory]],categories[Subcategory],categories[Category Type],"Add Subcategory")</f>
        <v>Expense</v>
      </c>
    </row>
    <row r="110" spans="2:10" x14ac:dyDescent="0.25">
      <c r="B110" t="s">
        <v>91</v>
      </c>
      <c r="C110" s="1">
        <v>46042</v>
      </c>
      <c r="D110" t="s">
        <v>189</v>
      </c>
      <c r="E110" s="2">
        <v>18.239999999999998</v>
      </c>
      <c r="F110" s="2"/>
      <c r="G110" s="3">
        <f>Transactions[[#This Row],[Credit (Income)]]-Transactions[[#This Row],[Debit (Spend)]]</f>
        <v>-18.239999999999998</v>
      </c>
      <c r="H110" t="s">
        <v>224</v>
      </c>
      <c r="I110" s="3" t="str">
        <f>_xlfn.XLOOKUP(Transactions[[#This Row],[Subcategory]],categories[Subcategory],categories[Category],"Add Subcategory")</f>
        <v>Leisure</v>
      </c>
      <c r="J110" s="3" t="str">
        <f>_xlfn.XLOOKUP(Transactions[[#This Row],[Subcategory]],categories[Subcategory],categories[Category Type],"Add Subcategory")</f>
        <v>Expense</v>
      </c>
    </row>
    <row r="111" spans="2:10" x14ac:dyDescent="0.25">
      <c r="B111" t="s">
        <v>91</v>
      </c>
      <c r="C111" s="1">
        <v>46043</v>
      </c>
      <c r="D111" t="s">
        <v>190</v>
      </c>
      <c r="E111" s="2">
        <v>28.89</v>
      </c>
      <c r="F111" s="2"/>
      <c r="G111" s="3">
        <f>Transactions[[#This Row],[Credit (Income)]]-Transactions[[#This Row],[Debit (Spend)]]</f>
        <v>-28.89</v>
      </c>
      <c r="H111" t="s">
        <v>210</v>
      </c>
      <c r="I111" s="3" t="str">
        <f>_xlfn.XLOOKUP(Transactions[[#This Row],[Subcategory]],categories[Subcategory],categories[Category],"Add Subcategory")</f>
        <v>Entertainment</v>
      </c>
      <c r="J111" s="3" t="str">
        <f>_xlfn.XLOOKUP(Transactions[[#This Row],[Subcategory]],categories[Subcategory],categories[Category Type],"Add Subcategory")</f>
        <v>Expense</v>
      </c>
    </row>
    <row r="112" spans="2:10" x14ac:dyDescent="0.25">
      <c r="B112" t="s">
        <v>91</v>
      </c>
      <c r="C112" s="1">
        <v>46043</v>
      </c>
      <c r="D112" t="s">
        <v>138</v>
      </c>
      <c r="E112" s="2">
        <v>25</v>
      </c>
      <c r="F112" s="2"/>
      <c r="G112" s="3">
        <f>Transactions[[#This Row],[Credit (Income)]]-Transactions[[#This Row],[Debit (Spend)]]</f>
        <v>-25</v>
      </c>
      <c r="H112" t="s">
        <v>99</v>
      </c>
      <c r="I112" s="3" t="str">
        <f>_xlfn.XLOOKUP(Transactions[[#This Row],[Subcategory]],categories[Subcategory],categories[Category],"Add Subcategory")</f>
        <v>Investing</v>
      </c>
      <c r="J112" s="3" t="str">
        <f>_xlfn.XLOOKUP(Transactions[[#This Row],[Subcategory]],categories[Subcategory],categories[Category Type],"Add Subcategory")</f>
        <v>Expense</v>
      </c>
    </row>
    <row r="113" spans="2:10" x14ac:dyDescent="0.25">
      <c r="B113" t="s">
        <v>191</v>
      </c>
      <c r="C113" s="1">
        <v>46043</v>
      </c>
      <c r="D113" t="s">
        <v>112</v>
      </c>
      <c r="E113" s="2">
        <v>8.7200000000000006</v>
      </c>
      <c r="F113" s="2"/>
      <c r="G113" s="3">
        <f>Transactions[[#This Row],[Credit (Income)]]-Transactions[[#This Row],[Debit (Spend)]]</f>
        <v>-8.7200000000000006</v>
      </c>
      <c r="H113" t="s">
        <v>111</v>
      </c>
      <c r="I113" s="3" t="str">
        <f>_xlfn.XLOOKUP(Transactions[[#This Row],[Subcategory]],categories[Subcategory],categories[Category],"Add Subcategory")</f>
        <v>Dining Out</v>
      </c>
      <c r="J113" s="3" t="str">
        <f>_xlfn.XLOOKUP(Transactions[[#This Row],[Subcategory]],categories[Subcategory],categories[Category Type],"Add Subcategory")</f>
        <v>Expense</v>
      </c>
    </row>
    <row r="114" spans="2:10" x14ac:dyDescent="0.25">
      <c r="B114" t="s">
        <v>91</v>
      </c>
      <c r="C114" s="1">
        <v>46043</v>
      </c>
      <c r="D114" t="s">
        <v>192</v>
      </c>
      <c r="E114" s="2">
        <v>100</v>
      </c>
      <c r="F114" s="2"/>
      <c r="G114" s="3">
        <f>Transactions[[#This Row],[Credit (Income)]]-Transactions[[#This Row],[Debit (Spend)]]</f>
        <v>-100</v>
      </c>
      <c r="H114" t="s">
        <v>224</v>
      </c>
      <c r="I114" s="3" t="str">
        <f>_xlfn.XLOOKUP(Transactions[[#This Row],[Subcategory]],categories[Subcategory],categories[Category],"Add Subcategory")</f>
        <v>Leisure</v>
      </c>
      <c r="J114" s="3" t="str">
        <f>_xlfn.XLOOKUP(Transactions[[#This Row],[Subcategory]],categories[Subcategory],categories[Category Type],"Add Subcategory")</f>
        <v>Expense</v>
      </c>
    </row>
    <row r="115" spans="2:10" x14ac:dyDescent="0.25">
      <c r="B115" t="s">
        <v>92</v>
      </c>
      <c r="C115" s="1">
        <v>46044</v>
      </c>
      <c r="D115" t="s">
        <v>193</v>
      </c>
      <c r="E115" s="2">
        <v>86</v>
      </c>
      <c r="F115" s="2"/>
      <c r="G115" s="3">
        <f>Transactions[[#This Row],[Credit (Income)]]-Transactions[[#This Row],[Debit (Spend)]]</f>
        <v>-86</v>
      </c>
      <c r="H115" t="s">
        <v>203</v>
      </c>
      <c r="I115" s="3" t="str">
        <f>_xlfn.XLOOKUP(Transactions[[#This Row],[Subcategory]],categories[Subcategory],categories[Category],"Add Subcategory")</f>
        <v>House Utility</v>
      </c>
      <c r="J115" s="3" t="str">
        <f>_xlfn.XLOOKUP(Transactions[[#This Row],[Subcategory]],categories[Subcategory],categories[Category Type],"Add Subcategory")</f>
        <v>Expense</v>
      </c>
    </row>
    <row r="116" spans="2:10" x14ac:dyDescent="0.25">
      <c r="B116" t="s">
        <v>92</v>
      </c>
      <c r="C116" s="1">
        <v>46044</v>
      </c>
      <c r="D116" t="s">
        <v>172</v>
      </c>
      <c r="E116" s="2">
        <v>38.590000000000003</v>
      </c>
      <c r="F116" s="2"/>
      <c r="G116" s="3">
        <f>Transactions[[#This Row],[Credit (Income)]]-Transactions[[#This Row],[Debit (Spend)]]</f>
        <v>-38.590000000000003</v>
      </c>
      <c r="H116" t="s">
        <v>11</v>
      </c>
      <c r="I116" s="3" t="str">
        <f>_xlfn.XLOOKUP(Transactions[[#This Row],[Subcategory]],categories[Subcategory],categories[Category],"Add Subcategory")</f>
        <v>Living Expense</v>
      </c>
      <c r="J116" s="3" t="str">
        <f>_xlfn.XLOOKUP(Transactions[[#This Row],[Subcategory]],categories[Subcategory],categories[Category Type],"Add Subcategory")</f>
        <v>Expense</v>
      </c>
    </row>
    <row r="117" spans="2:10" x14ac:dyDescent="0.25">
      <c r="B117" t="s">
        <v>92</v>
      </c>
      <c r="C117" s="1">
        <v>46044</v>
      </c>
      <c r="D117" t="s">
        <v>139</v>
      </c>
      <c r="E117" s="2">
        <v>32.53</v>
      </c>
      <c r="F117" s="2"/>
      <c r="G117" s="3">
        <f>Transactions[[#This Row],[Credit (Income)]]-Transactions[[#This Row],[Debit (Spend)]]</f>
        <v>-32.53</v>
      </c>
      <c r="H117" t="s">
        <v>11</v>
      </c>
      <c r="I117" s="3" t="str">
        <f>_xlfn.XLOOKUP(Transactions[[#This Row],[Subcategory]],categories[Subcategory],categories[Category],"Add Subcategory")</f>
        <v>Living Expense</v>
      </c>
      <c r="J117" s="3" t="str">
        <f>_xlfn.XLOOKUP(Transactions[[#This Row],[Subcategory]],categories[Subcategory],categories[Category Type],"Add Subcategory")</f>
        <v>Expense</v>
      </c>
    </row>
    <row r="118" spans="2:10" x14ac:dyDescent="0.25">
      <c r="B118" t="s">
        <v>91</v>
      </c>
      <c r="C118" s="1">
        <v>46044</v>
      </c>
      <c r="D118" t="s">
        <v>326</v>
      </c>
      <c r="E118" s="2">
        <v>17.670000000000002</v>
      </c>
      <c r="F118" s="2"/>
      <c r="G118" s="3">
        <f>Transactions[[#This Row],[Credit (Income)]]-Transactions[[#This Row],[Debit (Spend)]]</f>
        <v>-17.670000000000002</v>
      </c>
      <c r="H118" t="s">
        <v>210</v>
      </c>
      <c r="I118" s="3" t="str">
        <f>_xlfn.XLOOKUP(Transactions[[#This Row],[Subcategory]],categories[Subcategory],categories[Category],"Add Subcategory")</f>
        <v>Entertainment</v>
      </c>
      <c r="J118" s="3" t="str">
        <f>_xlfn.XLOOKUP(Transactions[[#This Row],[Subcategory]],categories[Subcategory],categories[Category Type],"Add Subcategory")</f>
        <v>Expense</v>
      </c>
    </row>
    <row r="119" spans="2:10" x14ac:dyDescent="0.25">
      <c r="B119" t="s">
        <v>91</v>
      </c>
      <c r="C119" s="1">
        <v>46044</v>
      </c>
      <c r="D119" t="s">
        <v>139</v>
      </c>
      <c r="E119" s="2">
        <v>29.83</v>
      </c>
      <c r="F119" s="2"/>
      <c r="G119" s="3">
        <f>Transactions[[#This Row],[Credit (Income)]]-Transactions[[#This Row],[Debit (Spend)]]</f>
        <v>-29.83</v>
      </c>
      <c r="H119" t="s">
        <v>11</v>
      </c>
      <c r="I119" s="3" t="str">
        <f>_xlfn.XLOOKUP(Transactions[[#This Row],[Subcategory]],categories[Subcategory],categories[Category],"Add Subcategory")</f>
        <v>Living Expense</v>
      </c>
      <c r="J119" s="3" t="str">
        <f>_xlfn.XLOOKUP(Transactions[[#This Row],[Subcategory]],categories[Subcategory],categories[Category Type],"Add Subcategory")</f>
        <v>Expense</v>
      </c>
    </row>
    <row r="120" spans="2:10" x14ac:dyDescent="0.25">
      <c r="B120" t="s">
        <v>91</v>
      </c>
      <c r="C120" s="1">
        <v>46044</v>
      </c>
      <c r="D120" t="s">
        <v>328</v>
      </c>
      <c r="E120" s="2">
        <v>50</v>
      </c>
      <c r="F120" s="2"/>
      <c r="G120" s="3">
        <f>Transactions[[#This Row],[Credit (Income)]]-Transactions[[#This Row],[Debit (Spend)]]</f>
        <v>-50</v>
      </c>
      <c r="H120" t="s">
        <v>327</v>
      </c>
      <c r="I120" s="3" t="str">
        <f>_xlfn.XLOOKUP(Transactions[[#This Row],[Subcategory]],categories[Subcategory],categories[Category],"Add Subcategory")</f>
        <v>Medical</v>
      </c>
      <c r="J120" s="3" t="str">
        <f>_xlfn.XLOOKUP(Transactions[[#This Row],[Subcategory]],categories[Subcategory],categories[Category Type],"Add Subcategory")</f>
        <v>Expense</v>
      </c>
    </row>
    <row r="121" spans="2:10" x14ac:dyDescent="0.25">
      <c r="B121" t="s">
        <v>91</v>
      </c>
      <c r="C121" s="1">
        <v>46045</v>
      </c>
      <c r="D121" t="s">
        <v>153</v>
      </c>
      <c r="E121" s="2"/>
      <c r="F121" s="2">
        <v>2369.38</v>
      </c>
      <c r="G121" s="3">
        <f>Transactions[[#This Row],[Credit (Income)]]-Transactions[[#This Row],[Debit (Spend)]]</f>
        <v>2369.38</v>
      </c>
      <c r="H121" t="s">
        <v>9</v>
      </c>
      <c r="I121" s="3" t="str">
        <f>_xlfn.XLOOKUP(Transactions[[#This Row],[Subcategory]],categories[Subcategory],categories[Category],"Add Subcategory")</f>
        <v>Income, Dan</v>
      </c>
      <c r="J121" s="3" t="str">
        <f>_xlfn.XLOOKUP(Transactions[[#This Row],[Subcategory]],categories[Subcategory],categories[Category Type],"Add Subcategory")</f>
        <v>Income</v>
      </c>
    </row>
    <row r="122" spans="2:10" x14ac:dyDescent="0.25">
      <c r="B122" t="s">
        <v>91</v>
      </c>
      <c r="C122" s="1">
        <v>46045</v>
      </c>
      <c r="D122" t="s">
        <v>138</v>
      </c>
      <c r="E122" s="2">
        <v>20</v>
      </c>
      <c r="F122" s="2"/>
      <c r="G122" s="3">
        <f>Transactions[[#This Row],[Credit (Income)]]-Transactions[[#This Row],[Debit (Spend)]]</f>
        <v>-20</v>
      </c>
      <c r="H122" t="s">
        <v>99</v>
      </c>
      <c r="I122" s="3" t="str">
        <f>_xlfn.XLOOKUP(Transactions[[#This Row],[Subcategory]],categories[Subcategory],categories[Category],"Add Subcategory")</f>
        <v>Investing</v>
      </c>
      <c r="J122" s="3" t="str">
        <f>_xlfn.XLOOKUP(Transactions[[#This Row],[Subcategory]],categories[Subcategory],categories[Category Type],"Add Subcategory")</f>
        <v>Expense</v>
      </c>
    </row>
    <row r="123" spans="2:10" x14ac:dyDescent="0.25">
      <c r="B123" t="s">
        <v>91</v>
      </c>
      <c r="C123" s="1">
        <v>46045</v>
      </c>
      <c r="D123" t="s">
        <v>194</v>
      </c>
      <c r="E123" s="2">
        <v>4.95</v>
      </c>
      <c r="F123" s="2"/>
      <c r="G123" s="3">
        <f>Transactions[[#This Row],[Credit (Income)]]-Transactions[[#This Row],[Debit (Spend)]]</f>
        <v>-4.95</v>
      </c>
      <c r="H123" t="s">
        <v>87</v>
      </c>
      <c r="I123" s="3" t="str">
        <f>_xlfn.XLOOKUP(Transactions[[#This Row],[Subcategory]],categories[Subcategory],categories[Category],"Add Subcategory")</f>
        <v>Vehicles</v>
      </c>
      <c r="J123" s="3" t="str">
        <f>_xlfn.XLOOKUP(Transactions[[#This Row],[Subcategory]],categories[Subcategory],categories[Category Type],"Add Subcategory")</f>
        <v>Expense</v>
      </c>
    </row>
    <row r="124" spans="2:10" x14ac:dyDescent="0.25">
      <c r="B124" t="s">
        <v>91</v>
      </c>
      <c r="C124" s="1">
        <v>46046</v>
      </c>
      <c r="D124" t="s">
        <v>195</v>
      </c>
      <c r="E124" s="2">
        <v>9.7100000000000009</v>
      </c>
      <c r="F124" s="2"/>
      <c r="G124" s="3">
        <f>Transactions[[#This Row],[Credit (Income)]]-Transactions[[#This Row],[Debit (Spend)]]</f>
        <v>-9.7100000000000009</v>
      </c>
      <c r="H124" t="s">
        <v>87</v>
      </c>
      <c r="I124" s="3" t="str">
        <f>_xlfn.XLOOKUP(Transactions[[#This Row],[Subcategory]],categories[Subcategory],categories[Category],"Add Subcategory")</f>
        <v>Vehicles</v>
      </c>
      <c r="J124" s="3" t="str">
        <f>_xlfn.XLOOKUP(Transactions[[#This Row],[Subcategory]],categories[Subcategory],categories[Category Type],"Add Subcategory")</f>
        <v>Expense</v>
      </c>
    </row>
    <row r="125" spans="2:10" x14ac:dyDescent="0.25">
      <c r="B125" t="s">
        <v>148</v>
      </c>
      <c r="C125" s="1">
        <v>46046</v>
      </c>
      <c r="D125" t="s">
        <v>196</v>
      </c>
      <c r="E125" s="2">
        <v>19.760000000000002</v>
      </c>
      <c r="F125" s="2"/>
      <c r="G125" s="3">
        <f>Transactions[[#This Row],[Credit (Income)]]-Transactions[[#This Row],[Debit (Spend)]]</f>
        <v>-19.760000000000002</v>
      </c>
      <c r="H125" t="s">
        <v>223</v>
      </c>
      <c r="I125" s="3" t="str">
        <f>_xlfn.XLOOKUP(Transactions[[#This Row],[Subcategory]],categories[Subcategory],categories[Category],"Add Subcategory")</f>
        <v>Leisure</v>
      </c>
      <c r="J125" s="3" t="str">
        <f>_xlfn.XLOOKUP(Transactions[[#This Row],[Subcategory]],categories[Subcategory],categories[Category Type],"Add Subcategory")</f>
        <v>Expense</v>
      </c>
    </row>
    <row r="126" spans="2:10" x14ac:dyDescent="0.25">
      <c r="B126" t="s">
        <v>91</v>
      </c>
      <c r="C126" s="1">
        <v>46046</v>
      </c>
      <c r="D126" t="s">
        <v>127</v>
      </c>
      <c r="E126" s="2">
        <v>22.96</v>
      </c>
      <c r="F126" s="2"/>
      <c r="G126" s="3">
        <f>Transactions[[#This Row],[Credit (Income)]]-Transactions[[#This Row],[Debit (Spend)]]</f>
        <v>-22.96</v>
      </c>
      <c r="H126" t="s">
        <v>223</v>
      </c>
      <c r="I126" s="3" t="str">
        <f>_xlfn.XLOOKUP(Transactions[[#This Row],[Subcategory]],categories[Subcategory],categories[Category],"Add Subcategory")</f>
        <v>Leisure</v>
      </c>
      <c r="J126" s="3" t="str">
        <f>_xlfn.XLOOKUP(Transactions[[#This Row],[Subcategory]],categories[Subcategory],categories[Category Type],"Add Subcategory")</f>
        <v>Expense</v>
      </c>
    </row>
    <row r="127" spans="2:10" x14ac:dyDescent="0.25">
      <c r="B127" t="s">
        <v>92</v>
      </c>
      <c r="C127" s="1">
        <v>46047</v>
      </c>
      <c r="D127" t="s">
        <v>197</v>
      </c>
      <c r="E127" s="2">
        <v>33.590000000000003</v>
      </c>
      <c r="F127" s="2"/>
      <c r="G127" s="3">
        <f>Transactions[[#This Row],[Credit (Income)]]-Transactions[[#This Row],[Debit (Spend)]]</f>
        <v>-33.590000000000003</v>
      </c>
      <c r="H127" t="s">
        <v>299</v>
      </c>
      <c r="I127" s="3" t="str">
        <f>_xlfn.XLOOKUP(Transactions[[#This Row],[Subcategory]],categories[Subcategory],categories[Category],"Add Subcategory")</f>
        <v>House Utility</v>
      </c>
      <c r="J127" s="3" t="str">
        <f>_xlfn.XLOOKUP(Transactions[[#This Row],[Subcategory]],categories[Subcategory],categories[Category Type],"Add Subcategory")</f>
        <v>Expense</v>
      </c>
    </row>
    <row r="128" spans="2:10" x14ac:dyDescent="0.25">
      <c r="B128" t="s">
        <v>92</v>
      </c>
      <c r="C128" s="1">
        <v>46047</v>
      </c>
      <c r="D128" t="s">
        <v>197</v>
      </c>
      <c r="E128" s="2">
        <v>27.08</v>
      </c>
      <c r="F128" s="2"/>
      <c r="G128" s="3">
        <f>Transactions[[#This Row],[Credit (Income)]]-Transactions[[#This Row],[Debit (Spend)]]</f>
        <v>-27.08</v>
      </c>
      <c r="H128" t="s">
        <v>205</v>
      </c>
      <c r="I128" s="3" t="str">
        <f>_xlfn.XLOOKUP(Transactions[[#This Row],[Subcategory]],categories[Subcategory],categories[Category],"Add Subcategory")</f>
        <v>House Utility</v>
      </c>
      <c r="J128" s="3" t="str">
        <f>_xlfn.XLOOKUP(Transactions[[#This Row],[Subcategory]],categories[Subcategory],categories[Category Type],"Add Subcategory")</f>
        <v>Expense</v>
      </c>
    </row>
    <row r="129" spans="2:10" x14ac:dyDescent="0.25">
      <c r="B129" t="s">
        <v>92</v>
      </c>
      <c r="C129" s="1">
        <v>46047</v>
      </c>
      <c r="D129" t="s">
        <v>197</v>
      </c>
      <c r="E129" s="2">
        <v>35.96</v>
      </c>
      <c r="F129" s="2"/>
      <c r="G129" s="3">
        <f>Transactions[[#This Row],[Credit (Income)]]-Transactions[[#This Row],[Debit (Spend)]]</f>
        <v>-35.96</v>
      </c>
      <c r="H129" t="s">
        <v>204</v>
      </c>
      <c r="I129" s="3" t="str">
        <f>_xlfn.XLOOKUP(Transactions[[#This Row],[Subcategory]],categories[Subcategory],categories[Category],"Add Subcategory")</f>
        <v>House Utility</v>
      </c>
      <c r="J129" s="3" t="str">
        <f>_xlfn.XLOOKUP(Transactions[[#This Row],[Subcategory]],categories[Subcategory],categories[Category Type],"Add Subcategory")</f>
        <v>Expense</v>
      </c>
    </row>
    <row r="130" spans="2:10" x14ac:dyDescent="0.25">
      <c r="B130" t="s">
        <v>91</v>
      </c>
      <c r="C130" s="1">
        <v>46048</v>
      </c>
      <c r="D130" t="s">
        <v>234</v>
      </c>
      <c r="E130" s="2">
        <v>8.0399999999999991</v>
      </c>
      <c r="F130" s="2"/>
      <c r="G130" s="3">
        <f>Transactions[[#This Row],[Credit (Income)]]-Transactions[[#This Row],[Debit (Spend)]]</f>
        <v>-8.0399999999999991</v>
      </c>
      <c r="H130" t="s">
        <v>88</v>
      </c>
      <c r="I130" s="3" t="str">
        <f>_xlfn.XLOOKUP(Transactions[[#This Row],[Subcategory]],categories[Subcategory],categories[Category],"Add Subcategory")</f>
        <v>House</v>
      </c>
      <c r="J130" s="3" t="str">
        <f>_xlfn.XLOOKUP(Transactions[[#This Row],[Subcategory]],categories[Subcategory],categories[Category Type],"Add Subcategory")</f>
        <v>Expense</v>
      </c>
    </row>
    <row r="131" spans="2:10" x14ac:dyDescent="0.25">
      <c r="B131" t="s">
        <v>91</v>
      </c>
      <c r="C131" s="1">
        <v>46048</v>
      </c>
      <c r="D131" t="s">
        <v>235</v>
      </c>
      <c r="E131" s="2">
        <v>15.26</v>
      </c>
      <c r="F131" s="2"/>
      <c r="G131" s="3">
        <f>Transactions[[#This Row],[Credit (Income)]]-Transactions[[#This Row],[Debit (Spend)]]</f>
        <v>-15.26</v>
      </c>
      <c r="H131" t="s">
        <v>88</v>
      </c>
      <c r="I131" s="3" t="str">
        <f>_xlfn.XLOOKUP(Transactions[[#This Row],[Subcategory]],categories[Subcategory],categories[Category],"Add Subcategory")</f>
        <v>House</v>
      </c>
      <c r="J131" s="3" t="str">
        <f>_xlfn.XLOOKUP(Transactions[[#This Row],[Subcategory]],categories[Subcategory],categories[Category Type],"Add Subcategory")</f>
        <v>Expense</v>
      </c>
    </row>
    <row r="132" spans="2:10" x14ac:dyDescent="0.25">
      <c r="B132" t="s">
        <v>91</v>
      </c>
      <c r="C132" s="1">
        <v>46048</v>
      </c>
      <c r="D132" t="s">
        <v>112</v>
      </c>
      <c r="E132" s="2">
        <v>8.5</v>
      </c>
      <c r="F132" s="2"/>
      <c r="G132" s="3">
        <f>Transactions[[#This Row],[Credit (Income)]]-Transactions[[#This Row],[Debit (Spend)]]</f>
        <v>-8.5</v>
      </c>
      <c r="H132" t="s">
        <v>111</v>
      </c>
      <c r="I132" s="3" t="str">
        <f>_xlfn.XLOOKUP(Transactions[[#This Row],[Subcategory]],categories[Subcategory],categories[Category],"Add Subcategory")</f>
        <v>Dining Out</v>
      </c>
      <c r="J132" s="3" t="str">
        <f>_xlfn.XLOOKUP(Transactions[[#This Row],[Subcategory]],categories[Subcategory],categories[Category Type],"Add Subcategory")</f>
        <v>Expense</v>
      </c>
    </row>
    <row r="133" spans="2:10" x14ac:dyDescent="0.25">
      <c r="B133" t="s">
        <v>91</v>
      </c>
      <c r="C133" s="1">
        <v>46048</v>
      </c>
      <c r="D133" t="s">
        <v>239</v>
      </c>
      <c r="E133" s="2">
        <v>1258.24</v>
      </c>
      <c r="F133" s="2"/>
      <c r="G133" s="3">
        <f>Transactions[[#This Row],[Credit (Income)]]-Transactions[[#This Row],[Debit (Spend)]]</f>
        <v>-1258.24</v>
      </c>
      <c r="H133" t="s">
        <v>88</v>
      </c>
      <c r="I133" s="3" t="str">
        <f>_xlfn.XLOOKUP(Transactions[[#This Row],[Subcategory]],categories[Subcategory],categories[Category],"Add Subcategory")</f>
        <v>House</v>
      </c>
      <c r="J133" s="3" t="str">
        <f>_xlfn.XLOOKUP(Transactions[[#This Row],[Subcategory]],categories[Subcategory],categories[Category Type],"Add Subcategory")</f>
        <v>Expense</v>
      </c>
    </row>
    <row r="134" spans="2:10" x14ac:dyDescent="0.25">
      <c r="B134" t="s">
        <v>156</v>
      </c>
      <c r="C134" s="1">
        <v>46049</v>
      </c>
      <c r="D134" t="s">
        <v>138</v>
      </c>
      <c r="E134" s="2">
        <v>20</v>
      </c>
      <c r="F134" s="2"/>
      <c r="G134" s="3">
        <f>Transactions[[#This Row],[Credit (Income)]]-Transactions[[#This Row],[Debit (Spend)]]</f>
        <v>-20</v>
      </c>
      <c r="H134" t="s">
        <v>99</v>
      </c>
      <c r="I134" s="3" t="str">
        <f>_xlfn.XLOOKUP(Transactions[[#This Row],[Subcategory]],categories[Subcategory],categories[Category],"Add Subcategory")</f>
        <v>Investing</v>
      </c>
      <c r="J134" s="3" t="str">
        <f>_xlfn.XLOOKUP(Transactions[[#This Row],[Subcategory]],categories[Subcategory],categories[Category Type],"Add Subcategory")</f>
        <v>Expense</v>
      </c>
    </row>
    <row r="135" spans="2:10" x14ac:dyDescent="0.25">
      <c r="B135" t="s">
        <v>91</v>
      </c>
      <c r="C135" s="1">
        <v>46049</v>
      </c>
      <c r="D135" t="s">
        <v>240</v>
      </c>
      <c r="E135" s="2">
        <v>1063.4000000000001</v>
      </c>
      <c r="F135" s="2"/>
      <c r="G135" s="3">
        <f>Transactions[[#This Row],[Credit (Income)]]-Transactions[[#This Row],[Debit (Spend)]]</f>
        <v>-1063.4000000000001</v>
      </c>
      <c r="H135" t="s">
        <v>206</v>
      </c>
      <c r="I135" s="3" t="str">
        <f>_xlfn.XLOOKUP(Transactions[[#This Row],[Subcategory]],categories[Subcategory],categories[Category],"Add Subcategory")</f>
        <v>House</v>
      </c>
      <c r="J135" s="3" t="str">
        <f>_xlfn.XLOOKUP(Transactions[[#This Row],[Subcategory]],categories[Subcategory],categories[Category Type],"Add Subcategory")</f>
        <v>Expense</v>
      </c>
    </row>
    <row r="136" spans="2:10" x14ac:dyDescent="0.25">
      <c r="B136" t="s">
        <v>91</v>
      </c>
      <c r="C136" s="1">
        <v>46049</v>
      </c>
      <c r="D136" t="s">
        <v>237</v>
      </c>
      <c r="E136" s="2">
        <v>200</v>
      </c>
      <c r="F136" s="2"/>
      <c r="G136" s="3">
        <f>Transactions[[#This Row],[Credit (Income)]]-Transactions[[#This Row],[Debit (Spend)]]</f>
        <v>-200</v>
      </c>
      <c r="H136" t="s">
        <v>88</v>
      </c>
      <c r="I136" s="3" t="str">
        <f>_xlfn.XLOOKUP(Transactions[[#This Row],[Subcategory]],categories[Subcategory],categories[Category],"Add Subcategory")</f>
        <v>House</v>
      </c>
      <c r="J136" s="3" t="str">
        <f>_xlfn.XLOOKUP(Transactions[[#This Row],[Subcategory]],categories[Subcategory],categories[Category Type],"Add Subcategory")</f>
        <v>Expense</v>
      </c>
    </row>
    <row r="137" spans="2:10" x14ac:dyDescent="0.25">
      <c r="B137" t="s">
        <v>91</v>
      </c>
      <c r="C137" s="1">
        <v>46049</v>
      </c>
      <c r="D137" t="s">
        <v>145</v>
      </c>
      <c r="E137" s="2">
        <v>200</v>
      </c>
      <c r="F137" s="2"/>
      <c r="G137" s="3">
        <f>Transactions[[#This Row],[Credit (Income)]]-Transactions[[#This Row],[Debit (Spend)]]</f>
        <v>-200</v>
      </c>
      <c r="H137" t="s">
        <v>223</v>
      </c>
      <c r="I137" s="3" t="str">
        <f>_xlfn.XLOOKUP(Transactions[[#This Row],[Subcategory]],categories[Subcategory],categories[Category],"Add Subcategory")</f>
        <v>Leisure</v>
      </c>
      <c r="J137" s="3" t="str">
        <f>_xlfn.XLOOKUP(Transactions[[#This Row],[Subcategory]],categories[Subcategory],categories[Category Type],"Add Subcategory")</f>
        <v>Expense</v>
      </c>
    </row>
    <row r="138" spans="2:10" x14ac:dyDescent="0.25">
      <c r="B138" t="s">
        <v>91</v>
      </c>
      <c r="C138" s="1">
        <v>46049</v>
      </c>
      <c r="D138" t="s">
        <v>241</v>
      </c>
      <c r="E138" s="2">
        <v>5.99</v>
      </c>
      <c r="F138" s="2"/>
      <c r="G138" s="3">
        <f>Transactions[[#This Row],[Credit (Income)]]-Transactions[[#This Row],[Debit (Spend)]]</f>
        <v>-5.99</v>
      </c>
      <c r="H138" t="s">
        <v>111</v>
      </c>
      <c r="I138" s="3" t="str">
        <f>_xlfn.XLOOKUP(Transactions[[#This Row],[Subcategory]],categories[Subcategory],categories[Category],"Add Subcategory")</f>
        <v>Dining Out</v>
      </c>
      <c r="J138" s="3" t="str">
        <f>_xlfn.XLOOKUP(Transactions[[#This Row],[Subcategory]],categories[Subcategory],categories[Category Type],"Add Subcategory")</f>
        <v>Expense</v>
      </c>
    </row>
    <row r="139" spans="2:10" x14ac:dyDescent="0.25">
      <c r="B139" t="s">
        <v>91</v>
      </c>
      <c r="C139" s="1">
        <v>46049</v>
      </c>
      <c r="D139" t="s">
        <v>241</v>
      </c>
      <c r="E139" s="2">
        <v>20.5</v>
      </c>
      <c r="F139" s="2"/>
      <c r="G139" s="3">
        <f>Transactions[[#This Row],[Credit (Income)]]-Transactions[[#This Row],[Debit (Spend)]]</f>
        <v>-20.5</v>
      </c>
      <c r="H139" t="s">
        <v>87</v>
      </c>
      <c r="I139" s="3" t="str">
        <f>_xlfn.XLOOKUP(Transactions[[#This Row],[Subcategory]],categories[Subcategory],categories[Category],"Add Subcategory")</f>
        <v>Vehicles</v>
      </c>
      <c r="J139" s="3" t="str">
        <f>_xlfn.XLOOKUP(Transactions[[#This Row],[Subcategory]],categories[Subcategory],categories[Category Type],"Add Subcategory")</f>
        <v>Expense</v>
      </c>
    </row>
    <row r="140" spans="2:10" x14ac:dyDescent="0.25">
      <c r="B140" t="s">
        <v>91</v>
      </c>
      <c r="C140" s="1">
        <v>46049</v>
      </c>
      <c r="D140" t="s">
        <v>243</v>
      </c>
      <c r="E140" s="2">
        <v>2.99</v>
      </c>
      <c r="F140" s="2"/>
      <c r="G140" s="3">
        <f>Transactions[[#This Row],[Credit (Income)]]-Transactions[[#This Row],[Debit (Spend)]]</f>
        <v>-2.99</v>
      </c>
      <c r="H140" t="s">
        <v>216</v>
      </c>
      <c r="I140" s="3" t="str">
        <f>_xlfn.XLOOKUP(Transactions[[#This Row],[Subcategory]],categories[Subcategory],categories[Category],"Add Subcategory")</f>
        <v>Clothing</v>
      </c>
      <c r="J140" s="3" t="str">
        <f>_xlfn.XLOOKUP(Transactions[[#This Row],[Subcategory]],categories[Subcategory],categories[Category Type],"Add Subcategory")</f>
        <v>Expense</v>
      </c>
    </row>
    <row r="141" spans="2:10" x14ac:dyDescent="0.25">
      <c r="B141" t="s">
        <v>91</v>
      </c>
      <c r="C141" s="1">
        <v>46049</v>
      </c>
      <c r="D141" t="s">
        <v>147</v>
      </c>
      <c r="E141" s="2">
        <v>10.54</v>
      </c>
      <c r="F141" s="2"/>
      <c r="G141" s="3">
        <f>Transactions[[#This Row],[Credit (Income)]]-Transactions[[#This Row],[Debit (Spend)]]</f>
        <v>-10.54</v>
      </c>
      <c r="H141" t="s">
        <v>162</v>
      </c>
      <c r="I141" s="3" t="str">
        <f>_xlfn.XLOOKUP(Transactions[[#This Row],[Subcategory]],categories[Subcategory],categories[Category],"Add Subcategory")</f>
        <v>Entertainment</v>
      </c>
      <c r="J141" s="3" t="str">
        <f>_xlfn.XLOOKUP(Transactions[[#This Row],[Subcategory]],categories[Subcategory],categories[Category Type],"Add Subcategory")</f>
        <v>Expense</v>
      </c>
    </row>
    <row r="142" spans="2:10" x14ac:dyDescent="0.25">
      <c r="B142" t="s">
        <v>91</v>
      </c>
      <c r="C142" s="1">
        <v>46049</v>
      </c>
      <c r="D142" t="s">
        <v>138</v>
      </c>
      <c r="E142" s="2">
        <v>15</v>
      </c>
      <c r="F142" s="2"/>
      <c r="G142" s="3">
        <f>Transactions[[#This Row],[Credit (Income)]]-Transactions[[#This Row],[Debit (Spend)]]</f>
        <v>-15</v>
      </c>
      <c r="H142" t="s">
        <v>99</v>
      </c>
      <c r="I142" s="3" t="str">
        <f>_xlfn.XLOOKUP(Transactions[[#This Row],[Subcategory]],categories[Subcategory],categories[Category],"Add Subcategory")</f>
        <v>Investing</v>
      </c>
      <c r="J142" s="3" t="str">
        <f>_xlfn.XLOOKUP(Transactions[[#This Row],[Subcategory]],categories[Subcategory],categories[Category Type],"Add Subcategory")</f>
        <v>Expense</v>
      </c>
    </row>
    <row r="143" spans="2:10" x14ac:dyDescent="0.25">
      <c r="B143" t="s">
        <v>92</v>
      </c>
      <c r="C143" s="1">
        <v>46049</v>
      </c>
      <c r="D143" t="s">
        <v>242</v>
      </c>
      <c r="E143" s="2">
        <v>289</v>
      </c>
      <c r="F143" s="2"/>
      <c r="G143" s="3">
        <f>Transactions[[#This Row],[Credit (Income)]]-Transactions[[#This Row],[Debit (Spend)]]</f>
        <v>-289</v>
      </c>
      <c r="H143" t="s">
        <v>88</v>
      </c>
      <c r="I143" s="3" t="str">
        <f>_xlfn.XLOOKUP(Transactions[[#This Row],[Subcategory]],categories[Subcategory],categories[Category],"Add Subcategory")</f>
        <v>House</v>
      </c>
      <c r="J143" s="3" t="str">
        <f>_xlfn.XLOOKUP(Transactions[[#This Row],[Subcategory]],categories[Subcategory],categories[Category Type],"Add Subcategory")</f>
        <v>Expense</v>
      </c>
    </row>
    <row r="144" spans="2:10" x14ac:dyDescent="0.25">
      <c r="B144" t="s">
        <v>92</v>
      </c>
      <c r="C144" s="1">
        <v>46050</v>
      </c>
      <c r="D144" t="s">
        <v>244</v>
      </c>
      <c r="E144" s="2">
        <v>68.97</v>
      </c>
      <c r="F144" s="2"/>
      <c r="G144" s="3">
        <f>Transactions[[#This Row],[Credit (Income)]]-Transactions[[#This Row],[Debit (Spend)]]</f>
        <v>-68.97</v>
      </c>
      <c r="H144" t="s">
        <v>216</v>
      </c>
      <c r="I144" s="3" t="str">
        <f>_xlfn.XLOOKUP(Transactions[[#This Row],[Subcategory]],categories[Subcategory],categories[Category],"Add Subcategory")</f>
        <v>Clothing</v>
      </c>
      <c r="J144" s="3" t="str">
        <f>_xlfn.XLOOKUP(Transactions[[#This Row],[Subcategory]],categories[Subcategory],categories[Category Type],"Add Subcategory")</f>
        <v>Expense</v>
      </c>
    </row>
    <row r="145" spans="2:10" x14ac:dyDescent="0.25">
      <c r="B145" t="s">
        <v>92</v>
      </c>
      <c r="C145" s="1">
        <v>46050</v>
      </c>
      <c r="D145" t="s">
        <v>245</v>
      </c>
      <c r="E145" s="2">
        <v>9.36</v>
      </c>
      <c r="F145" s="2"/>
      <c r="G145" s="3">
        <f>Transactions[[#This Row],[Credit (Income)]]-Transactions[[#This Row],[Debit (Spend)]]</f>
        <v>-9.36</v>
      </c>
      <c r="H145" t="s">
        <v>11</v>
      </c>
      <c r="I145" s="3" t="str">
        <f>_xlfn.XLOOKUP(Transactions[[#This Row],[Subcategory]],categories[Subcategory],categories[Category],"Add Subcategory")</f>
        <v>Living Expense</v>
      </c>
      <c r="J145" s="3" t="str">
        <f>_xlfn.XLOOKUP(Transactions[[#This Row],[Subcategory]],categories[Subcategory],categories[Category Type],"Add Subcategory")</f>
        <v>Expense</v>
      </c>
    </row>
    <row r="146" spans="2:10" x14ac:dyDescent="0.25">
      <c r="B146" t="s">
        <v>92</v>
      </c>
      <c r="C146" s="1">
        <v>46050</v>
      </c>
      <c r="D146" t="s">
        <v>246</v>
      </c>
      <c r="E146" s="2">
        <v>21.26</v>
      </c>
      <c r="F146" s="2"/>
      <c r="G146" s="3">
        <f>Transactions[[#This Row],[Credit (Income)]]-Transactions[[#This Row],[Debit (Spend)]]</f>
        <v>-21.26</v>
      </c>
      <c r="H146" t="s">
        <v>104</v>
      </c>
      <c r="I146" s="3" t="str">
        <f>_xlfn.XLOOKUP(Transactions[[#This Row],[Subcategory]],categories[Subcategory],categories[Category],"Add Subcategory")</f>
        <v>Medical</v>
      </c>
      <c r="J146" s="3" t="str">
        <f>_xlfn.XLOOKUP(Transactions[[#This Row],[Subcategory]],categories[Subcategory],categories[Category Type],"Add Subcategory")</f>
        <v>Expense</v>
      </c>
    </row>
    <row r="147" spans="2:10" x14ac:dyDescent="0.25">
      <c r="B147" t="s">
        <v>92</v>
      </c>
      <c r="C147" s="1">
        <v>46050</v>
      </c>
      <c r="D147" t="s">
        <v>248</v>
      </c>
      <c r="E147" s="2">
        <v>64.430000000000007</v>
      </c>
      <c r="F147" s="2"/>
      <c r="G147" s="3">
        <f>Transactions[[#This Row],[Credit (Income)]]-Transactions[[#This Row],[Debit (Spend)]]</f>
        <v>-64.430000000000007</v>
      </c>
      <c r="H147" t="s">
        <v>249</v>
      </c>
      <c r="I147" s="3" t="str">
        <f>_xlfn.XLOOKUP(Transactions[[#This Row],[Subcategory]],categories[Subcategory],categories[Category],"Add Subcategory")</f>
        <v>House</v>
      </c>
      <c r="J147" s="3" t="str">
        <f>_xlfn.XLOOKUP(Transactions[[#This Row],[Subcategory]],categories[Subcategory],categories[Category Type],"Add Subcategory")</f>
        <v>Expense</v>
      </c>
    </row>
    <row r="148" spans="2:10" x14ac:dyDescent="0.25">
      <c r="B148" t="s">
        <v>91</v>
      </c>
      <c r="C148" s="1">
        <v>46050</v>
      </c>
      <c r="D148" t="s">
        <v>247</v>
      </c>
      <c r="E148" s="2">
        <v>19.329999999999998</v>
      </c>
      <c r="F148" s="2"/>
      <c r="G148" s="3">
        <f>Transactions[[#This Row],[Credit (Income)]]-Transactions[[#This Row],[Debit (Spend)]]</f>
        <v>-19.329999999999998</v>
      </c>
      <c r="H148" t="s">
        <v>87</v>
      </c>
      <c r="I148" s="3" t="str">
        <f>_xlfn.XLOOKUP(Transactions[[#This Row],[Subcategory]],categories[Subcategory],categories[Category],"Add Subcategory")</f>
        <v>Vehicles</v>
      </c>
      <c r="J148" s="3" t="str">
        <f>_xlfn.XLOOKUP(Transactions[[#This Row],[Subcategory]],categories[Subcategory],categories[Category Type],"Add Subcategory")</f>
        <v>Expense</v>
      </c>
    </row>
    <row r="149" spans="2:10" x14ac:dyDescent="0.25">
      <c r="B149" t="s">
        <v>91</v>
      </c>
      <c r="C149" s="1">
        <v>46051</v>
      </c>
      <c r="D149" t="s">
        <v>253</v>
      </c>
      <c r="E149" s="2">
        <v>2.35</v>
      </c>
      <c r="F149" s="2"/>
      <c r="G149" s="3">
        <f>Transactions[[#This Row],[Credit (Income)]]-Transactions[[#This Row],[Debit (Spend)]]</f>
        <v>-2.35</v>
      </c>
      <c r="H149" t="s">
        <v>111</v>
      </c>
      <c r="I149" s="3" t="str">
        <f>_xlfn.XLOOKUP(Transactions[[#This Row],[Subcategory]],categories[Subcategory],categories[Category],"Add Subcategory")</f>
        <v>Dining Out</v>
      </c>
      <c r="J149" s="3" t="str">
        <f>_xlfn.XLOOKUP(Transactions[[#This Row],[Subcategory]],categories[Subcategory],categories[Category Type],"Add Subcategory")</f>
        <v>Expense</v>
      </c>
    </row>
    <row r="150" spans="2:10" x14ac:dyDescent="0.25">
      <c r="B150" t="s">
        <v>91</v>
      </c>
      <c r="C150" s="24">
        <v>46051</v>
      </c>
      <c r="D150" t="s">
        <v>253</v>
      </c>
      <c r="E150" s="2">
        <v>2.35</v>
      </c>
      <c r="F150" s="2"/>
      <c r="G150" s="3">
        <f>Transactions[[#This Row],[Credit (Income)]]-Transactions[[#This Row],[Debit (Spend)]]</f>
        <v>-2.35</v>
      </c>
      <c r="H150" t="s">
        <v>111</v>
      </c>
      <c r="I150" s="3" t="str">
        <f>_xlfn.XLOOKUP(Transactions[[#This Row],[Subcategory]],categories[Subcategory],categories[Category],"Add Subcategory")</f>
        <v>Dining Out</v>
      </c>
      <c r="J150" s="3" t="str">
        <f>_xlfn.XLOOKUP(Transactions[[#This Row],[Subcategory]],categories[Subcategory],categories[Category Type],"Add Subcategory")</f>
        <v>Expense</v>
      </c>
    </row>
    <row r="151" spans="2:10" x14ac:dyDescent="0.25">
      <c r="B151" t="s">
        <v>91</v>
      </c>
      <c r="C151" s="1">
        <v>46052</v>
      </c>
      <c r="D151" t="s">
        <v>195</v>
      </c>
      <c r="E151" s="2">
        <v>16.22</v>
      </c>
      <c r="F151" s="2"/>
      <c r="G151" s="3">
        <f>Transactions[[#This Row],[Credit (Income)]]-Transactions[[#This Row],[Debit (Spend)]]</f>
        <v>-16.22</v>
      </c>
      <c r="H151" t="s">
        <v>87</v>
      </c>
      <c r="I151" s="3" t="str">
        <f>_xlfn.XLOOKUP(Transactions[[#This Row],[Subcategory]],categories[Subcategory],categories[Category],"Add Subcategory")</f>
        <v>Vehicles</v>
      </c>
      <c r="J151" s="3" t="str">
        <f>_xlfn.XLOOKUP(Transactions[[#This Row],[Subcategory]],categories[Subcategory],categories[Category Type],"Add Subcategory")</f>
        <v>Expense</v>
      </c>
    </row>
    <row r="152" spans="2:10" x14ac:dyDescent="0.25">
      <c r="B152" t="s">
        <v>92</v>
      </c>
      <c r="C152" s="1">
        <v>46052</v>
      </c>
      <c r="D152" t="s">
        <v>251</v>
      </c>
      <c r="E152" s="2">
        <v>2.17</v>
      </c>
      <c r="F152" s="2"/>
      <c r="G152" s="3">
        <f>Transactions[[#This Row],[Credit (Income)]]-Transactions[[#This Row],[Debit (Spend)]]</f>
        <v>-2.17</v>
      </c>
      <c r="H152" t="s">
        <v>219</v>
      </c>
      <c r="I152" s="3" t="str">
        <f>_xlfn.XLOOKUP(Transactions[[#This Row],[Subcategory]],categories[Subcategory],categories[Category],"Add Subcategory")</f>
        <v>Gifts</v>
      </c>
      <c r="J152" s="3" t="str">
        <f>_xlfn.XLOOKUP(Transactions[[#This Row],[Subcategory]],categories[Subcategory],categories[Category Type],"Add Subcategory")</f>
        <v>Expense</v>
      </c>
    </row>
    <row r="153" spans="2:10" x14ac:dyDescent="0.25">
      <c r="B153" t="s">
        <v>250</v>
      </c>
      <c r="C153" s="1">
        <v>46052</v>
      </c>
      <c r="D153" t="s">
        <v>252</v>
      </c>
      <c r="E153" s="2">
        <v>3.9</v>
      </c>
      <c r="F153" s="2"/>
      <c r="G153" s="3">
        <f>Transactions[[#This Row],[Credit (Income)]]-Transactions[[#This Row],[Debit (Spend)]]</f>
        <v>-3.9</v>
      </c>
      <c r="H153" t="s">
        <v>11</v>
      </c>
      <c r="I153" s="3" t="str">
        <f>_xlfn.XLOOKUP(Transactions[[#This Row],[Subcategory]],categories[Subcategory],categories[Category],"Add Subcategory")</f>
        <v>Living Expense</v>
      </c>
      <c r="J153" s="3" t="str">
        <f>_xlfn.XLOOKUP(Transactions[[#This Row],[Subcategory]],categories[Subcategory],categories[Category Type],"Add Subcategory")</f>
        <v>Expense</v>
      </c>
    </row>
    <row r="154" spans="2:10" x14ac:dyDescent="0.25">
      <c r="B154" t="s">
        <v>91</v>
      </c>
      <c r="C154" s="1">
        <v>46053</v>
      </c>
      <c r="D154" t="s">
        <v>139</v>
      </c>
      <c r="E154" s="2">
        <v>19.23</v>
      </c>
      <c r="F154" s="2"/>
      <c r="G154" s="3">
        <f>Transactions[[#This Row],[Credit (Income)]]-Transactions[[#This Row],[Debit (Spend)]]</f>
        <v>-19.23</v>
      </c>
      <c r="H154" t="s">
        <v>216</v>
      </c>
      <c r="I154" s="3" t="str">
        <f>_xlfn.XLOOKUP(Transactions[[#This Row],[Subcategory]],categories[Subcategory],categories[Category],"Add Subcategory")</f>
        <v>Clothing</v>
      </c>
      <c r="J154" s="3" t="str">
        <f>_xlfn.XLOOKUP(Transactions[[#This Row],[Subcategory]],categories[Subcategory],categories[Category Type],"Add Subcategory")</f>
        <v>Expense</v>
      </c>
    </row>
    <row r="155" spans="2:10" x14ac:dyDescent="0.25">
      <c r="B155" t="s">
        <v>91</v>
      </c>
      <c r="C155" s="1">
        <v>46053</v>
      </c>
      <c r="D155" t="s">
        <v>241</v>
      </c>
      <c r="E155" s="2">
        <v>4.95</v>
      </c>
      <c r="F155" s="2"/>
      <c r="G155" s="3">
        <f>Transactions[[#This Row],[Credit (Income)]]-Transactions[[#This Row],[Debit (Spend)]]</f>
        <v>-4.95</v>
      </c>
      <c r="H155" t="s">
        <v>111</v>
      </c>
      <c r="I155" s="3" t="str">
        <f>_xlfn.XLOOKUP(Transactions[[#This Row],[Subcategory]],categories[Subcategory],categories[Category],"Add Subcategory")</f>
        <v>Dining Out</v>
      </c>
      <c r="J155" s="3" t="str">
        <f>_xlfn.XLOOKUP(Transactions[[#This Row],[Subcategory]],categories[Subcategory],categories[Category Type],"Add Subcategory")</f>
        <v>Expense</v>
      </c>
    </row>
    <row r="156" spans="2:10" x14ac:dyDescent="0.25">
      <c r="B156" t="s">
        <v>91</v>
      </c>
      <c r="C156" s="1">
        <v>46053</v>
      </c>
      <c r="D156" t="s">
        <v>237</v>
      </c>
      <c r="E156" s="2">
        <v>50</v>
      </c>
      <c r="F156" s="2"/>
      <c r="G156" s="3">
        <f>Transactions[[#This Row],[Credit (Income)]]-Transactions[[#This Row],[Debit (Spend)]]</f>
        <v>-50</v>
      </c>
      <c r="H156" t="s">
        <v>88</v>
      </c>
      <c r="I156" s="3" t="str">
        <f>_xlfn.XLOOKUP(Transactions[[#This Row],[Subcategory]],categories[Subcategory],categories[Category],"Add Subcategory")</f>
        <v>House</v>
      </c>
      <c r="J156" s="3" t="str">
        <f>_xlfn.XLOOKUP(Transactions[[#This Row],[Subcategory]],categories[Subcategory],categories[Category Type],"Add Subcategory")</f>
        <v>Expense</v>
      </c>
    </row>
    <row r="157" spans="2:10" x14ac:dyDescent="0.25">
      <c r="B157" t="s">
        <v>92</v>
      </c>
      <c r="C157" s="1">
        <v>46053</v>
      </c>
      <c r="D157" t="s">
        <v>257</v>
      </c>
      <c r="E157" s="2">
        <v>13.36</v>
      </c>
      <c r="F157" s="2"/>
      <c r="G157" s="3">
        <f>Transactions[[#This Row],[Credit (Income)]]-Transactions[[#This Row],[Debit (Spend)]]</f>
        <v>-13.36</v>
      </c>
      <c r="H157" t="s">
        <v>11</v>
      </c>
      <c r="I157" s="3" t="str">
        <f>_xlfn.XLOOKUP(Transactions[[#This Row],[Subcategory]],categories[Subcategory],categories[Category],"Add Subcategory")</f>
        <v>Living Expense</v>
      </c>
      <c r="J157" s="3" t="str">
        <f>_xlfn.XLOOKUP(Transactions[[#This Row],[Subcategory]],categories[Subcategory],categories[Category Type],"Add Subcategory")</f>
        <v>Expense</v>
      </c>
    </row>
    <row r="158" spans="2:10" x14ac:dyDescent="0.25">
      <c r="B158" t="s">
        <v>91</v>
      </c>
      <c r="C158" s="1">
        <v>46054</v>
      </c>
      <c r="D158" t="s">
        <v>254</v>
      </c>
      <c r="E158" s="2">
        <v>320</v>
      </c>
      <c r="F158" s="2"/>
      <c r="G158" s="3">
        <f>Transactions[[#This Row],[Credit (Income)]]-Transactions[[#This Row],[Debit (Spend)]]</f>
        <v>-320</v>
      </c>
      <c r="H158" t="s">
        <v>200</v>
      </c>
      <c r="I158" s="3" t="str">
        <f>_xlfn.XLOOKUP(Transactions[[#This Row],[Subcategory]],categories[Subcategory],categories[Category],"Add Subcategory")</f>
        <v>Medical</v>
      </c>
      <c r="J158" s="3" t="str">
        <f>_xlfn.XLOOKUP(Transactions[[#This Row],[Subcategory]],categories[Subcategory],categories[Category Type],"Add Subcategory")</f>
        <v>Expense</v>
      </c>
    </row>
    <row r="159" spans="2:10" x14ac:dyDescent="0.25">
      <c r="B159" t="s">
        <v>91</v>
      </c>
      <c r="C159" s="1">
        <v>46054</v>
      </c>
      <c r="D159" t="s">
        <v>255</v>
      </c>
      <c r="E159" s="2">
        <v>25</v>
      </c>
      <c r="F159" s="2"/>
      <c r="G159" s="3">
        <f>Transactions[[#This Row],[Credit (Income)]]-Transactions[[#This Row],[Debit (Spend)]]</f>
        <v>-25</v>
      </c>
      <c r="H159" t="s">
        <v>104</v>
      </c>
      <c r="I159" s="3" t="str">
        <f>_xlfn.XLOOKUP(Transactions[[#This Row],[Subcategory]],categories[Subcategory],categories[Category],"Add Subcategory")</f>
        <v>Medical</v>
      </c>
      <c r="J159" s="3" t="str">
        <f>_xlfn.XLOOKUP(Transactions[[#This Row],[Subcategory]],categories[Subcategory],categories[Category Type],"Add Subcategory")</f>
        <v>Expense</v>
      </c>
    </row>
    <row r="160" spans="2:10" x14ac:dyDescent="0.25">
      <c r="B160" t="s">
        <v>91</v>
      </c>
      <c r="C160" s="1">
        <v>46054</v>
      </c>
      <c r="D160" t="s">
        <v>256</v>
      </c>
      <c r="E160" s="2">
        <v>75</v>
      </c>
      <c r="F160" s="2"/>
      <c r="G160" s="3">
        <f>Transactions[[#This Row],[Credit (Income)]]-Transactions[[#This Row],[Debit (Spend)]]</f>
        <v>-75</v>
      </c>
      <c r="H160" t="s">
        <v>10</v>
      </c>
      <c r="I160" s="3" t="str">
        <f>_xlfn.XLOOKUP(Transactions[[#This Row],[Subcategory]],categories[Subcategory],categories[Category],"Add Subcategory")</f>
        <v>Debt Repayment</v>
      </c>
      <c r="J160" s="3" t="str">
        <f>_xlfn.XLOOKUP(Transactions[[#This Row],[Subcategory]],categories[Subcategory],categories[Category Type],"Add Subcategory")</f>
        <v>Expense</v>
      </c>
    </row>
    <row r="161" spans="2:10" x14ac:dyDescent="0.25">
      <c r="B161" t="s">
        <v>92</v>
      </c>
      <c r="C161" s="1">
        <v>46054</v>
      </c>
      <c r="D161" t="s">
        <v>329</v>
      </c>
      <c r="E161" s="2"/>
      <c r="F161" s="2">
        <v>797.72</v>
      </c>
      <c r="G161" s="3">
        <f>Transactions[[#This Row],[Credit (Income)]]-Transactions[[#This Row],[Debit (Spend)]]</f>
        <v>797.72</v>
      </c>
      <c r="H161" t="s">
        <v>90</v>
      </c>
      <c r="I161" s="3" t="str">
        <f>_xlfn.XLOOKUP(Transactions[[#This Row],[Subcategory]],categories[Subcategory],categories[Category],"Add Subcategory")</f>
        <v>Income, Laurie</v>
      </c>
      <c r="J161" s="3" t="str">
        <f>_xlfn.XLOOKUP(Transactions[[#This Row],[Subcategory]],categories[Subcategory],categories[Category Type],"Add Subcategory")</f>
        <v>Income</v>
      </c>
    </row>
    <row r="162" spans="2:10" x14ac:dyDescent="0.25">
      <c r="B162" t="s">
        <v>92</v>
      </c>
      <c r="C162" s="1">
        <v>46054</v>
      </c>
      <c r="D162" t="s">
        <v>258</v>
      </c>
      <c r="E162" s="2">
        <v>379.45</v>
      </c>
      <c r="F162" s="2"/>
      <c r="G162" s="3">
        <f>Transactions[[#This Row],[Credit (Income)]]-Transactions[[#This Row],[Debit (Spend)]]</f>
        <v>-379.45</v>
      </c>
      <c r="H162" t="s">
        <v>219</v>
      </c>
      <c r="I162" s="3" t="str">
        <f>_xlfn.XLOOKUP(Transactions[[#This Row],[Subcategory]],categories[Subcategory],categories[Category],"Add Subcategory")</f>
        <v>Gifts</v>
      </c>
      <c r="J162" s="3" t="str">
        <f>_xlfn.XLOOKUP(Transactions[[#This Row],[Subcategory]],categories[Subcategory],categories[Category Type],"Add Subcategory")</f>
        <v>Expense</v>
      </c>
    </row>
    <row r="163" spans="2:10" x14ac:dyDescent="0.25">
      <c r="B163" t="s">
        <v>92</v>
      </c>
      <c r="C163" s="1">
        <v>46054</v>
      </c>
      <c r="D163" t="s">
        <v>139</v>
      </c>
      <c r="E163" s="2">
        <v>105.79</v>
      </c>
      <c r="F163" s="2"/>
      <c r="G163" s="3">
        <f>Transactions[[#This Row],[Credit (Income)]]-Transactions[[#This Row],[Debit (Spend)]]</f>
        <v>-105.79</v>
      </c>
      <c r="H163" t="s">
        <v>11</v>
      </c>
      <c r="I163" s="3" t="str">
        <f>_xlfn.XLOOKUP(Transactions[[#This Row],[Subcategory]],categories[Subcategory],categories[Category],"Add Subcategory")</f>
        <v>Living Expense</v>
      </c>
      <c r="J163" s="3" t="str">
        <f>_xlfn.XLOOKUP(Transactions[[#This Row],[Subcategory]],categories[Subcategory],categories[Category Type],"Add Subcategory")</f>
        <v>Expense</v>
      </c>
    </row>
    <row r="164" spans="2:10" x14ac:dyDescent="0.25">
      <c r="B164" t="s">
        <v>92</v>
      </c>
      <c r="C164" s="1">
        <v>46054</v>
      </c>
      <c r="D164" t="s">
        <v>172</v>
      </c>
      <c r="E164" s="2">
        <v>21.01</v>
      </c>
      <c r="F164" s="2"/>
      <c r="G164" s="3">
        <f>Transactions[[#This Row],[Credit (Income)]]-Transactions[[#This Row],[Debit (Spend)]]</f>
        <v>-21.01</v>
      </c>
      <c r="H164" t="s">
        <v>11</v>
      </c>
      <c r="I164" s="3" t="str">
        <f>_xlfn.XLOOKUP(Transactions[[#This Row],[Subcategory]],categories[Subcategory],categories[Category],"Add Subcategory")</f>
        <v>Living Expense</v>
      </c>
      <c r="J164" s="3" t="str">
        <f>_xlfn.XLOOKUP(Transactions[[#This Row],[Subcategory]],categories[Subcategory],categories[Category Type],"Add Subcategory")</f>
        <v>Expense</v>
      </c>
    </row>
    <row r="165" spans="2:10" x14ac:dyDescent="0.25">
      <c r="B165" t="s">
        <v>91</v>
      </c>
      <c r="C165" s="1">
        <v>46054</v>
      </c>
      <c r="D165" t="s">
        <v>259</v>
      </c>
      <c r="E165" s="2"/>
      <c r="F165" s="2">
        <v>200</v>
      </c>
      <c r="G165" s="3">
        <f>Transactions[[#This Row],[Credit (Income)]]-Transactions[[#This Row],[Debit (Spend)]]</f>
        <v>200</v>
      </c>
      <c r="H165" t="s">
        <v>260</v>
      </c>
      <c r="I165" s="3" t="str">
        <f>_xlfn.XLOOKUP(Transactions[[#This Row],[Subcategory]],categories[Subcategory],categories[Category],"Add Subcategory")</f>
        <v>Bank Transfer</v>
      </c>
      <c r="J165" s="3" t="str">
        <f>_xlfn.XLOOKUP(Transactions[[#This Row],[Subcategory]],categories[Subcategory],categories[Category Type],"Add Subcategory")</f>
        <v>Income</v>
      </c>
    </row>
    <row r="166" spans="2:10" x14ac:dyDescent="0.25">
      <c r="B166" t="s">
        <v>91</v>
      </c>
      <c r="C166" s="1">
        <v>46054</v>
      </c>
      <c r="D166" t="s">
        <v>261</v>
      </c>
      <c r="E166" s="2">
        <v>20</v>
      </c>
      <c r="F166" s="2"/>
      <c r="G166" s="3">
        <f>Transactions[[#This Row],[Credit (Income)]]-Transactions[[#This Row],[Debit (Spend)]]</f>
        <v>-20</v>
      </c>
      <c r="H166" t="s">
        <v>87</v>
      </c>
      <c r="I166" s="3" t="str">
        <f>_xlfn.XLOOKUP(Transactions[[#This Row],[Subcategory]],categories[Subcategory],categories[Category],"Add Subcategory")</f>
        <v>Vehicles</v>
      </c>
      <c r="J166" s="3" t="str">
        <f>_xlfn.XLOOKUP(Transactions[[#This Row],[Subcategory]],categories[Subcategory],categories[Category Type],"Add Subcategory")</f>
        <v>Expense</v>
      </c>
    </row>
    <row r="167" spans="2:10" x14ac:dyDescent="0.25">
      <c r="B167" t="s">
        <v>91</v>
      </c>
      <c r="C167" s="1">
        <v>46054</v>
      </c>
      <c r="D167" t="s">
        <v>261</v>
      </c>
      <c r="E167" s="2">
        <v>10.09</v>
      </c>
      <c r="F167" s="2"/>
      <c r="G167" s="3">
        <f>Transactions[[#This Row],[Credit (Income)]]-Transactions[[#This Row],[Debit (Spend)]]</f>
        <v>-10.09</v>
      </c>
      <c r="H167" t="s">
        <v>111</v>
      </c>
      <c r="I167" s="3" t="str">
        <f>_xlfn.XLOOKUP(Transactions[[#This Row],[Subcategory]],categories[Subcategory],categories[Category],"Add Subcategory")</f>
        <v>Dining Out</v>
      </c>
      <c r="J167" s="3" t="str">
        <f>_xlfn.XLOOKUP(Transactions[[#This Row],[Subcategory]],categories[Subcategory],categories[Category Type],"Add Subcategory")</f>
        <v>Expense</v>
      </c>
    </row>
    <row r="168" spans="2:10" x14ac:dyDescent="0.25">
      <c r="B168" t="s">
        <v>91</v>
      </c>
      <c r="C168" s="1">
        <v>46057</v>
      </c>
      <c r="D168" t="s">
        <v>330</v>
      </c>
      <c r="E168" s="2"/>
      <c r="F168" s="2">
        <v>1003.92</v>
      </c>
      <c r="G168" s="3">
        <f>Transactions[[#This Row],[Credit (Income)]]-Transactions[[#This Row],[Debit (Spend)]]</f>
        <v>1003.92</v>
      </c>
      <c r="H168" t="s">
        <v>9</v>
      </c>
      <c r="I168" s="3" t="str">
        <f>_xlfn.XLOOKUP(Transactions[[#This Row],[Subcategory]],categories[Subcategory],categories[Category],"Add Subcategory")</f>
        <v>Income, Dan</v>
      </c>
      <c r="J168" s="3" t="str">
        <f>_xlfn.XLOOKUP(Transactions[[#This Row],[Subcategory]],categories[Subcategory],categories[Category Type],"Add Subcategory")</f>
        <v>Income</v>
      </c>
    </row>
    <row r="169" spans="2:10" x14ac:dyDescent="0.25">
      <c r="B169" t="s">
        <v>91</v>
      </c>
      <c r="C169" s="1">
        <v>46057</v>
      </c>
      <c r="D169" t="s">
        <v>241</v>
      </c>
      <c r="E169" s="2">
        <v>17.22</v>
      </c>
      <c r="F169" s="2"/>
      <c r="G169" s="3">
        <f>Transactions[[#This Row],[Credit (Income)]]-Transactions[[#This Row],[Debit (Spend)]]</f>
        <v>-17.22</v>
      </c>
      <c r="H169" t="s">
        <v>87</v>
      </c>
      <c r="I169" s="3" t="str">
        <f>_xlfn.XLOOKUP(Transactions[[#This Row],[Subcategory]],categories[Subcategory],categories[Category],"Add Subcategory")</f>
        <v>Vehicles</v>
      </c>
      <c r="J169" s="3" t="str">
        <f>_xlfn.XLOOKUP(Transactions[[#This Row],[Subcategory]],categories[Subcategory],categories[Category Type],"Add Subcategory")</f>
        <v>Expense</v>
      </c>
    </row>
    <row r="170" spans="2:10" x14ac:dyDescent="0.25">
      <c r="B170" t="s">
        <v>91</v>
      </c>
      <c r="C170" s="1">
        <v>46057</v>
      </c>
      <c r="D170" t="s">
        <v>262</v>
      </c>
      <c r="E170" s="2">
        <v>14.98</v>
      </c>
      <c r="F170" s="2"/>
      <c r="G170" s="3">
        <f>Transactions[[#This Row],[Credit (Income)]]-Transactions[[#This Row],[Debit (Spend)]]</f>
        <v>-14.98</v>
      </c>
      <c r="H170" t="s">
        <v>210</v>
      </c>
      <c r="I170" s="3" t="str">
        <f>_xlfn.XLOOKUP(Transactions[[#This Row],[Subcategory]],categories[Subcategory],categories[Category],"Add Subcategory")</f>
        <v>Entertainment</v>
      </c>
      <c r="J170" s="3" t="str">
        <f>_xlfn.XLOOKUP(Transactions[[#This Row],[Subcategory]],categories[Subcategory],categories[Category Type],"Add Subcategory")</f>
        <v>Expense</v>
      </c>
    </row>
    <row r="171" spans="2:10" x14ac:dyDescent="0.25">
      <c r="B171" t="s">
        <v>91</v>
      </c>
      <c r="C171" s="1">
        <v>46058</v>
      </c>
      <c r="D171" t="s">
        <v>138</v>
      </c>
      <c r="E171" s="2">
        <v>10</v>
      </c>
      <c r="F171" s="2"/>
      <c r="G171" s="3">
        <f>Transactions[[#This Row],[Credit (Income)]]-Transactions[[#This Row],[Debit (Spend)]]</f>
        <v>-10</v>
      </c>
      <c r="H171" t="s">
        <v>99</v>
      </c>
      <c r="I171" s="3" t="str">
        <f>_xlfn.XLOOKUP(Transactions[[#This Row],[Subcategory]],categories[Subcategory],categories[Category],"Add Subcategory")</f>
        <v>Investing</v>
      </c>
      <c r="J171" s="3" t="str">
        <f>_xlfn.XLOOKUP(Transactions[[#This Row],[Subcategory]],categories[Subcategory],categories[Category Type],"Add Subcategory")</f>
        <v>Expense</v>
      </c>
    </row>
    <row r="172" spans="2:10" x14ac:dyDescent="0.25">
      <c r="B172" t="s">
        <v>92</v>
      </c>
      <c r="C172" s="1">
        <v>46058</v>
      </c>
      <c r="D172" t="s">
        <v>131</v>
      </c>
      <c r="E172" s="2">
        <v>120.7</v>
      </c>
      <c r="F172" s="2"/>
      <c r="G172" s="3">
        <f>Transactions[[#This Row],[Credit (Income)]]-Transactions[[#This Row],[Debit (Spend)]]</f>
        <v>-120.7</v>
      </c>
      <c r="H172" t="s">
        <v>208</v>
      </c>
      <c r="I172" s="3" t="str">
        <f>_xlfn.XLOOKUP(Transactions[[#This Row],[Subcategory]],categories[Subcategory],categories[Category],"Add Subcategory")</f>
        <v>Insurance</v>
      </c>
      <c r="J172" s="3" t="str">
        <f>_xlfn.XLOOKUP(Transactions[[#This Row],[Subcategory]],categories[Subcategory],categories[Category Type],"Add Subcategory")</f>
        <v>Expense</v>
      </c>
    </row>
    <row r="173" spans="2:10" x14ac:dyDescent="0.25">
      <c r="B173" t="s">
        <v>92</v>
      </c>
      <c r="C173" s="1">
        <v>46058</v>
      </c>
      <c r="D173" t="s">
        <v>172</v>
      </c>
      <c r="E173" s="2">
        <v>19.829999999999998</v>
      </c>
      <c r="F173" s="2"/>
      <c r="G173" s="3">
        <f>Transactions[[#This Row],[Credit (Income)]]-Transactions[[#This Row],[Debit (Spend)]]</f>
        <v>-19.829999999999998</v>
      </c>
      <c r="H173" t="s">
        <v>11</v>
      </c>
      <c r="I173" s="3" t="str">
        <f>_xlfn.XLOOKUP(Transactions[[#This Row],[Subcategory]],categories[Subcategory],categories[Category],"Add Subcategory")</f>
        <v>Living Expense</v>
      </c>
      <c r="J173" s="3" t="str">
        <f>_xlfn.XLOOKUP(Transactions[[#This Row],[Subcategory]],categories[Subcategory],categories[Category Type],"Add Subcategory")</f>
        <v>Expense</v>
      </c>
    </row>
    <row r="174" spans="2:10" x14ac:dyDescent="0.25">
      <c r="B174" t="s">
        <v>91</v>
      </c>
      <c r="C174" s="1">
        <v>46058</v>
      </c>
      <c r="D174" t="s">
        <v>194</v>
      </c>
      <c r="E174" s="2">
        <v>6.15</v>
      </c>
      <c r="F174" s="2"/>
      <c r="G174" s="3">
        <f>Transactions[[#This Row],[Credit (Income)]]-Transactions[[#This Row],[Debit (Spend)]]</f>
        <v>-6.15</v>
      </c>
      <c r="H174" t="s">
        <v>111</v>
      </c>
      <c r="I174" s="3" t="str">
        <f>_xlfn.XLOOKUP(Transactions[[#This Row],[Subcategory]],categories[Subcategory],categories[Category],"Add Subcategory")</f>
        <v>Dining Out</v>
      </c>
      <c r="J174" s="3" t="str">
        <f>_xlfn.XLOOKUP(Transactions[[#This Row],[Subcategory]],categories[Subcategory],categories[Category Type],"Add Subcategory")</f>
        <v>Expense</v>
      </c>
    </row>
    <row r="175" spans="2:10" x14ac:dyDescent="0.25">
      <c r="B175" t="s">
        <v>91</v>
      </c>
      <c r="C175" s="1">
        <v>46058</v>
      </c>
      <c r="D175" t="s">
        <v>241</v>
      </c>
      <c r="E175" s="2">
        <v>12.5</v>
      </c>
      <c r="F175" s="2"/>
      <c r="G175" s="3">
        <f>Transactions[[#This Row],[Credit (Income)]]-Transactions[[#This Row],[Debit (Spend)]]</f>
        <v>-12.5</v>
      </c>
      <c r="H175" t="s">
        <v>87</v>
      </c>
      <c r="I175" s="3" t="str">
        <f>_xlfn.XLOOKUP(Transactions[[#This Row],[Subcategory]],categories[Subcategory],categories[Category],"Add Subcategory")</f>
        <v>Vehicles</v>
      </c>
      <c r="J175" s="3" t="str">
        <f>_xlfn.XLOOKUP(Transactions[[#This Row],[Subcategory]],categories[Subcategory],categories[Category Type],"Add Subcategory")</f>
        <v>Expense</v>
      </c>
    </row>
    <row r="176" spans="2:10" x14ac:dyDescent="0.25">
      <c r="B176" t="s">
        <v>91</v>
      </c>
      <c r="C176" s="1">
        <v>46059</v>
      </c>
      <c r="D176" t="s">
        <v>331</v>
      </c>
      <c r="E176" s="2"/>
      <c r="F176" s="2">
        <v>2826.53</v>
      </c>
      <c r="G176" s="3">
        <f>Transactions[[#This Row],[Credit (Income)]]-Transactions[[#This Row],[Debit (Spend)]]</f>
        <v>2826.53</v>
      </c>
      <c r="H176" t="s">
        <v>9</v>
      </c>
      <c r="I176" s="3" t="str">
        <f>_xlfn.XLOOKUP(Transactions[[#This Row],[Subcategory]],categories[Subcategory],categories[Category],"Add Subcategory")</f>
        <v>Income, Dan</v>
      </c>
      <c r="J176" s="3" t="str">
        <f>_xlfn.XLOOKUP(Transactions[[#This Row],[Subcategory]],categories[Subcategory],categories[Category Type],"Add Subcategory")</f>
        <v>Income</v>
      </c>
    </row>
    <row r="177" spans="2:10" x14ac:dyDescent="0.25">
      <c r="B177" t="s">
        <v>91</v>
      </c>
      <c r="C177" s="1">
        <v>46059</v>
      </c>
      <c r="D177" t="s">
        <v>138</v>
      </c>
      <c r="E177" s="2">
        <v>35</v>
      </c>
      <c r="F177" s="2"/>
      <c r="G177" s="3">
        <f>Transactions[[#This Row],[Credit (Income)]]-Transactions[[#This Row],[Debit (Spend)]]</f>
        <v>-35</v>
      </c>
      <c r="H177" t="s">
        <v>99</v>
      </c>
      <c r="I177" s="3" t="str">
        <f>_xlfn.XLOOKUP(Transactions[[#This Row],[Subcategory]],categories[Subcategory],categories[Category],"Add Subcategory")</f>
        <v>Investing</v>
      </c>
      <c r="J177" s="3" t="str">
        <f>_xlfn.XLOOKUP(Transactions[[#This Row],[Subcategory]],categories[Subcategory],categories[Category Type],"Add Subcategory")</f>
        <v>Expense</v>
      </c>
    </row>
    <row r="178" spans="2:10" x14ac:dyDescent="0.25">
      <c r="B178" t="s">
        <v>91</v>
      </c>
      <c r="C178" s="1">
        <v>46059</v>
      </c>
      <c r="D178" t="s">
        <v>241</v>
      </c>
      <c r="E178" s="2">
        <v>15.02</v>
      </c>
      <c r="F178" s="2"/>
      <c r="G178" s="3">
        <f>Transactions[[#This Row],[Credit (Income)]]-Transactions[[#This Row],[Debit (Spend)]]</f>
        <v>-15.02</v>
      </c>
      <c r="H178" t="s">
        <v>87</v>
      </c>
      <c r="I178" s="3" t="str">
        <f>_xlfn.XLOOKUP(Transactions[[#This Row],[Subcategory]],categories[Subcategory],categories[Category],"Add Subcategory")</f>
        <v>Vehicles</v>
      </c>
      <c r="J178" s="3" t="str">
        <f>_xlfn.XLOOKUP(Transactions[[#This Row],[Subcategory]],categories[Subcategory],categories[Category Type],"Add Subcategory")</f>
        <v>Expense</v>
      </c>
    </row>
    <row r="179" spans="2:10" x14ac:dyDescent="0.25">
      <c r="B179" t="s">
        <v>91</v>
      </c>
      <c r="C179" s="1">
        <v>46059</v>
      </c>
      <c r="D179" t="s">
        <v>241</v>
      </c>
      <c r="E179" s="2">
        <v>4.2300000000000004</v>
      </c>
      <c r="F179" s="2"/>
      <c r="G179" s="3">
        <f>Transactions[[#This Row],[Credit (Income)]]-Transactions[[#This Row],[Debit (Spend)]]</f>
        <v>-4.2300000000000004</v>
      </c>
      <c r="H179" t="s">
        <v>111</v>
      </c>
      <c r="I179" s="3" t="str">
        <f>_xlfn.XLOOKUP(Transactions[[#This Row],[Subcategory]],categories[Subcategory],categories[Category],"Add Subcategory")</f>
        <v>Dining Out</v>
      </c>
      <c r="J179" s="3" t="str">
        <f>_xlfn.XLOOKUP(Transactions[[#This Row],[Subcategory]],categories[Subcategory],categories[Category Type],"Add Subcategory")</f>
        <v>Expense</v>
      </c>
    </row>
    <row r="180" spans="2:10" x14ac:dyDescent="0.25">
      <c r="B180" t="s">
        <v>91</v>
      </c>
      <c r="C180" s="1">
        <v>46059</v>
      </c>
      <c r="D180" t="s">
        <v>147</v>
      </c>
      <c r="E180" s="2">
        <v>18.670000000000002</v>
      </c>
      <c r="F180" s="2"/>
      <c r="G180" s="3">
        <f>Transactions[[#This Row],[Credit (Income)]]-Transactions[[#This Row],[Debit (Spend)]]</f>
        <v>-18.670000000000002</v>
      </c>
      <c r="H180" t="s">
        <v>162</v>
      </c>
      <c r="I180" s="3" t="str">
        <f>_xlfn.XLOOKUP(Transactions[[#This Row],[Subcategory]],categories[Subcategory],categories[Category],"Add Subcategory")</f>
        <v>Entertainment</v>
      </c>
      <c r="J180" s="3" t="str">
        <f>_xlfn.XLOOKUP(Transactions[[#This Row],[Subcategory]],categories[Subcategory],categories[Category Type],"Add Subcategory")</f>
        <v>Expense</v>
      </c>
    </row>
    <row r="181" spans="2:10" x14ac:dyDescent="0.25">
      <c r="B181" t="s">
        <v>136</v>
      </c>
      <c r="C181" s="1">
        <v>46060</v>
      </c>
      <c r="D181" t="s">
        <v>241</v>
      </c>
      <c r="E181" s="2">
        <v>7.22</v>
      </c>
      <c r="F181" s="2"/>
      <c r="G181" s="3">
        <f>Transactions[[#This Row],[Credit (Income)]]-Transactions[[#This Row],[Debit (Spend)]]</f>
        <v>-7.22</v>
      </c>
      <c r="H181" t="s">
        <v>87</v>
      </c>
      <c r="I181" s="3" t="str">
        <f>_xlfn.XLOOKUP(Transactions[[#This Row],[Subcategory]],categories[Subcategory],categories[Category],"Add Subcategory")</f>
        <v>Vehicles</v>
      </c>
      <c r="J181" s="3" t="str">
        <f>_xlfn.XLOOKUP(Transactions[[#This Row],[Subcategory]],categories[Subcategory],categories[Category Type],"Add Subcategory")</f>
        <v>Expense</v>
      </c>
    </row>
    <row r="182" spans="2:10" x14ac:dyDescent="0.25">
      <c r="B182" t="s">
        <v>91</v>
      </c>
      <c r="C182" s="1">
        <v>46060</v>
      </c>
      <c r="D182" t="s">
        <v>263</v>
      </c>
      <c r="E182" s="2">
        <v>7.29</v>
      </c>
      <c r="F182" s="2"/>
      <c r="G182" s="3">
        <f>Transactions[[#This Row],[Credit (Income)]]-Transactions[[#This Row],[Debit (Spend)]]</f>
        <v>-7.29</v>
      </c>
      <c r="H182" t="s">
        <v>103</v>
      </c>
      <c r="I182" s="3" t="str">
        <f>_xlfn.XLOOKUP(Transactions[[#This Row],[Subcategory]],categories[Subcategory],categories[Category],"Add Subcategory")</f>
        <v>House</v>
      </c>
      <c r="J182" s="3" t="str">
        <f>_xlfn.XLOOKUP(Transactions[[#This Row],[Subcategory]],categories[Subcategory],categories[Category Type],"Add Subcategory")</f>
        <v>Expense</v>
      </c>
    </row>
    <row r="183" spans="2:10" x14ac:dyDescent="0.25">
      <c r="B183" t="s">
        <v>136</v>
      </c>
      <c r="C183" s="1">
        <v>46060</v>
      </c>
      <c r="D183" t="s">
        <v>264</v>
      </c>
      <c r="E183" s="2">
        <v>644.5</v>
      </c>
      <c r="F183" s="2"/>
      <c r="G183" s="3">
        <f>Transactions[[#This Row],[Credit (Income)]]-Transactions[[#This Row],[Debit (Spend)]]</f>
        <v>-644.5</v>
      </c>
      <c r="H183" t="s">
        <v>208</v>
      </c>
      <c r="I183" s="3" t="str">
        <f>_xlfn.XLOOKUP(Transactions[[#This Row],[Subcategory]],categories[Subcategory],categories[Category],"Add Subcategory")</f>
        <v>Insurance</v>
      </c>
      <c r="J183" s="3" t="str">
        <f>_xlfn.XLOOKUP(Transactions[[#This Row],[Subcategory]],categories[Subcategory],categories[Category Type],"Add Subcategory")</f>
        <v>Expense</v>
      </c>
    </row>
    <row r="184" spans="2:10" x14ac:dyDescent="0.25">
      <c r="B184" t="s">
        <v>91</v>
      </c>
      <c r="C184" s="1">
        <v>46060</v>
      </c>
      <c r="D184" t="s">
        <v>267</v>
      </c>
      <c r="E184" s="2">
        <v>13.03</v>
      </c>
      <c r="F184" s="2"/>
      <c r="G184" s="3">
        <f>Transactions[[#This Row],[Credit (Income)]]-Transactions[[#This Row],[Debit (Spend)]]</f>
        <v>-13.03</v>
      </c>
      <c r="H184" t="s">
        <v>103</v>
      </c>
      <c r="I184" s="3" t="str">
        <f>_xlfn.XLOOKUP(Transactions[[#This Row],[Subcategory]],categories[Subcategory],categories[Category],"Add Subcategory")</f>
        <v>House</v>
      </c>
      <c r="J184" s="3" t="str">
        <f>_xlfn.XLOOKUP(Transactions[[#This Row],[Subcategory]],categories[Subcategory],categories[Category Type],"Add Subcategory")</f>
        <v>Expense</v>
      </c>
    </row>
    <row r="185" spans="2:10" x14ac:dyDescent="0.25">
      <c r="B185" t="s">
        <v>91</v>
      </c>
      <c r="C185" s="1">
        <v>46060</v>
      </c>
      <c r="D185" t="s">
        <v>268</v>
      </c>
      <c r="E185" s="2">
        <v>8.18</v>
      </c>
      <c r="F185" s="2"/>
      <c r="G185" s="3">
        <f>Transactions[[#This Row],[Credit (Income)]]-Transactions[[#This Row],[Debit (Spend)]]</f>
        <v>-8.18</v>
      </c>
      <c r="H185" t="s">
        <v>111</v>
      </c>
      <c r="I185" s="3" t="str">
        <f>_xlfn.XLOOKUP(Transactions[[#This Row],[Subcategory]],categories[Subcategory],categories[Category],"Add Subcategory")</f>
        <v>Dining Out</v>
      </c>
      <c r="J185" s="3" t="str">
        <f>_xlfn.XLOOKUP(Transactions[[#This Row],[Subcategory]],categories[Subcategory],categories[Category Type],"Add Subcategory")</f>
        <v>Expense</v>
      </c>
    </row>
    <row r="186" spans="2:10" x14ac:dyDescent="0.25">
      <c r="B186" t="s">
        <v>92</v>
      </c>
      <c r="C186" s="1">
        <v>46060</v>
      </c>
      <c r="D186" t="s">
        <v>143</v>
      </c>
      <c r="E186" s="2">
        <v>11.99</v>
      </c>
      <c r="F186" s="2"/>
      <c r="G186" s="3">
        <f>Transactions[[#This Row],[Credit (Income)]]-Transactions[[#This Row],[Debit (Spend)]]</f>
        <v>-11.99</v>
      </c>
      <c r="H186" t="s">
        <v>226</v>
      </c>
      <c r="I186" s="3" t="str">
        <f>_xlfn.XLOOKUP(Transactions[[#This Row],[Subcategory]],categories[Subcategory],categories[Category],"Add Subcategory")</f>
        <v>Living Expense</v>
      </c>
      <c r="J186" s="3" t="str">
        <f>_xlfn.XLOOKUP(Transactions[[#This Row],[Subcategory]],categories[Subcategory],categories[Category Type],"Add Subcategory")</f>
        <v>Expense</v>
      </c>
    </row>
    <row r="187" spans="2:10" x14ac:dyDescent="0.25">
      <c r="B187" t="s">
        <v>92</v>
      </c>
      <c r="C187" s="1">
        <v>46061</v>
      </c>
      <c r="D187" t="s">
        <v>170</v>
      </c>
      <c r="E187" s="2">
        <v>53.98</v>
      </c>
      <c r="F187" s="2"/>
      <c r="G187" s="3">
        <f>Transactions[[#This Row],[Credit (Income)]]-Transactions[[#This Row],[Debit (Spend)]]</f>
        <v>-53.98</v>
      </c>
      <c r="H187" t="s">
        <v>11</v>
      </c>
      <c r="I187" s="3" t="str">
        <f>_xlfn.XLOOKUP(Transactions[[#This Row],[Subcategory]],categories[Subcategory],categories[Category],"Add Subcategory")</f>
        <v>Living Expense</v>
      </c>
      <c r="J187" s="3" t="str">
        <f>_xlfn.XLOOKUP(Transactions[[#This Row],[Subcategory]],categories[Subcategory],categories[Category Type],"Add Subcategory")</f>
        <v>Expense</v>
      </c>
    </row>
    <row r="188" spans="2:10" x14ac:dyDescent="0.25">
      <c r="B188" t="s">
        <v>92</v>
      </c>
      <c r="C188" s="1">
        <v>46061</v>
      </c>
      <c r="D188" t="s">
        <v>269</v>
      </c>
      <c r="E188" s="2">
        <v>16.73</v>
      </c>
      <c r="F188" s="2"/>
      <c r="G188" s="3">
        <f>Transactions[[#This Row],[Credit (Income)]]-Transactions[[#This Row],[Debit (Spend)]]</f>
        <v>-16.73</v>
      </c>
      <c r="H188" t="s">
        <v>11</v>
      </c>
      <c r="I188" s="3" t="str">
        <f>_xlfn.XLOOKUP(Transactions[[#This Row],[Subcategory]],categories[Subcategory],categories[Category],"Add Subcategory")</f>
        <v>Living Expense</v>
      </c>
      <c r="J188" s="3" t="str">
        <f>_xlfn.XLOOKUP(Transactions[[#This Row],[Subcategory]],categories[Subcategory],categories[Category Type],"Add Subcategory")</f>
        <v>Expense</v>
      </c>
    </row>
    <row r="189" spans="2:10" x14ac:dyDescent="0.25">
      <c r="B189" t="s">
        <v>92</v>
      </c>
      <c r="C189" s="1">
        <v>46061</v>
      </c>
      <c r="D189" t="s">
        <v>155</v>
      </c>
      <c r="E189" s="2">
        <v>21.55</v>
      </c>
      <c r="F189" s="2"/>
      <c r="G189" s="3">
        <f>Transactions[[#This Row],[Credit (Income)]]-Transactions[[#This Row],[Debit (Spend)]]</f>
        <v>-21.55</v>
      </c>
      <c r="H189" t="s">
        <v>111</v>
      </c>
      <c r="I189" s="3" t="str">
        <f>_xlfn.XLOOKUP(Transactions[[#This Row],[Subcategory]],categories[Subcategory],categories[Category],"Add Subcategory")</f>
        <v>Dining Out</v>
      </c>
      <c r="J189" s="3" t="str">
        <f>_xlfn.XLOOKUP(Transactions[[#This Row],[Subcategory]],categories[Subcategory],categories[Category Type],"Add Subcategory")</f>
        <v>Expense</v>
      </c>
    </row>
    <row r="190" spans="2:10" x14ac:dyDescent="0.25">
      <c r="B190" t="s">
        <v>91</v>
      </c>
      <c r="C190" s="1">
        <v>46061</v>
      </c>
      <c r="D190" t="s">
        <v>112</v>
      </c>
      <c r="E190" s="2">
        <v>5.92</v>
      </c>
      <c r="F190" s="2"/>
      <c r="G190" s="3">
        <f>Transactions[[#This Row],[Credit (Income)]]-Transactions[[#This Row],[Debit (Spend)]]</f>
        <v>-5.92</v>
      </c>
      <c r="H190" t="s">
        <v>111</v>
      </c>
      <c r="I190" s="3" t="str">
        <f>_xlfn.XLOOKUP(Transactions[[#This Row],[Subcategory]],categories[Subcategory],categories[Category],"Add Subcategory")</f>
        <v>Dining Out</v>
      </c>
      <c r="J190" s="3" t="str">
        <f>_xlfn.XLOOKUP(Transactions[[#This Row],[Subcategory]],categories[Subcategory],categories[Category Type],"Add Subcategory")</f>
        <v>Expense</v>
      </c>
    </row>
    <row r="191" spans="2:10" x14ac:dyDescent="0.25">
      <c r="B191" t="s">
        <v>91</v>
      </c>
      <c r="C191" s="1">
        <v>46061</v>
      </c>
      <c r="D191" t="s">
        <v>147</v>
      </c>
      <c r="E191" s="2">
        <v>12.32</v>
      </c>
      <c r="F191" s="2"/>
      <c r="G191" s="3">
        <f>Transactions[[#This Row],[Credit (Income)]]-Transactions[[#This Row],[Debit (Spend)]]</f>
        <v>-12.32</v>
      </c>
      <c r="H191" t="s">
        <v>162</v>
      </c>
      <c r="I191" s="3" t="str">
        <f>_xlfn.XLOOKUP(Transactions[[#This Row],[Subcategory]],categories[Subcategory],categories[Category],"Add Subcategory")</f>
        <v>Entertainment</v>
      </c>
      <c r="J191" s="3" t="str">
        <f>_xlfn.XLOOKUP(Transactions[[#This Row],[Subcategory]],categories[Subcategory],categories[Category Type],"Add Subcategory")</f>
        <v>Expense</v>
      </c>
    </row>
    <row r="192" spans="2:10" x14ac:dyDescent="0.25">
      <c r="B192" t="s">
        <v>91</v>
      </c>
      <c r="C192" s="1">
        <v>46062</v>
      </c>
      <c r="D192" t="s">
        <v>138</v>
      </c>
      <c r="E192" s="2">
        <v>15</v>
      </c>
      <c r="F192" s="2"/>
      <c r="G192" s="3">
        <f>Transactions[[#This Row],[Credit (Income)]]-Transactions[[#This Row],[Debit (Spend)]]</f>
        <v>-15</v>
      </c>
      <c r="H192" t="s">
        <v>99</v>
      </c>
      <c r="I192" s="3" t="str">
        <f>_xlfn.XLOOKUP(Transactions[[#This Row],[Subcategory]],categories[Subcategory],categories[Category],"Add Subcategory")</f>
        <v>Investing</v>
      </c>
      <c r="J192" s="3" t="str">
        <f>_xlfn.XLOOKUP(Transactions[[#This Row],[Subcategory]],categories[Subcategory],categories[Category Type],"Add Subcategory")</f>
        <v>Expense</v>
      </c>
    </row>
    <row r="193" spans="2:10" x14ac:dyDescent="0.25">
      <c r="B193" t="s">
        <v>91</v>
      </c>
      <c r="C193" s="1">
        <v>46062</v>
      </c>
      <c r="D193" t="s">
        <v>112</v>
      </c>
      <c r="E193" s="2">
        <v>8.18</v>
      </c>
      <c r="F193" s="2"/>
      <c r="G193" s="3">
        <f>Transactions[[#This Row],[Credit (Income)]]-Transactions[[#This Row],[Debit (Spend)]]</f>
        <v>-8.18</v>
      </c>
      <c r="H193" t="s">
        <v>111</v>
      </c>
      <c r="I193" s="3" t="str">
        <f>_xlfn.XLOOKUP(Transactions[[#This Row],[Subcategory]],categories[Subcategory],categories[Category],"Add Subcategory")</f>
        <v>Dining Out</v>
      </c>
      <c r="J193" s="3" t="str">
        <f>_xlfn.XLOOKUP(Transactions[[#This Row],[Subcategory]],categories[Subcategory],categories[Category Type],"Add Subcategory")</f>
        <v>Expense</v>
      </c>
    </row>
    <row r="194" spans="2:10" x14ac:dyDescent="0.25">
      <c r="B194" t="s">
        <v>91</v>
      </c>
      <c r="C194" s="1">
        <v>46062</v>
      </c>
      <c r="D194" t="s">
        <v>261</v>
      </c>
      <c r="E194" s="2">
        <v>10.49</v>
      </c>
      <c r="F194" s="2"/>
      <c r="G194" s="3">
        <f>Transactions[[#This Row],[Credit (Income)]]-Transactions[[#This Row],[Debit (Spend)]]</f>
        <v>-10.49</v>
      </c>
      <c r="H194" t="s">
        <v>111</v>
      </c>
      <c r="I194" s="3" t="str">
        <f>_xlfn.XLOOKUP(Transactions[[#This Row],[Subcategory]],categories[Subcategory],categories[Category],"Add Subcategory")</f>
        <v>Dining Out</v>
      </c>
      <c r="J194" s="3" t="str">
        <f>_xlfn.XLOOKUP(Transactions[[#This Row],[Subcategory]],categories[Subcategory],categories[Category Type],"Add Subcategory")</f>
        <v>Expense</v>
      </c>
    </row>
    <row r="195" spans="2:10" x14ac:dyDescent="0.25">
      <c r="B195" t="s">
        <v>91</v>
      </c>
      <c r="C195" s="1">
        <v>46062</v>
      </c>
      <c r="D195" t="s">
        <v>261</v>
      </c>
      <c r="E195" s="2">
        <v>15</v>
      </c>
      <c r="F195" s="2"/>
      <c r="G195" s="3">
        <f>Transactions[[#This Row],[Credit (Income)]]-Transactions[[#This Row],[Debit (Spend)]]</f>
        <v>-15</v>
      </c>
      <c r="H195" t="s">
        <v>87</v>
      </c>
      <c r="I195" s="3" t="str">
        <f>_xlfn.XLOOKUP(Transactions[[#This Row],[Subcategory]],categories[Subcategory],categories[Category],"Add Subcategory")</f>
        <v>Vehicles</v>
      </c>
      <c r="J195" s="3" t="str">
        <f>_xlfn.XLOOKUP(Transactions[[#This Row],[Subcategory]],categories[Subcategory],categories[Category Type],"Add Subcategory")</f>
        <v>Expense</v>
      </c>
    </row>
    <row r="196" spans="2:10" x14ac:dyDescent="0.25">
      <c r="B196" t="s">
        <v>91</v>
      </c>
      <c r="C196" s="1">
        <v>46062</v>
      </c>
      <c r="D196" t="s">
        <v>270</v>
      </c>
      <c r="E196" s="2">
        <v>67.569999999999993</v>
      </c>
      <c r="F196" s="2"/>
      <c r="G196" s="3">
        <f>Transactions[[#This Row],[Credit (Income)]]-Transactions[[#This Row],[Debit (Spend)]]</f>
        <v>-67.569999999999993</v>
      </c>
      <c r="H196" t="s">
        <v>88</v>
      </c>
      <c r="I196" s="3" t="str">
        <f>_xlfn.XLOOKUP(Transactions[[#This Row],[Subcategory]],categories[Subcategory],categories[Category],"Add Subcategory")</f>
        <v>House</v>
      </c>
      <c r="J196" s="3" t="str">
        <f>_xlfn.XLOOKUP(Transactions[[#This Row],[Subcategory]],categories[Subcategory],categories[Category Type],"Add Subcategory")</f>
        <v>Expense</v>
      </c>
    </row>
    <row r="197" spans="2:10" x14ac:dyDescent="0.25">
      <c r="B197" t="s">
        <v>91</v>
      </c>
      <c r="C197" s="1">
        <v>46062</v>
      </c>
      <c r="D197" t="s">
        <v>237</v>
      </c>
      <c r="E197" s="2">
        <v>300</v>
      </c>
      <c r="F197" s="2"/>
      <c r="G197" s="3">
        <f>Transactions[[#This Row],[Credit (Income)]]-Transactions[[#This Row],[Debit (Spend)]]</f>
        <v>-300</v>
      </c>
      <c r="H197" t="s">
        <v>88</v>
      </c>
      <c r="I197" s="3" t="str">
        <f>_xlfn.XLOOKUP(Transactions[[#This Row],[Subcategory]],categories[Subcategory],categories[Category],"Add Subcategory")</f>
        <v>House</v>
      </c>
      <c r="J197" s="3" t="str">
        <f>_xlfn.XLOOKUP(Transactions[[#This Row],[Subcategory]],categories[Subcategory],categories[Category Type],"Add Subcategory")</f>
        <v>Expense</v>
      </c>
    </row>
    <row r="198" spans="2:10" x14ac:dyDescent="0.25">
      <c r="B198" t="s">
        <v>92</v>
      </c>
      <c r="C198" s="1">
        <v>46062</v>
      </c>
      <c r="D198" t="s">
        <v>139</v>
      </c>
      <c r="E198" s="2">
        <v>40.21</v>
      </c>
      <c r="F198" s="2"/>
      <c r="G198" s="3">
        <f>Transactions[[#This Row],[Credit (Income)]]-Transactions[[#This Row],[Debit (Spend)]]</f>
        <v>-40.21</v>
      </c>
      <c r="H198" t="s">
        <v>11</v>
      </c>
      <c r="I198" s="3" t="str">
        <f>_xlfn.XLOOKUP(Transactions[[#This Row],[Subcategory]],categories[Subcategory],categories[Category],"Add Subcategory")</f>
        <v>Living Expense</v>
      </c>
      <c r="J198" s="3" t="str">
        <f>_xlfn.XLOOKUP(Transactions[[#This Row],[Subcategory]],categories[Subcategory],categories[Category Type],"Add Subcategory")</f>
        <v>Expense</v>
      </c>
    </row>
    <row r="199" spans="2:10" x14ac:dyDescent="0.25">
      <c r="B199" t="s">
        <v>92</v>
      </c>
      <c r="C199" s="1">
        <v>46062</v>
      </c>
      <c r="D199" t="s">
        <v>271</v>
      </c>
      <c r="E199" s="2">
        <v>76.959999999999994</v>
      </c>
      <c r="F199" s="2"/>
      <c r="G199" s="3">
        <f>Transactions[[#This Row],[Credit (Income)]]-Transactions[[#This Row],[Debit (Spend)]]</f>
        <v>-76.959999999999994</v>
      </c>
      <c r="H199" t="s">
        <v>202</v>
      </c>
      <c r="I199" s="3" t="str">
        <f>_xlfn.XLOOKUP(Transactions[[#This Row],[Subcategory]],categories[Subcategory],categories[Category],"Add Subcategory")</f>
        <v>House Utility</v>
      </c>
      <c r="J199" s="3" t="str">
        <f>_xlfn.XLOOKUP(Transactions[[#This Row],[Subcategory]],categories[Subcategory],categories[Category Type],"Add Subcategory")</f>
        <v>Expense</v>
      </c>
    </row>
    <row r="200" spans="2:10" x14ac:dyDescent="0.25">
      <c r="B200" t="s">
        <v>91</v>
      </c>
      <c r="C200" s="1">
        <v>46063</v>
      </c>
      <c r="D200" t="s">
        <v>138</v>
      </c>
      <c r="E200" s="2">
        <v>75</v>
      </c>
      <c r="F200" s="2"/>
      <c r="G200" s="3">
        <f>Transactions[[#This Row],[Credit (Income)]]-Transactions[[#This Row],[Debit (Spend)]]</f>
        <v>-75</v>
      </c>
      <c r="H200" t="s">
        <v>99</v>
      </c>
      <c r="I200" s="3" t="str">
        <f>_xlfn.XLOOKUP(Transactions[[#This Row],[Subcategory]],categories[Subcategory],categories[Category],"Add Subcategory")</f>
        <v>Investing</v>
      </c>
      <c r="J200" s="3" t="str">
        <f>_xlfn.XLOOKUP(Transactions[[#This Row],[Subcategory]],categories[Subcategory],categories[Category Type],"Add Subcategory")</f>
        <v>Expense</v>
      </c>
    </row>
    <row r="201" spans="2:10" x14ac:dyDescent="0.25">
      <c r="B201" t="s">
        <v>91</v>
      </c>
      <c r="C201" s="1">
        <v>46063</v>
      </c>
      <c r="D201" t="s">
        <v>120</v>
      </c>
      <c r="E201" s="2">
        <v>4.4800000000000004</v>
      </c>
      <c r="F201" s="2"/>
      <c r="G201" s="3">
        <f>Transactions[[#This Row],[Credit (Income)]]-Transactions[[#This Row],[Debit (Spend)]]</f>
        <v>-4.4800000000000004</v>
      </c>
      <c r="H201" t="s">
        <v>111</v>
      </c>
      <c r="I201" s="3" t="str">
        <f>_xlfn.XLOOKUP(Transactions[[#This Row],[Subcategory]],categories[Subcategory],categories[Category],"Add Subcategory")</f>
        <v>Dining Out</v>
      </c>
      <c r="J201" s="3" t="str">
        <f>_xlfn.XLOOKUP(Transactions[[#This Row],[Subcategory]],categories[Subcategory],categories[Category Type],"Add Subcategory")</f>
        <v>Expense</v>
      </c>
    </row>
    <row r="202" spans="2:10" x14ac:dyDescent="0.25">
      <c r="B202" t="s">
        <v>92</v>
      </c>
      <c r="C202" s="1">
        <v>46063</v>
      </c>
      <c r="D202" t="s">
        <v>272</v>
      </c>
      <c r="E202" s="2">
        <v>32.26</v>
      </c>
      <c r="F202" s="2"/>
      <c r="G202" s="3">
        <f>Transactions[[#This Row],[Credit (Income)]]-Transactions[[#This Row],[Debit (Spend)]]</f>
        <v>-32.26</v>
      </c>
      <c r="H202" t="s">
        <v>87</v>
      </c>
      <c r="I202" s="3" t="str">
        <f>_xlfn.XLOOKUP(Transactions[[#This Row],[Subcategory]],categories[Subcategory],categories[Category],"Add Subcategory")</f>
        <v>Vehicles</v>
      </c>
      <c r="J202" s="3" t="str">
        <f>_xlfn.XLOOKUP(Transactions[[#This Row],[Subcategory]],categories[Subcategory],categories[Category Type],"Add Subcategory")</f>
        <v>Expense</v>
      </c>
    </row>
    <row r="203" spans="2:10" x14ac:dyDescent="0.25">
      <c r="B203" t="s">
        <v>92</v>
      </c>
      <c r="C203" s="1">
        <v>46064</v>
      </c>
      <c r="D203" t="s">
        <v>142</v>
      </c>
      <c r="E203" s="2">
        <v>76.959999999999994</v>
      </c>
      <c r="F203" s="2"/>
      <c r="G203" s="3">
        <f>Transactions[[#This Row],[Credit (Income)]]-Transactions[[#This Row],[Debit (Spend)]]</f>
        <v>-76.959999999999994</v>
      </c>
      <c r="H203" t="s">
        <v>202</v>
      </c>
      <c r="I203" s="3" t="str">
        <f>_xlfn.XLOOKUP(Transactions[[#This Row],[Subcategory]],categories[Subcategory],categories[Category],"Add Subcategory")</f>
        <v>House Utility</v>
      </c>
      <c r="J203" s="3" t="str">
        <f>_xlfn.XLOOKUP(Transactions[[#This Row],[Subcategory]],categories[Subcategory],categories[Category Type],"Add Subcategory")</f>
        <v>Expense</v>
      </c>
    </row>
    <row r="204" spans="2:10" x14ac:dyDescent="0.25">
      <c r="B204" t="s">
        <v>92</v>
      </c>
      <c r="C204" s="1">
        <v>46064</v>
      </c>
      <c r="D204" t="s">
        <v>273</v>
      </c>
      <c r="E204" s="2"/>
      <c r="F204" s="2">
        <v>2283.8000000000002</v>
      </c>
      <c r="G204" s="3">
        <f>Transactions[[#This Row],[Credit (Income)]]-Transactions[[#This Row],[Debit (Spend)]]</f>
        <v>2283.8000000000002</v>
      </c>
      <c r="H204" t="s">
        <v>89</v>
      </c>
      <c r="I204" s="3" t="str">
        <f>_xlfn.XLOOKUP(Transactions[[#This Row],[Subcategory]],categories[Subcategory],categories[Category],"Add Subcategory")</f>
        <v>Income, Laurie</v>
      </c>
      <c r="J204" s="3" t="str">
        <f>_xlfn.XLOOKUP(Transactions[[#This Row],[Subcategory]],categories[Subcategory],categories[Category Type],"Add Subcategory")</f>
        <v>Income</v>
      </c>
    </row>
    <row r="205" spans="2:10" x14ac:dyDescent="0.25">
      <c r="B205" t="s">
        <v>91</v>
      </c>
      <c r="C205" s="1">
        <v>46064</v>
      </c>
      <c r="D205" t="s">
        <v>330</v>
      </c>
      <c r="E205" s="2"/>
      <c r="F205" s="2">
        <v>1189.7</v>
      </c>
      <c r="G205" s="3">
        <f>Transactions[[#This Row],[Credit (Income)]]-Transactions[[#This Row],[Debit (Spend)]]</f>
        <v>1189.7</v>
      </c>
      <c r="H205" t="s">
        <v>9</v>
      </c>
      <c r="I205" s="3" t="str">
        <f>_xlfn.XLOOKUP(Transactions[[#This Row],[Subcategory]],categories[Subcategory],categories[Category],"Add Subcategory")</f>
        <v>Income, Dan</v>
      </c>
      <c r="J205" s="3" t="str">
        <f>_xlfn.XLOOKUP(Transactions[[#This Row],[Subcategory]],categories[Subcategory],categories[Category Type],"Add Subcategory")</f>
        <v>Income</v>
      </c>
    </row>
    <row r="206" spans="2:10" x14ac:dyDescent="0.25">
      <c r="B206" t="s">
        <v>91</v>
      </c>
      <c r="C206" s="1">
        <v>46064</v>
      </c>
      <c r="D206" t="s">
        <v>138</v>
      </c>
      <c r="E206" s="2">
        <v>130</v>
      </c>
      <c r="F206" s="2"/>
      <c r="G206" s="3">
        <f>Transactions[[#This Row],[Credit (Income)]]-Transactions[[#This Row],[Debit (Spend)]]</f>
        <v>-130</v>
      </c>
      <c r="H206" t="s">
        <v>99</v>
      </c>
      <c r="I206" s="3" t="str">
        <f>_xlfn.XLOOKUP(Transactions[[#This Row],[Subcategory]],categories[Subcategory],categories[Category],"Add Subcategory")</f>
        <v>Investing</v>
      </c>
      <c r="J206" s="3" t="str">
        <f>_xlfn.XLOOKUP(Transactions[[#This Row],[Subcategory]],categories[Subcategory],categories[Category Type],"Add Subcategory")</f>
        <v>Expense</v>
      </c>
    </row>
    <row r="207" spans="2:10" x14ac:dyDescent="0.25">
      <c r="B207" t="s">
        <v>91</v>
      </c>
      <c r="C207" s="1">
        <v>46064</v>
      </c>
      <c r="D207" t="s">
        <v>256</v>
      </c>
      <c r="E207" s="2">
        <v>100</v>
      </c>
      <c r="F207" s="2"/>
      <c r="G207" s="3">
        <f>Transactions[[#This Row],[Credit (Income)]]-Transactions[[#This Row],[Debit (Spend)]]</f>
        <v>-100</v>
      </c>
      <c r="H207" t="s">
        <v>10</v>
      </c>
      <c r="I207" s="3" t="str">
        <f>_xlfn.XLOOKUP(Transactions[[#This Row],[Subcategory]],categories[Subcategory],categories[Category],"Add Subcategory")</f>
        <v>Debt Repayment</v>
      </c>
      <c r="J207" s="3" t="str">
        <f>_xlfn.XLOOKUP(Transactions[[#This Row],[Subcategory]],categories[Subcategory],categories[Category Type],"Add Subcategory")</f>
        <v>Expense</v>
      </c>
    </row>
    <row r="208" spans="2:10" x14ac:dyDescent="0.25">
      <c r="B208" t="s">
        <v>92</v>
      </c>
      <c r="C208" s="1">
        <v>46064</v>
      </c>
      <c r="D208" t="s">
        <v>138</v>
      </c>
      <c r="E208" s="2">
        <v>200</v>
      </c>
      <c r="F208" s="2"/>
      <c r="G208" s="3">
        <f>Transactions[[#This Row],[Credit (Income)]]-Transactions[[#This Row],[Debit (Spend)]]</f>
        <v>-200</v>
      </c>
      <c r="H208" t="s">
        <v>98</v>
      </c>
      <c r="I208" s="3" t="str">
        <f>_xlfn.XLOOKUP(Transactions[[#This Row],[Subcategory]],categories[Subcategory],categories[Category],"Add Subcategory")</f>
        <v>Investing</v>
      </c>
      <c r="J208" s="3" t="str">
        <f>_xlfn.XLOOKUP(Transactions[[#This Row],[Subcategory]],categories[Subcategory],categories[Category Type],"Add Subcategory")</f>
        <v>Expense</v>
      </c>
    </row>
    <row r="209" spans="2:10" x14ac:dyDescent="0.25">
      <c r="B209" t="s">
        <v>92</v>
      </c>
      <c r="C209" s="1">
        <v>46064</v>
      </c>
      <c r="D209" t="s">
        <v>274</v>
      </c>
      <c r="E209" s="2">
        <v>67.14</v>
      </c>
      <c r="F209" s="2"/>
      <c r="G209" s="3">
        <f>Transactions[[#This Row],[Credit (Income)]]-Transactions[[#This Row],[Debit (Spend)]]</f>
        <v>-67.14</v>
      </c>
      <c r="H209" t="s">
        <v>88</v>
      </c>
      <c r="I209" s="3" t="str">
        <f>_xlfn.XLOOKUP(Transactions[[#This Row],[Subcategory]],categories[Subcategory],categories[Category],"Add Subcategory")</f>
        <v>House</v>
      </c>
      <c r="J209" s="3" t="str">
        <f>_xlfn.XLOOKUP(Transactions[[#This Row],[Subcategory]],categories[Subcategory],categories[Category Type],"Add Subcategory")</f>
        <v>Expense</v>
      </c>
    </row>
    <row r="210" spans="2:10" x14ac:dyDescent="0.25">
      <c r="B210" t="s">
        <v>92</v>
      </c>
      <c r="C210" s="1">
        <v>46064</v>
      </c>
      <c r="D210" t="s">
        <v>245</v>
      </c>
      <c r="E210" s="2">
        <v>17.14</v>
      </c>
      <c r="F210" s="2"/>
      <c r="G210" s="3">
        <f>Transactions[[#This Row],[Credit (Income)]]-Transactions[[#This Row],[Debit (Spend)]]</f>
        <v>-17.14</v>
      </c>
      <c r="H210" t="s">
        <v>11</v>
      </c>
      <c r="I210" s="3" t="str">
        <f>_xlfn.XLOOKUP(Transactions[[#This Row],[Subcategory]],categories[Subcategory],categories[Category],"Add Subcategory")</f>
        <v>Living Expense</v>
      </c>
      <c r="J210" s="3" t="str">
        <f>_xlfn.XLOOKUP(Transactions[[#This Row],[Subcategory]],categories[Subcategory],categories[Category Type],"Add Subcategory")</f>
        <v>Expense</v>
      </c>
    </row>
    <row r="211" spans="2:10" x14ac:dyDescent="0.25">
      <c r="B211" t="s">
        <v>92</v>
      </c>
      <c r="C211" s="1">
        <v>46064</v>
      </c>
      <c r="D211" t="s">
        <v>275</v>
      </c>
      <c r="E211" s="2">
        <v>21.23</v>
      </c>
      <c r="F211" s="2"/>
      <c r="G211" s="3">
        <f>Transactions[[#This Row],[Credit (Income)]]-Transactions[[#This Row],[Debit (Spend)]]</f>
        <v>-21.23</v>
      </c>
      <c r="H211" t="s">
        <v>110</v>
      </c>
      <c r="I211" s="3" t="str">
        <f>_xlfn.XLOOKUP(Transactions[[#This Row],[Subcategory]],categories[Subcategory],categories[Category],"Add Subcategory")</f>
        <v>Job Supplies</v>
      </c>
      <c r="J211" s="3" t="str">
        <f>_xlfn.XLOOKUP(Transactions[[#This Row],[Subcategory]],categories[Subcategory],categories[Category Type],"Add Subcategory")</f>
        <v>Expense</v>
      </c>
    </row>
    <row r="212" spans="2:10" x14ac:dyDescent="0.25">
      <c r="B212" t="s">
        <v>92</v>
      </c>
      <c r="C212" s="1">
        <v>46064</v>
      </c>
      <c r="D212" t="s">
        <v>139</v>
      </c>
      <c r="E212" s="2">
        <v>26.42</v>
      </c>
      <c r="F212" s="2"/>
      <c r="G212" s="3">
        <f>Transactions[[#This Row],[Credit (Income)]]-Transactions[[#This Row],[Debit (Spend)]]</f>
        <v>-26.42</v>
      </c>
      <c r="H212" t="s">
        <v>11</v>
      </c>
      <c r="I212" s="3" t="str">
        <f>_xlfn.XLOOKUP(Transactions[[#This Row],[Subcategory]],categories[Subcategory],categories[Category],"Add Subcategory")</f>
        <v>Living Expense</v>
      </c>
      <c r="J212" s="3" t="str">
        <f>_xlfn.XLOOKUP(Transactions[[#This Row],[Subcategory]],categories[Subcategory],categories[Category Type],"Add Subcategory")</f>
        <v>Expense</v>
      </c>
    </row>
    <row r="213" spans="2:10" x14ac:dyDescent="0.25">
      <c r="B213" t="s">
        <v>91</v>
      </c>
      <c r="C213" s="1">
        <v>46064</v>
      </c>
      <c r="D213" t="s">
        <v>276</v>
      </c>
      <c r="E213" s="2">
        <v>15.29</v>
      </c>
      <c r="F213" s="2"/>
      <c r="G213" s="3">
        <f>Transactions[[#This Row],[Credit (Income)]]-Transactions[[#This Row],[Debit (Spend)]]</f>
        <v>-15.29</v>
      </c>
      <c r="H213" t="s">
        <v>87</v>
      </c>
      <c r="I213" s="3" t="str">
        <f>_xlfn.XLOOKUP(Transactions[[#This Row],[Subcategory]],categories[Subcategory],categories[Category],"Add Subcategory")</f>
        <v>Vehicles</v>
      </c>
      <c r="J213" s="3" t="str">
        <f>_xlfn.XLOOKUP(Transactions[[#This Row],[Subcategory]],categories[Subcategory],categories[Category Type],"Add Subcategory")</f>
        <v>Expense</v>
      </c>
    </row>
    <row r="214" spans="2:10" x14ac:dyDescent="0.25">
      <c r="B214" t="s">
        <v>92</v>
      </c>
      <c r="C214" s="1">
        <v>46065</v>
      </c>
      <c r="D214" t="s">
        <v>138</v>
      </c>
      <c r="E214" s="2">
        <v>100</v>
      </c>
      <c r="F214" s="2"/>
      <c r="G214" s="3">
        <f>Transactions[[#This Row],[Credit (Income)]]-Transactions[[#This Row],[Debit (Spend)]]</f>
        <v>-100</v>
      </c>
      <c r="H214" t="s">
        <v>98</v>
      </c>
      <c r="I214" s="3" t="str">
        <f>_xlfn.XLOOKUP(Transactions[[#This Row],[Subcategory]],categories[Subcategory],categories[Category],"Add Subcategory")</f>
        <v>Investing</v>
      </c>
      <c r="J214" s="3" t="str">
        <f>_xlfn.XLOOKUP(Transactions[[#This Row],[Subcategory]],categories[Subcategory],categories[Category Type],"Add Subcategory")</f>
        <v>Expense</v>
      </c>
    </row>
    <row r="215" spans="2:10" x14ac:dyDescent="0.25">
      <c r="B215" t="s">
        <v>92</v>
      </c>
      <c r="C215" s="1">
        <v>46065</v>
      </c>
      <c r="D215" t="s">
        <v>259</v>
      </c>
      <c r="E215" s="2">
        <v>40</v>
      </c>
      <c r="F215" s="2"/>
      <c r="G215" s="3">
        <f>Transactions[[#This Row],[Credit (Income)]]-Transactions[[#This Row],[Debit (Spend)]]</f>
        <v>-40</v>
      </c>
      <c r="H215" t="s">
        <v>229</v>
      </c>
      <c r="I215" s="3" t="str">
        <f>_xlfn.XLOOKUP(Transactions[[#This Row],[Subcategory]],categories[Subcategory],categories[Category],"Add Subcategory")</f>
        <v>Cash</v>
      </c>
      <c r="J215" s="3" t="str">
        <f>_xlfn.XLOOKUP(Transactions[[#This Row],[Subcategory]],categories[Subcategory],categories[Category Type],"Add Subcategory")</f>
        <v>Expense</v>
      </c>
    </row>
    <row r="216" spans="2:10" x14ac:dyDescent="0.25">
      <c r="B216" t="s">
        <v>92</v>
      </c>
      <c r="C216" s="1">
        <v>46065</v>
      </c>
      <c r="D216" t="s">
        <v>139</v>
      </c>
      <c r="E216" s="2">
        <v>17.68</v>
      </c>
      <c r="F216" s="2"/>
      <c r="G216" s="3">
        <f>Transactions[[#This Row],[Credit (Income)]]-Transactions[[#This Row],[Debit (Spend)]]</f>
        <v>-17.68</v>
      </c>
      <c r="H216" t="s">
        <v>11</v>
      </c>
      <c r="I216" s="3" t="str">
        <f>_xlfn.XLOOKUP(Transactions[[#This Row],[Subcategory]],categories[Subcategory],categories[Category],"Add Subcategory")</f>
        <v>Living Expense</v>
      </c>
      <c r="J216" s="3" t="str">
        <f>_xlfn.XLOOKUP(Transactions[[#This Row],[Subcategory]],categories[Subcategory],categories[Category Type],"Add Subcategory")</f>
        <v>Expense</v>
      </c>
    </row>
    <row r="217" spans="2:10" x14ac:dyDescent="0.25">
      <c r="B217" t="s">
        <v>92</v>
      </c>
      <c r="C217" s="1">
        <v>46065</v>
      </c>
      <c r="D217" t="s">
        <v>239</v>
      </c>
      <c r="E217" s="2">
        <v>25</v>
      </c>
      <c r="F217" s="2"/>
      <c r="G217" s="3">
        <f>Transactions[[#This Row],[Credit (Income)]]-Transactions[[#This Row],[Debit (Spend)]]</f>
        <v>-25</v>
      </c>
      <c r="H217" t="s">
        <v>88</v>
      </c>
      <c r="I217" s="3" t="str">
        <f>_xlfn.XLOOKUP(Transactions[[#This Row],[Subcategory]],categories[Subcategory],categories[Category],"Add Subcategory")</f>
        <v>House</v>
      </c>
      <c r="J217" s="3" t="str">
        <f>_xlfn.XLOOKUP(Transactions[[#This Row],[Subcategory]],categories[Subcategory],categories[Category Type],"Add Subcategory")</f>
        <v>Expense</v>
      </c>
    </row>
    <row r="218" spans="2:10" x14ac:dyDescent="0.25">
      <c r="B218" t="s">
        <v>92</v>
      </c>
      <c r="C218" s="1">
        <v>46065</v>
      </c>
      <c r="D218" t="s">
        <v>166</v>
      </c>
      <c r="E218" s="2">
        <v>101.35</v>
      </c>
      <c r="F218" s="2"/>
      <c r="G218" s="3">
        <f>Transactions[[#This Row],[Credit (Income)]]-Transactions[[#This Row],[Debit (Spend)]]</f>
        <v>-101.35</v>
      </c>
      <c r="H218" t="s">
        <v>108</v>
      </c>
      <c r="I218" s="3" t="str">
        <f>_xlfn.XLOOKUP(Transactions[[#This Row],[Subcategory]],categories[Subcategory],categories[Category],"Add Subcategory")</f>
        <v>Living Expense</v>
      </c>
      <c r="J218" s="3" t="str">
        <f>_xlfn.XLOOKUP(Transactions[[#This Row],[Subcategory]],categories[Subcategory],categories[Category Type],"Add Subcategory")</f>
        <v>Expense</v>
      </c>
    </row>
    <row r="219" spans="2:10" x14ac:dyDescent="0.25">
      <c r="B219" t="s">
        <v>92</v>
      </c>
      <c r="C219" s="1">
        <v>46065</v>
      </c>
      <c r="D219" t="s">
        <v>166</v>
      </c>
      <c r="E219" s="2">
        <v>41.6</v>
      </c>
      <c r="F219" s="2"/>
      <c r="G219" s="3">
        <f>Transactions[[#This Row],[Credit (Income)]]-Transactions[[#This Row],[Debit (Spend)]]</f>
        <v>-41.6</v>
      </c>
      <c r="H219" t="s">
        <v>226</v>
      </c>
      <c r="I219" s="3" t="str">
        <f>_xlfn.XLOOKUP(Transactions[[#This Row],[Subcategory]],categories[Subcategory],categories[Category],"Add Subcategory")</f>
        <v>Living Expense</v>
      </c>
      <c r="J219" s="3" t="str">
        <f>_xlfn.XLOOKUP(Transactions[[#This Row],[Subcategory]],categories[Subcategory],categories[Category Type],"Add Subcategory")</f>
        <v>Expense</v>
      </c>
    </row>
    <row r="220" spans="2:10" x14ac:dyDescent="0.25">
      <c r="B220" t="s">
        <v>136</v>
      </c>
      <c r="C220" s="1">
        <v>46065</v>
      </c>
      <c r="D220" t="s">
        <v>138</v>
      </c>
      <c r="E220" s="2">
        <v>50</v>
      </c>
      <c r="F220" s="2"/>
      <c r="G220" s="3">
        <f>Transactions[[#This Row],[Credit (Income)]]-Transactions[[#This Row],[Debit (Spend)]]</f>
        <v>-50</v>
      </c>
      <c r="H220" t="s">
        <v>99</v>
      </c>
      <c r="I220" s="3" t="str">
        <f>_xlfn.XLOOKUP(Transactions[[#This Row],[Subcategory]],categories[Subcategory],categories[Category],"Add Subcategory")</f>
        <v>Investing</v>
      </c>
      <c r="J220" s="3" t="str">
        <f>_xlfn.XLOOKUP(Transactions[[#This Row],[Subcategory]],categories[Subcategory],categories[Category Type],"Add Subcategory")</f>
        <v>Expense</v>
      </c>
    </row>
    <row r="221" spans="2:10" x14ac:dyDescent="0.25">
      <c r="B221" t="s">
        <v>91</v>
      </c>
      <c r="C221" s="1">
        <v>46065</v>
      </c>
      <c r="D221" t="s">
        <v>131</v>
      </c>
      <c r="E221" s="2">
        <v>120.7</v>
      </c>
      <c r="F221" s="2"/>
      <c r="G221" s="3">
        <f>Transactions[[#This Row],[Credit (Income)]]-Transactions[[#This Row],[Debit (Spend)]]</f>
        <v>-120.7</v>
      </c>
      <c r="H221" t="s">
        <v>208</v>
      </c>
      <c r="I221" s="3" t="str">
        <f>_xlfn.XLOOKUP(Transactions[[#This Row],[Subcategory]],categories[Subcategory],categories[Category],"Add Subcategory")</f>
        <v>Insurance</v>
      </c>
      <c r="J221" s="3" t="str">
        <f>_xlfn.XLOOKUP(Transactions[[#This Row],[Subcategory]],categories[Subcategory],categories[Category Type],"Add Subcategory")</f>
        <v>Expense</v>
      </c>
    </row>
    <row r="222" spans="2:10" x14ac:dyDescent="0.25">
      <c r="B222" t="s">
        <v>92</v>
      </c>
      <c r="C222" s="1">
        <v>46065</v>
      </c>
      <c r="D222" t="s">
        <v>186</v>
      </c>
      <c r="E222" s="2">
        <v>26.78</v>
      </c>
      <c r="F222" s="2"/>
      <c r="G222" s="3">
        <f>Transactions[[#This Row],[Credit (Income)]]-Transactions[[#This Row],[Debit (Spend)]]</f>
        <v>-26.78</v>
      </c>
      <c r="H222" t="s">
        <v>210</v>
      </c>
      <c r="I222" s="3" t="str">
        <f>_xlfn.XLOOKUP(Transactions[[#This Row],[Subcategory]],categories[Subcategory],categories[Category],"Add Subcategory")</f>
        <v>Entertainment</v>
      </c>
      <c r="J222" s="3" t="str">
        <f>_xlfn.XLOOKUP(Transactions[[#This Row],[Subcategory]],categories[Subcategory],categories[Category Type],"Add Subcategory")</f>
        <v>Expense</v>
      </c>
    </row>
    <row r="223" spans="2:10" x14ac:dyDescent="0.25">
      <c r="B223" t="s">
        <v>91</v>
      </c>
      <c r="C223" s="1">
        <v>46065</v>
      </c>
      <c r="D223" t="s">
        <v>139</v>
      </c>
      <c r="E223" s="2">
        <v>34.72</v>
      </c>
      <c r="F223" s="2"/>
      <c r="G223" s="3">
        <f>Transactions[[#This Row],[Credit (Income)]]-Transactions[[#This Row],[Debit (Spend)]]</f>
        <v>-34.72</v>
      </c>
      <c r="H223" t="s">
        <v>11</v>
      </c>
      <c r="I223" s="3" t="str">
        <f>_xlfn.XLOOKUP(Transactions[[#This Row],[Subcategory]],categories[Subcategory],categories[Category],"Add Subcategory")</f>
        <v>Living Expense</v>
      </c>
      <c r="J223" s="3" t="str">
        <f>_xlfn.XLOOKUP(Transactions[[#This Row],[Subcategory]],categories[Subcategory],categories[Category Type],"Add Subcategory")</f>
        <v>Expense</v>
      </c>
    </row>
    <row r="224" spans="2:10" x14ac:dyDescent="0.25">
      <c r="B224" t="s">
        <v>91</v>
      </c>
      <c r="C224" s="1">
        <v>46065</v>
      </c>
      <c r="D224" t="s">
        <v>277</v>
      </c>
      <c r="E224" s="2">
        <v>10</v>
      </c>
      <c r="F224" s="2"/>
      <c r="G224" s="3">
        <f>Transactions[[#This Row],[Credit (Income)]]-Transactions[[#This Row],[Debit (Spend)]]</f>
        <v>-10</v>
      </c>
      <c r="H224" t="s">
        <v>110</v>
      </c>
      <c r="I224" s="3" t="str">
        <f>_xlfn.XLOOKUP(Transactions[[#This Row],[Subcategory]],categories[Subcategory],categories[Category],"Add Subcategory")</f>
        <v>Job Supplies</v>
      </c>
      <c r="J224" s="3" t="str">
        <f>_xlfn.XLOOKUP(Transactions[[#This Row],[Subcategory]],categories[Subcategory],categories[Category Type],"Add Subcategory")</f>
        <v>Expense</v>
      </c>
    </row>
    <row r="225" spans="2:10" x14ac:dyDescent="0.25">
      <c r="B225" t="s">
        <v>91</v>
      </c>
      <c r="C225" s="1">
        <v>46066</v>
      </c>
      <c r="D225" t="s">
        <v>278</v>
      </c>
      <c r="E225" s="2">
        <v>5.37</v>
      </c>
      <c r="F225" s="2"/>
      <c r="G225" s="3">
        <f>Transactions[[#This Row],[Credit (Income)]]-Transactions[[#This Row],[Debit (Spend)]]</f>
        <v>-5.37</v>
      </c>
      <c r="H225" t="s">
        <v>111</v>
      </c>
      <c r="I225" s="3" t="str">
        <f>_xlfn.XLOOKUP(Transactions[[#This Row],[Subcategory]],categories[Subcategory],categories[Category],"Add Subcategory")</f>
        <v>Dining Out</v>
      </c>
      <c r="J225" s="3" t="str">
        <f>_xlfn.XLOOKUP(Transactions[[#This Row],[Subcategory]],categories[Subcategory],categories[Category Type],"Add Subcategory")</f>
        <v>Expense</v>
      </c>
    </row>
    <row r="226" spans="2:10" x14ac:dyDescent="0.25">
      <c r="B226" t="s">
        <v>92</v>
      </c>
      <c r="C226" s="1">
        <v>46067</v>
      </c>
      <c r="D226" t="s">
        <v>139</v>
      </c>
      <c r="E226" s="2">
        <v>63.28</v>
      </c>
      <c r="F226" s="2"/>
      <c r="G226" s="3">
        <f>Transactions[[#This Row],[Credit (Income)]]-Transactions[[#This Row],[Debit (Spend)]]</f>
        <v>-63.28</v>
      </c>
      <c r="H226" t="s">
        <v>11</v>
      </c>
      <c r="I226" s="3" t="str">
        <f>_xlfn.XLOOKUP(Transactions[[#This Row],[Subcategory]],categories[Subcategory],categories[Category],"Add Subcategory")</f>
        <v>Living Expense</v>
      </c>
      <c r="J226" s="3" t="str">
        <f>_xlfn.XLOOKUP(Transactions[[#This Row],[Subcategory]],categories[Subcategory],categories[Category Type],"Add Subcategory")</f>
        <v>Expense</v>
      </c>
    </row>
    <row r="227" spans="2:10" x14ac:dyDescent="0.25">
      <c r="B227" t="s">
        <v>91</v>
      </c>
      <c r="C227" s="1">
        <v>46067</v>
      </c>
      <c r="D227" t="s">
        <v>112</v>
      </c>
      <c r="E227" s="2">
        <v>5.81</v>
      </c>
      <c r="F227" s="2"/>
      <c r="G227" s="3">
        <f>Transactions[[#This Row],[Credit (Income)]]-Transactions[[#This Row],[Debit (Spend)]]</f>
        <v>-5.81</v>
      </c>
      <c r="H227" t="s">
        <v>111</v>
      </c>
      <c r="I227" s="3" t="str">
        <f>_xlfn.XLOOKUP(Transactions[[#This Row],[Subcategory]],categories[Subcategory],categories[Category],"Add Subcategory")</f>
        <v>Dining Out</v>
      </c>
      <c r="J227" s="3" t="str">
        <f>_xlfn.XLOOKUP(Transactions[[#This Row],[Subcategory]],categories[Subcategory],categories[Category Type],"Add Subcategory")</f>
        <v>Expense</v>
      </c>
    </row>
    <row r="228" spans="2:10" x14ac:dyDescent="0.25">
      <c r="B228" t="s">
        <v>91</v>
      </c>
      <c r="C228" s="1">
        <v>46067</v>
      </c>
      <c r="D228" t="s">
        <v>122</v>
      </c>
      <c r="E228" s="2">
        <v>19.05</v>
      </c>
      <c r="F228" s="2"/>
      <c r="G228" s="3">
        <f>Transactions[[#This Row],[Credit (Income)]]-Transactions[[#This Row],[Debit (Spend)]]</f>
        <v>-19.05</v>
      </c>
      <c r="H228" t="s">
        <v>103</v>
      </c>
      <c r="I228" s="3" t="str">
        <f>_xlfn.XLOOKUP(Transactions[[#This Row],[Subcategory]],categories[Subcategory],categories[Category],"Add Subcategory")</f>
        <v>House</v>
      </c>
      <c r="J228" s="3" t="str">
        <f>_xlfn.XLOOKUP(Transactions[[#This Row],[Subcategory]],categories[Subcategory],categories[Category Type],"Add Subcategory")</f>
        <v>Expense</v>
      </c>
    </row>
    <row r="229" spans="2:10" x14ac:dyDescent="0.25">
      <c r="B229" t="s">
        <v>91</v>
      </c>
      <c r="C229" s="1">
        <v>46067</v>
      </c>
      <c r="D229" t="s">
        <v>279</v>
      </c>
      <c r="E229" s="2">
        <v>6.73</v>
      </c>
      <c r="F229" s="2"/>
      <c r="G229" s="3">
        <f>Transactions[[#This Row],[Credit (Income)]]-Transactions[[#This Row],[Debit (Spend)]]</f>
        <v>-6.73</v>
      </c>
      <c r="H229" t="s">
        <v>111</v>
      </c>
      <c r="I229" s="3" t="str">
        <f>_xlfn.XLOOKUP(Transactions[[#This Row],[Subcategory]],categories[Subcategory],categories[Category],"Add Subcategory")</f>
        <v>Dining Out</v>
      </c>
      <c r="J229" s="3" t="str">
        <f>_xlfn.XLOOKUP(Transactions[[#This Row],[Subcategory]],categories[Subcategory],categories[Category Type],"Add Subcategory")</f>
        <v>Expense</v>
      </c>
    </row>
    <row r="230" spans="2:10" x14ac:dyDescent="0.25">
      <c r="B230" t="s">
        <v>91</v>
      </c>
      <c r="C230" s="1">
        <v>46067</v>
      </c>
      <c r="D230" t="s">
        <v>257</v>
      </c>
      <c r="E230" s="2">
        <v>22.97</v>
      </c>
      <c r="F230" s="2"/>
      <c r="G230" s="3">
        <f>Transactions[[#This Row],[Credit (Income)]]-Transactions[[#This Row],[Debit (Spend)]]</f>
        <v>-22.97</v>
      </c>
      <c r="H230" t="s">
        <v>11</v>
      </c>
      <c r="I230" s="3" t="str">
        <f>_xlfn.XLOOKUP(Transactions[[#This Row],[Subcategory]],categories[Subcategory],categories[Category],"Add Subcategory")</f>
        <v>Living Expense</v>
      </c>
      <c r="J230" s="3" t="str">
        <f>_xlfn.XLOOKUP(Transactions[[#This Row],[Subcategory]],categories[Subcategory],categories[Category Type],"Add Subcategory")</f>
        <v>Expense</v>
      </c>
    </row>
    <row r="231" spans="2:10" x14ac:dyDescent="0.25">
      <c r="B231" t="s">
        <v>92</v>
      </c>
      <c r="C231" s="1">
        <v>46068</v>
      </c>
      <c r="D231" t="s">
        <v>280</v>
      </c>
      <c r="E231" s="2">
        <v>10.73</v>
      </c>
      <c r="F231" s="2"/>
      <c r="G231" s="3">
        <f>Transactions[[#This Row],[Credit (Income)]]-Transactions[[#This Row],[Debit (Spend)]]</f>
        <v>-10.73</v>
      </c>
      <c r="H231" t="s">
        <v>181</v>
      </c>
      <c r="I231" s="3" t="str">
        <f>_xlfn.XLOOKUP(Transactions[[#This Row],[Subcategory]],categories[Subcategory],categories[Category],"Add Subcategory")</f>
        <v>Entertainment</v>
      </c>
      <c r="J231" s="3" t="str">
        <f>_xlfn.XLOOKUP(Transactions[[#This Row],[Subcategory]],categories[Subcategory],categories[Category Type],"Add Subcategory")</f>
        <v>Expense</v>
      </c>
    </row>
    <row r="232" spans="2:10" x14ac:dyDescent="0.25">
      <c r="B232" t="s">
        <v>91</v>
      </c>
      <c r="C232" s="1">
        <v>46068</v>
      </c>
      <c r="D232" t="s">
        <v>262</v>
      </c>
      <c r="E232" s="2">
        <v>20.89</v>
      </c>
      <c r="F232" s="2"/>
      <c r="G232" s="3">
        <f>Transactions[[#This Row],[Credit (Income)]]-Transactions[[#This Row],[Debit (Spend)]]</f>
        <v>-20.89</v>
      </c>
      <c r="H232" t="s">
        <v>210</v>
      </c>
      <c r="I232" s="3" t="str">
        <f>_xlfn.XLOOKUP(Transactions[[#This Row],[Subcategory]],categories[Subcategory],categories[Category],"Add Subcategory")</f>
        <v>Entertainment</v>
      </c>
      <c r="J232" s="3" t="str">
        <f>_xlfn.XLOOKUP(Transactions[[#This Row],[Subcategory]],categories[Subcategory],categories[Category Type],"Add Subcategory")</f>
        <v>Expense</v>
      </c>
    </row>
    <row r="233" spans="2:10" x14ac:dyDescent="0.25">
      <c r="B233" t="s">
        <v>91</v>
      </c>
      <c r="C233" s="1">
        <v>46068</v>
      </c>
      <c r="D233" t="s">
        <v>241</v>
      </c>
      <c r="E233" s="2">
        <v>21</v>
      </c>
      <c r="F233" s="2"/>
      <c r="G233" s="3">
        <f>Transactions[[#This Row],[Credit (Income)]]-Transactions[[#This Row],[Debit (Spend)]]</f>
        <v>-21</v>
      </c>
      <c r="H233" t="s">
        <v>87</v>
      </c>
      <c r="I233" s="3" t="str">
        <f>_xlfn.XLOOKUP(Transactions[[#This Row],[Subcategory]],categories[Subcategory],categories[Category],"Add Subcategory")</f>
        <v>Vehicles</v>
      </c>
      <c r="J233" s="3" t="str">
        <f>_xlfn.XLOOKUP(Transactions[[#This Row],[Subcategory]],categories[Subcategory],categories[Category Type],"Add Subcategory")</f>
        <v>Expense</v>
      </c>
    </row>
    <row r="234" spans="2:10" x14ac:dyDescent="0.25">
      <c r="B234" t="s">
        <v>91</v>
      </c>
      <c r="C234" s="1">
        <v>46068</v>
      </c>
      <c r="D234" t="s">
        <v>257</v>
      </c>
      <c r="E234" s="2">
        <v>10.25</v>
      </c>
      <c r="F234" s="2"/>
      <c r="G234" s="3">
        <f>Transactions[[#This Row],[Credit (Income)]]-Transactions[[#This Row],[Debit (Spend)]]</f>
        <v>-10.25</v>
      </c>
      <c r="H234" t="s">
        <v>11</v>
      </c>
      <c r="I234" s="3" t="str">
        <f>_xlfn.XLOOKUP(Transactions[[#This Row],[Subcategory]],categories[Subcategory],categories[Category],"Add Subcategory")</f>
        <v>Living Expense</v>
      </c>
      <c r="J234" s="3" t="str">
        <f>_xlfn.XLOOKUP(Transactions[[#This Row],[Subcategory]],categories[Subcategory],categories[Category Type],"Add Subcategory")</f>
        <v>Expense</v>
      </c>
    </row>
    <row r="235" spans="2:10" x14ac:dyDescent="0.25">
      <c r="B235" t="s">
        <v>91</v>
      </c>
      <c r="C235" s="1">
        <v>46068</v>
      </c>
      <c r="D235" t="s">
        <v>112</v>
      </c>
      <c r="E235" s="2">
        <v>5.81</v>
      </c>
      <c r="F235" s="2"/>
      <c r="G235" s="3">
        <f>Transactions[[#This Row],[Credit (Income)]]-Transactions[[#This Row],[Debit (Spend)]]</f>
        <v>-5.81</v>
      </c>
      <c r="H235" t="s">
        <v>111</v>
      </c>
      <c r="I235" s="3" t="str">
        <f>_xlfn.XLOOKUP(Transactions[[#This Row],[Subcategory]],categories[Subcategory],categories[Category],"Add Subcategory")</f>
        <v>Dining Out</v>
      </c>
      <c r="J235" s="3" t="str">
        <f>_xlfn.XLOOKUP(Transactions[[#This Row],[Subcategory]],categories[Subcategory],categories[Category Type],"Add Subcategory")</f>
        <v>Expense</v>
      </c>
    </row>
    <row r="236" spans="2:10" x14ac:dyDescent="0.25">
      <c r="B236" t="s">
        <v>91</v>
      </c>
      <c r="C236" s="1">
        <v>46069</v>
      </c>
      <c r="D236" t="s">
        <v>281</v>
      </c>
      <c r="E236" s="2">
        <v>85.93</v>
      </c>
      <c r="F236" s="2"/>
      <c r="G236" s="3">
        <f>Transactions[[#This Row],[Credit (Income)]]-Transactions[[#This Row],[Debit (Spend)]]</f>
        <v>-85.93</v>
      </c>
      <c r="H236" t="s">
        <v>103</v>
      </c>
      <c r="I236" s="3" t="str">
        <f>_xlfn.XLOOKUP(Transactions[[#This Row],[Subcategory]],categories[Subcategory],categories[Category],"Add Subcategory")</f>
        <v>House</v>
      </c>
      <c r="J236" s="3" t="str">
        <f>_xlfn.XLOOKUP(Transactions[[#This Row],[Subcategory]],categories[Subcategory],categories[Category Type],"Add Subcategory")</f>
        <v>Expense</v>
      </c>
    </row>
    <row r="237" spans="2:10" x14ac:dyDescent="0.25">
      <c r="B237" t="s">
        <v>92</v>
      </c>
      <c r="C237" s="1">
        <v>46070</v>
      </c>
      <c r="D237" t="s">
        <v>282</v>
      </c>
      <c r="E237" s="2">
        <v>26.85</v>
      </c>
      <c r="F237" s="2"/>
      <c r="G237" s="3">
        <f>Transactions[[#This Row],[Credit (Income)]]-Transactions[[#This Row],[Debit (Spend)]]</f>
        <v>-26.85</v>
      </c>
      <c r="H237" t="s">
        <v>249</v>
      </c>
      <c r="I237" s="3" t="str">
        <f>_xlfn.XLOOKUP(Transactions[[#This Row],[Subcategory]],categories[Subcategory],categories[Category],"Add Subcategory")</f>
        <v>House</v>
      </c>
      <c r="J237" s="3" t="str">
        <f>_xlfn.XLOOKUP(Transactions[[#This Row],[Subcategory]],categories[Subcategory],categories[Category Type],"Add Subcategory")</f>
        <v>Expense</v>
      </c>
    </row>
    <row r="238" spans="2:10" x14ac:dyDescent="0.25">
      <c r="B238" t="s">
        <v>92</v>
      </c>
      <c r="C238" s="1">
        <v>46070</v>
      </c>
      <c r="D238" t="s">
        <v>283</v>
      </c>
      <c r="E238" s="2">
        <v>110</v>
      </c>
      <c r="F238" s="2"/>
      <c r="G238" s="3">
        <f>Transactions[[#This Row],[Credit (Income)]]-Transactions[[#This Row],[Debit (Spend)]]</f>
        <v>-110</v>
      </c>
      <c r="H238" t="s">
        <v>222</v>
      </c>
      <c r="I238" s="3" t="str">
        <f>_xlfn.XLOOKUP(Transactions[[#This Row],[Subcategory]],categories[Subcategory],categories[Category],"Add Subcategory")</f>
        <v>Living Expense</v>
      </c>
      <c r="J238" s="3" t="str">
        <f>_xlfn.XLOOKUP(Transactions[[#This Row],[Subcategory]],categories[Subcategory],categories[Category Type],"Add Subcategory")</f>
        <v>Expense</v>
      </c>
    </row>
    <row r="239" spans="2:10" x14ac:dyDescent="0.25">
      <c r="B239" t="s">
        <v>92</v>
      </c>
      <c r="C239" s="1">
        <v>46070</v>
      </c>
      <c r="D239" t="s">
        <v>141</v>
      </c>
      <c r="E239" s="2">
        <v>127.7</v>
      </c>
      <c r="F239" s="2"/>
      <c r="G239" s="3">
        <f>Transactions[[#This Row],[Credit (Income)]]-Transactions[[#This Row],[Debit (Spend)]]</f>
        <v>-127.7</v>
      </c>
      <c r="H239" t="s">
        <v>11</v>
      </c>
      <c r="I239" s="3" t="str">
        <f>_xlfn.XLOOKUP(Transactions[[#This Row],[Subcategory]],categories[Subcategory],categories[Category],"Add Subcategory")</f>
        <v>Living Expense</v>
      </c>
      <c r="J239" s="3" t="str">
        <f>_xlfn.XLOOKUP(Transactions[[#This Row],[Subcategory]],categories[Subcategory],categories[Category Type],"Add Subcategory")</f>
        <v>Expense</v>
      </c>
    </row>
    <row r="240" spans="2:10" x14ac:dyDescent="0.25">
      <c r="B240" t="s">
        <v>91</v>
      </c>
      <c r="C240" s="1">
        <v>46070</v>
      </c>
      <c r="D240" t="s">
        <v>138</v>
      </c>
      <c r="E240" s="2">
        <v>15</v>
      </c>
      <c r="F240" s="2"/>
      <c r="G240" s="3">
        <f>Transactions[[#This Row],[Credit (Income)]]-Transactions[[#This Row],[Debit (Spend)]]</f>
        <v>-15</v>
      </c>
      <c r="H240" t="s">
        <v>99</v>
      </c>
      <c r="I240" s="3" t="str">
        <f>_xlfn.XLOOKUP(Transactions[[#This Row],[Subcategory]],categories[Subcategory],categories[Category],"Add Subcategory")</f>
        <v>Investing</v>
      </c>
      <c r="J240" s="3" t="str">
        <f>_xlfn.XLOOKUP(Transactions[[#This Row],[Subcategory]],categories[Subcategory],categories[Category Type],"Add Subcategory")</f>
        <v>Expense</v>
      </c>
    </row>
    <row r="241" spans="2:10" x14ac:dyDescent="0.25">
      <c r="B241" t="s">
        <v>91</v>
      </c>
      <c r="C241" s="1">
        <v>46070</v>
      </c>
      <c r="D241" t="s">
        <v>284</v>
      </c>
      <c r="E241" s="2">
        <v>30</v>
      </c>
      <c r="F241" s="2"/>
      <c r="G241" s="3">
        <f>Transactions[[#This Row],[Credit (Income)]]-Transactions[[#This Row],[Debit (Spend)]]</f>
        <v>-30</v>
      </c>
      <c r="H241" t="s">
        <v>219</v>
      </c>
      <c r="I241" s="3" t="str">
        <f>_xlfn.XLOOKUP(Transactions[[#This Row],[Subcategory]],categories[Subcategory],categories[Category],"Add Subcategory")</f>
        <v>Gifts</v>
      </c>
      <c r="J241" s="3" t="str">
        <f>_xlfn.XLOOKUP(Transactions[[#This Row],[Subcategory]],categories[Subcategory],categories[Category Type],"Add Subcategory")</f>
        <v>Expense</v>
      </c>
    </row>
    <row r="242" spans="2:10" x14ac:dyDescent="0.25">
      <c r="B242" t="s">
        <v>91</v>
      </c>
      <c r="C242" s="1">
        <v>46070</v>
      </c>
      <c r="D242" t="s">
        <v>247</v>
      </c>
      <c r="E242" s="2">
        <v>15</v>
      </c>
      <c r="F242" s="2"/>
      <c r="G242" s="3">
        <f>Transactions[[#This Row],[Credit (Income)]]-Transactions[[#This Row],[Debit (Spend)]]</f>
        <v>-15</v>
      </c>
      <c r="H242" t="s">
        <v>87</v>
      </c>
      <c r="I242" s="3" t="str">
        <f>_xlfn.XLOOKUP(Transactions[[#This Row],[Subcategory]],categories[Subcategory],categories[Category],"Add Subcategory")</f>
        <v>Vehicles</v>
      </c>
      <c r="J242" s="3" t="str">
        <f>_xlfn.XLOOKUP(Transactions[[#This Row],[Subcategory]],categories[Subcategory],categories[Category Type],"Add Subcategory")</f>
        <v>Expense</v>
      </c>
    </row>
    <row r="243" spans="2:10" x14ac:dyDescent="0.25">
      <c r="B243" t="s">
        <v>91</v>
      </c>
      <c r="C243" s="1">
        <v>46070</v>
      </c>
      <c r="D243" t="s">
        <v>285</v>
      </c>
      <c r="E243" s="2">
        <v>9.4600000000000009</v>
      </c>
      <c r="F243" s="2"/>
      <c r="G243" s="3">
        <f>Transactions[[#This Row],[Credit (Income)]]-Transactions[[#This Row],[Debit (Spend)]]</f>
        <v>-9.4600000000000009</v>
      </c>
      <c r="H243" t="s">
        <v>111</v>
      </c>
      <c r="I243" s="3" t="str">
        <f>_xlfn.XLOOKUP(Transactions[[#This Row],[Subcategory]],categories[Subcategory],categories[Category],"Add Subcategory")</f>
        <v>Dining Out</v>
      </c>
      <c r="J243" s="3" t="str">
        <f>_xlfn.XLOOKUP(Transactions[[#This Row],[Subcategory]],categories[Subcategory],categories[Category Type],"Add Subcategory")</f>
        <v>Expense</v>
      </c>
    </row>
    <row r="244" spans="2:10" x14ac:dyDescent="0.25">
      <c r="B244" t="s">
        <v>91</v>
      </c>
      <c r="C244" s="1">
        <v>46070</v>
      </c>
      <c r="D244" t="s">
        <v>285</v>
      </c>
      <c r="E244" s="2">
        <v>3.99</v>
      </c>
      <c r="F244" s="2"/>
      <c r="G244" s="3">
        <f>Transactions[[#This Row],[Credit (Income)]]-Transactions[[#This Row],[Debit (Spend)]]</f>
        <v>-3.99</v>
      </c>
      <c r="H244" t="s">
        <v>111</v>
      </c>
      <c r="I244" s="3" t="str">
        <f>_xlfn.XLOOKUP(Transactions[[#This Row],[Subcategory]],categories[Subcategory],categories[Category],"Add Subcategory")</f>
        <v>Dining Out</v>
      </c>
      <c r="J244" s="3" t="str">
        <f>_xlfn.XLOOKUP(Transactions[[#This Row],[Subcategory]],categories[Subcategory],categories[Category Type],"Add Subcategory")</f>
        <v>Expense</v>
      </c>
    </row>
    <row r="245" spans="2:10" x14ac:dyDescent="0.25">
      <c r="B245" t="s">
        <v>91</v>
      </c>
      <c r="C245" s="1">
        <v>46071</v>
      </c>
      <c r="D245" t="s">
        <v>330</v>
      </c>
      <c r="E245" s="2"/>
      <c r="F245" s="2">
        <v>1182.27</v>
      </c>
      <c r="G245" s="3">
        <f>Transactions[[#This Row],[Credit (Income)]]-Transactions[[#This Row],[Debit (Spend)]]</f>
        <v>1182.27</v>
      </c>
      <c r="H245" t="s">
        <v>9</v>
      </c>
      <c r="I245" s="3" t="str">
        <f>_xlfn.XLOOKUP(Transactions[[#This Row],[Subcategory]],categories[Subcategory],categories[Category],"Add Subcategory")</f>
        <v>Income, Dan</v>
      </c>
      <c r="J245" s="3" t="str">
        <f>_xlfn.XLOOKUP(Transactions[[#This Row],[Subcategory]],categories[Subcategory],categories[Category Type],"Add Subcategory")</f>
        <v>Income</v>
      </c>
    </row>
    <row r="246" spans="2:10" x14ac:dyDescent="0.25">
      <c r="B246" t="s">
        <v>91</v>
      </c>
      <c r="C246" s="1">
        <v>46071</v>
      </c>
      <c r="D246" t="s">
        <v>138</v>
      </c>
      <c r="E246" s="2">
        <v>40</v>
      </c>
      <c r="F246" s="2"/>
      <c r="G246" s="3">
        <f>Transactions[[#This Row],[Credit (Income)]]-Transactions[[#This Row],[Debit (Spend)]]</f>
        <v>-40</v>
      </c>
      <c r="H246" t="s">
        <v>99</v>
      </c>
      <c r="I246" s="3" t="str">
        <f>_xlfn.XLOOKUP(Transactions[[#This Row],[Subcategory]],categories[Subcategory],categories[Category],"Add Subcategory")</f>
        <v>Investing</v>
      </c>
      <c r="J246" s="3" t="str">
        <f>_xlfn.XLOOKUP(Transactions[[#This Row],[Subcategory]],categories[Subcategory],categories[Category Type],"Add Subcategory")</f>
        <v>Expense</v>
      </c>
    </row>
    <row r="247" spans="2:10" x14ac:dyDescent="0.25">
      <c r="B247" t="s">
        <v>91</v>
      </c>
      <c r="C247" s="1">
        <v>46071</v>
      </c>
      <c r="D247" t="s">
        <v>112</v>
      </c>
      <c r="E247" s="2">
        <v>11.32</v>
      </c>
      <c r="F247" s="2"/>
      <c r="G247" s="3">
        <f>Transactions[[#This Row],[Credit (Income)]]-Transactions[[#This Row],[Debit (Spend)]]</f>
        <v>-11.32</v>
      </c>
      <c r="H247" t="s">
        <v>111</v>
      </c>
      <c r="I247" s="3" t="str">
        <f>_xlfn.XLOOKUP(Transactions[[#This Row],[Subcategory]],categories[Subcategory],categories[Category],"Add Subcategory")</f>
        <v>Dining Out</v>
      </c>
      <c r="J247" s="3" t="str">
        <f>_xlfn.XLOOKUP(Transactions[[#This Row],[Subcategory]],categories[Subcategory],categories[Category Type],"Add Subcategory")</f>
        <v>Expense</v>
      </c>
    </row>
    <row r="248" spans="2:10" x14ac:dyDescent="0.25">
      <c r="B248" t="s">
        <v>91</v>
      </c>
      <c r="C248" s="1">
        <v>46071</v>
      </c>
      <c r="D248" t="s">
        <v>286</v>
      </c>
      <c r="E248" s="2">
        <v>500</v>
      </c>
      <c r="F248" s="2"/>
      <c r="G248" s="3">
        <f>Transactions[[#This Row],[Credit (Income)]]-Transactions[[#This Row],[Debit (Spend)]]</f>
        <v>-500</v>
      </c>
      <c r="H248" t="s">
        <v>224</v>
      </c>
      <c r="I248" s="3" t="str">
        <f>_xlfn.XLOOKUP(Transactions[[#This Row],[Subcategory]],categories[Subcategory],categories[Category],"Add Subcategory")</f>
        <v>Leisure</v>
      </c>
      <c r="J248" s="3" t="str">
        <f>_xlfn.XLOOKUP(Transactions[[#This Row],[Subcategory]],categories[Subcategory],categories[Category Type],"Add Subcategory")</f>
        <v>Expense</v>
      </c>
    </row>
    <row r="249" spans="2:10" x14ac:dyDescent="0.25">
      <c r="B249" t="s">
        <v>91</v>
      </c>
      <c r="C249" s="1">
        <v>46072</v>
      </c>
      <c r="D249" t="s">
        <v>287</v>
      </c>
      <c r="E249" s="2">
        <v>37</v>
      </c>
      <c r="F249" s="2"/>
      <c r="G249" s="3">
        <f>Transactions[[#This Row],[Credit (Income)]]-Transactions[[#This Row],[Debit (Spend)]]</f>
        <v>-37</v>
      </c>
      <c r="H249" t="s">
        <v>210</v>
      </c>
      <c r="I249" s="3" t="str">
        <f>_xlfn.XLOOKUP(Transactions[[#This Row],[Subcategory]],categories[Subcategory],categories[Category],"Add Subcategory")</f>
        <v>Entertainment</v>
      </c>
      <c r="J249" s="3" t="str">
        <f>_xlfn.XLOOKUP(Transactions[[#This Row],[Subcategory]],categories[Subcategory],categories[Category Type],"Add Subcategory")</f>
        <v>Expense</v>
      </c>
    </row>
    <row r="250" spans="2:10" x14ac:dyDescent="0.25">
      <c r="B250" t="s">
        <v>91</v>
      </c>
      <c r="C250" s="1">
        <v>46072</v>
      </c>
      <c r="D250" t="s">
        <v>241</v>
      </c>
      <c r="E250" s="2">
        <v>17.75</v>
      </c>
      <c r="F250" s="2"/>
      <c r="G250" s="3">
        <f>Transactions[[#This Row],[Credit (Income)]]-Transactions[[#This Row],[Debit (Spend)]]</f>
        <v>-17.75</v>
      </c>
      <c r="H250" t="s">
        <v>87</v>
      </c>
      <c r="I250" s="3" t="str">
        <f>_xlfn.XLOOKUP(Transactions[[#This Row],[Subcategory]],categories[Subcategory],categories[Category],"Add Subcategory")</f>
        <v>Vehicles</v>
      </c>
      <c r="J250" s="3" t="str">
        <f>_xlfn.XLOOKUP(Transactions[[#This Row],[Subcategory]],categories[Subcategory],categories[Category Type],"Add Subcategory")</f>
        <v>Expense</v>
      </c>
    </row>
    <row r="251" spans="2:10" x14ac:dyDescent="0.25">
      <c r="B251" t="s">
        <v>91</v>
      </c>
      <c r="C251" s="1">
        <v>46072</v>
      </c>
      <c r="D251" t="s">
        <v>138</v>
      </c>
      <c r="E251" s="2">
        <v>50</v>
      </c>
      <c r="F251" s="2"/>
      <c r="G251" s="3">
        <f>Transactions[[#This Row],[Credit (Income)]]-Transactions[[#This Row],[Debit (Spend)]]</f>
        <v>-50</v>
      </c>
      <c r="H251" t="s">
        <v>99</v>
      </c>
      <c r="I251" s="3" t="str">
        <f>_xlfn.XLOOKUP(Transactions[[#This Row],[Subcategory]],categories[Subcategory],categories[Category],"Add Subcategory")</f>
        <v>Investing</v>
      </c>
      <c r="J251" s="3" t="str">
        <f>_xlfn.XLOOKUP(Transactions[[#This Row],[Subcategory]],categories[Subcategory],categories[Category Type],"Add Subcategory")</f>
        <v>Expense</v>
      </c>
    </row>
    <row r="252" spans="2:10" x14ac:dyDescent="0.25">
      <c r="B252" t="s">
        <v>92</v>
      </c>
      <c r="C252" s="1">
        <v>46072</v>
      </c>
      <c r="D252" t="s">
        <v>139</v>
      </c>
      <c r="E252" s="2">
        <v>56.93</v>
      </c>
      <c r="F252" s="2"/>
      <c r="G252" s="3">
        <f>Transactions[[#This Row],[Credit (Income)]]-Transactions[[#This Row],[Debit (Spend)]]</f>
        <v>-56.93</v>
      </c>
      <c r="H252" t="s">
        <v>11</v>
      </c>
      <c r="I252" s="3" t="str">
        <f>_xlfn.XLOOKUP(Transactions[[#This Row],[Subcategory]],categories[Subcategory],categories[Category],"Add Subcategory")</f>
        <v>Living Expense</v>
      </c>
      <c r="J252" s="3" t="str">
        <f>_xlfn.XLOOKUP(Transactions[[#This Row],[Subcategory]],categories[Subcategory],categories[Category Type],"Add Subcategory")</f>
        <v>Expense</v>
      </c>
    </row>
    <row r="253" spans="2:10" x14ac:dyDescent="0.25">
      <c r="B253" t="s">
        <v>91</v>
      </c>
      <c r="C253" s="1">
        <v>46072</v>
      </c>
      <c r="D253" t="s">
        <v>241</v>
      </c>
      <c r="E253" s="2">
        <v>17.75</v>
      </c>
      <c r="F253" s="2"/>
      <c r="G253" s="3">
        <f>Transactions[[#This Row],[Credit (Income)]]-Transactions[[#This Row],[Debit (Spend)]]</f>
        <v>-17.75</v>
      </c>
      <c r="H253" t="s">
        <v>87</v>
      </c>
      <c r="I253" s="3" t="str">
        <f>_xlfn.XLOOKUP(Transactions[[#This Row],[Subcategory]],categories[Subcategory],categories[Category],"Add Subcategory")</f>
        <v>Vehicles</v>
      </c>
      <c r="J253" s="3" t="str">
        <f>_xlfn.XLOOKUP(Transactions[[#This Row],[Subcategory]],categories[Subcategory],categories[Category Type],"Add Subcategory")</f>
        <v>Expense</v>
      </c>
    </row>
    <row r="254" spans="2:10" x14ac:dyDescent="0.25">
      <c r="B254" t="s">
        <v>91</v>
      </c>
      <c r="C254" s="1">
        <v>46072</v>
      </c>
      <c r="D254" t="s">
        <v>241</v>
      </c>
      <c r="E254" s="2">
        <v>7.51</v>
      </c>
      <c r="F254" s="2"/>
      <c r="G254" s="3">
        <f>Transactions[[#This Row],[Credit (Income)]]-Transactions[[#This Row],[Debit (Spend)]]</f>
        <v>-7.51</v>
      </c>
      <c r="H254" t="s">
        <v>111</v>
      </c>
      <c r="I254" s="3" t="str">
        <f>_xlfn.XLOOKUP(Transactions[[#This Row],[Subcategory]],categories[Subcategory],categories[Category],"Add Subcategory")</f>
        <v>Dining Out</v>
      </c>
      <c r="J254" s="3" t="str">
        <f>_xlfn.XLOOKUP(Transactions[[#This Row],[Subcategory]],categories[Subcategory],categories[Category Type],"Add Subcategory")</f>
        <v>Expense</v>
      </c>
    </row>
    <row r="255" spans="2:10" x14ac:dyDescent="0.25">
      <c r="B255" t="s">
        <v>91</v>
      </c>
      <c r="C255" s="1">
        <v>46072</v>
      </c>
      <c r="D255" t="s">
        <v>287</v>
      </c>
      <c r="E255" s="2">
        <v>37</v>
      </c>
      <c r="F255" s="2"/>
      <c r="G255" s="3">
        <f>Transactions[[#This Row],[Credit (Income)]]-Transactions[[#This Row],[Debit (Spend)]]</f>
        <v>-37</v>
      </c>
      <c r="H255" t="s">
        <v>210</v>
      </c>
      <c r="I255" s="3" t="str">
        <f>_xlfn.XLOOKUP(Transactions[[#This Row],[Subcategory]],categories[Subcategory],categories[Category],"Add Subcategory")</f>
        <v>Entertainment</v>
      </c>
      <c r="J255" s="3" t="str">
        <f>_xlfn.XLOOKUP(Transactions[[#This Row],[Subcategory]],categories[Subcategory],categories[Category Type],"Add Subcategory")</f>
        <v>Expense</v>
      </c>
    </row>
    <row r="256" spans="2:10" x14ac:dyDescent="0.25">
      <c r="B256" t="s">
        <v>91</v>
      </c>
      <c r="C256" s="1">
        <v>46073</v>
      </c>
      <c r="D256" t="s">
        <v>288</v>
      </c>
      <c r="E256" s="2">
        <v>262.45999999999998</v>
      </c>
      <c r="F256" s="2"/>
      <c r="G256" s="3">
        <f>Transactions[[#This Row],[Credit (Income)]]-Transactions[[#This Row],[Debit (Spend)]]</f>
        <v>-262.45999999999998</v>
      </c>
      <c r="H256" t="s">
        <v>103</v>
      </c>
      <c r="I256" s="3" t="str">
        <f>_xlfn.XLOOKUP(Transactions[[#This Row],[Subcategory]],categories[Subcategory],categories[Category],"Add Subcategory")</f>
        <v>House</v>
      </c>
      <c r="J256" s="3" t="str">
        <f>_xlfn.XLOOKUP(Transactions[[#This Row],[Subcategory]],categories[Subcategory],categories[Category Type],"Add Subcategory")</f>
        <v>Expense</v>
      </c>
    </row>
    <row r="257" spans="2:10" x14ac:dyDescent="0.25">
      <c r="B257" t="s">
        <v>91</v>
      </c>
      <c r="C257" s="1">
        <v>46074</v>
      </c>
      <c r="D257" t="s">
        <v>289</v>
      </c>
      <c r="E257" s="2">
        <v>39</v>
      </c>
      <c r="F257" s="2"/>
      <c r="G257" s="3">
        <f>Transactions[[#This Row],[Credit (Income)]]-Transactions[[#This Row],[Debit (Spend)]]</f>
        <v>-39</v>
      </c>
      <c r="H257" t="s">
        <v>220</v>
      </c>
      <c r="I257" s="3" t="str">
        <f>_xlfn.XLOOKUP(Transactions[[#This Row],[Subcategory]],categories[Subcategory],categories[Category],"Add Subcategory")</f>
        <v>Gifts</v>
      </c>
      <c r="J257" s="3" t="str">
        <f>_xlfn.XLOOKUP(Transactions[[#This Row],[Subcategory]],categories[Subcategory],categories[Category Type],"Add Subcategory")</f>
        <v>Expense</v>
      </c>
    </row>
    <row r="258" spans="2:10" x14ac:dyDescent="0.25">
      <c r="B258" t="s">
        <v>91</v>
      </c>
      <c r="C258" s="1">
        <v>46074</v>
      </c>
      <c r="D258" t="s">
        <v>257</v>
      </c>
      <c r="E258" s="2">
        <v>7.79</v>
      </c>
      <c r="F258" s="2"/>
      <c r="G258" s="3">
        <f>Transactions[[#This Row],[Credit (Income)]]-Transactions[[#This Row],[Debit (Spend)]]</f>
        <v>-7.79</v>
      </c>
      <c r="H258" t="s">
        <v>11</v>
      </c>
      <c r="I258" s="3" t="str">
        <f>_xlfn.XLOOKUP(Transactions[[#This Row],[Subcategory]],categories[Subcategory],categories[Category],"Add Subcategory")</f>
        <v>Living Expense</v>
      </c>
      <c r="J258" s="3" t="str">
        <f>_xlfn.XLOOKUP(Transactions[[#This Row],[Subcategory]],categories[Subcategory],categories[Category Type],"Add Subcategory")</f>
        <v>Expense</v>
      </c>
    </row>
    <row r="259" spans="2:10" x14ac:dyDescent="0.25">
      <c r="B259" t="s">
        <v>91</v>
      </c>
      <c r="C259" s="1">
        <v>46074</v>
      </c>
      <c r="D259" t="s">
        <v>147</v>
      </c>
      <c r="E259" s="2">
        <v>26.2</v>
      </c>
      <c r="F259" s="2"/>
      <c r="G259" s="3">
        <f>Transactions[[#This Row],[Credit (Income)]]-Transactions[[#This Row],[Debit (Spend)]]</f>
        <v>-26.2</v>
      </c>
      <c r="H259" t="s">
        <v>162</v>
      </c>
      <c r="I259" s="3" t="str">
        <f>_xlfn.XLOOKUP(Transactions[[#This Row],[Subcategory]],categories[Subcategory],categories[Category],"Add Subcategory")</f>
        <v>Entertainment</v>
      </c>
      <c r="J259" s="3" t="str">
        <f>_xlfn.XLOOKUP(Transactions[[#This Row],[Subcategory]],categories[Subcategory],categories[Category Type],"Add Subcategory")</f>
        <v>Expense</v>
      </c>
    </row>
    <row r="260" spans="2:10" x14ac:dyDescent="0.25">
      <c r="B260" t="s">
        <v>149</v>
      </c>
      <c r="C260" s="1">
        <v>46075</v>
      </c>
      <c r="D260" t="s">
        <v>122</v>
      </c>
      <c r="E260" s="2">
        <v>8.58</v>
      </c>
      <c r="F260" s="2"/>
      <c r="G260" s="3">
        <f>Transactions[[#This Row],[Credit (Income)]]-Transactions[[#This Row],[Debit (Spend)]]</f>
        <v>-8.58</v>
      </c>
      <c r="H260" t="s">
        <v>103</v>
      </c>
      <c r="I260" s="3" t="str">
        <f>_xlfn.XLOOKUP(Transactions[[#This Row],[Subcategory]],categories[Subcategory],categories[Category],"Add Subcategory")</f>
        <v>House</v>
      </c>
      <c r="J260" s="3" t="str">
        <f>_xlfn.XLOOKUP(Transactions[[#This Row],[Subcategory]],categories[Subcategory],categories[Category Type],"Add Subcategory")</f>
        <v>Expense</v>
      </c>
    </row>
    <row r="261" spans="2:10" x14ac:dyDescent="0.25">
      <c r="B261" t="s">
        <v>91</v>
      </c>
      <c r="C261" s="1">
        <v>46075</v>
      </c>
      <c r="D261" t="s">
        <v>290</v>
      </c>
      <c r="E261" s="2">
        <v>13.72</v>
      </c>
      <c r="F261" s="2"/>
      <c r="G261" s="3">
        <f>Transactions[[#This Row],[Credit (Income)]]-Transactions[[#This Row],[Debit (Spend)]]</f>
        <v>-13.72</v>
      </c>
      <c r="H261" t="s">
        <v>111</v>
      </c>
      <c r="I261" s="3" t="str">
        <f>_xlfn.XLOOKUP(Transactions[[#This Row],[Subcategory]],categories[Subcategory],categories[Category],"Add Subcategory")</f>
        <v>Dining Out</v>
      </c>
      <c r="J261" s="3" t="str">
        <f>_xlfn.XLOOKUP(Transactions[[#This Row],[Subcategory]],categories[Subcategory],categories[Category Type],"Add Subcategory")</f>
        <v>Expense</v>
      </c>
    </row>
    <row r="262" spans="2:10" x14ac:dyDescent="0.25">
      <c r="B262" t="s">
        <v>91</v>
      </c>
      <c r="C262" s="1">
        <v>46075</v>
      </c>
      <c r="D262" t="s">
        <v>139</v>
      </c>
      <c r="E262" s="2">
        <v>45.15</v>
      </c>
      <c r="F262" s="2"/>
      <c r="G262" s="3">
        <f>Transactions[[#This Row],[Credit (Income)]]-Transactions[[#This Row],[Debit (Spend)]]</f>
        <v>-45.15</v>
      </c>
      <c r="H262" t="s">
        <v>11</v>
      </c>
      <c r="I262" s="3" t="str">
        <f>_xlfn.XLOOKUP(Transactions[[#This Row],[Subcategory]],categories[Subcategory],categories[Category],"Add Subcategory")</f>
        <v>Living Expense</v>
      </c>
      <c r="J262" s="3" t="str">
        <f>_xlfn.XLOOKUP(Transactions[[#This Row],[Subcategory]],categories[Subcategory],categories[Category Type],"Add Subcategory")</f>
        <v>Expense</v>
      </c>
    </row>
    <row r="263" spans="2:10" x14ac:dyDescent="0.25">
      <c r="B263" t="s">
        <v>91</v>
      </c>
      <c r="C263" s="1">
        <v>46075</v>
      </c>
      <c r="D263" t="s">
        <v>139</v>
      </c>
      <c r="E263" s="2">
        <v>17.12</v>
      </c>
      <c r="F263" s="2"/>
      <c r="G263" s="3">
        <f>Transactions[[#This Row],[Credit (Income)]]-Transactions[[#This Row],[Debit (Spend)]]</f>
        <v>-17.12</v>
      </c>
      <c r="H263" t="s">
        <v>103</v>
      </c>
      <c r="I263" s="3" t="str">
        <f>_xlfn.XLOOKUP(Transactions[[#This Row],[Subcategory]],categories[Subcategory],categories[Category],"Add Subcategory")</f>
        <v>House</v>
      </c>
      <c r="J263" s="3" t="str">
        <f>_xlfn.XLOOKUP(Transactions[[#This Row],[Subcategory]],categories[Subcategory],categories[Category Type],"Add Subcategory")</f>
        <v>Expense</v>
      </c>
    </row>
    <row r="264" spans="2:10" x14ac:dyDescent="0.25">
      <c r="B264" t="s">
        <v>91</v>
      </c>
      <c r="C264" s="1">
        <v>46075</v>
      </c>
      <c r="D264" t="s">
        <v>291</v>
      </c>
      <c r="E264" s="2">
        <v>241.11</v>
      </c>
      <c r="F264" s="2"/>
      <c r="G264" s="3">
        <f>Transactions[[#This Row],[Credit (Income)]]-Transactions[[#This Row],[Debit (Spend)]]</f>
        <v>-241.11</v>
      </c>
      <c r="H264" t="s">
        <v>212</v>
      </c>
      <c r="I264" s="3" t="str">
        <f>_xlfn.XLOOKUP(Transactions[[#This Row],[Subcategory]],categories[Subcategory],categories[Category],"Add Subcategory")</f>
        <v>Medical</v>
      </c>
      <c r="J264" s="3" t="str">
        <f>_xlfn.XLOOKUP(Transactions[[#This Row],[Subcategory]],categories[Subcategory],categories[Category Type],"Add Subcategory")</f>
        <v>Expense</v>
      </c>
    </row>
    <row r="265" spans="2:10" x14ac:dyDescent="0.25">
      <c r="B265" t="s">
        <v>91</v>
      </c>
      <c r="C265" s="1">
        <v>46075</v>
      </c>
      <c r="D265" t="s">
        <v>291</v>
      </c>
      <c r="E265" s="2">
        <v>100.69</v>
      </c>
      <c r="F265" s="2"/>
      <c r="G265" s="3">
        <f>Transactions[[#This Row],[Credit (Income)]]-Transactions[[#This Row],[Debit (Spend)]]</f>
        <v>-100.69</v>
      </c>
      <c r="H265" t="s">
        <v>212</v>
      </c>
      <c r="I265" s="3" t="str">
        <f>_xlfn.XLOOKUP(Transactions[[#This Row],[Subcategory]],categories[Subcategory],categories[Category],"Add Subcategory")</f>
        <v>Medical</v>
      </c>
      <c r="J265" s="3" t="str">
        <f>_xlfn.XLOOKUP(Transactions[[#This Row],[Subcategory]],categories[Subcategory],categories[Category Type],"Add Subcategory")</f>
        <v>Expense</v>
      </c>
    </row>
    <row r="266" spans="2:10" x14ac:dyDescent="0.25">
      <c r="B266" t="s">
        <v>91</v>
      </c>
      <c r="C266" s="1">
        <v>46076</v>
      </c>
      <c r="D266" t="s">
        <v>155</v>
      </c>
      <c r="E266" s="2">
        <v>12.49</v>
      </c>
      <c r="F266" s="2"/>
      <c r="G266" s="3">
        <f>Transactions[[#This Row],[Credit (Income)]]-Transactions[[#This Row],[Debit (Spend)]]</f>
        <v>-12.49</v>
      </c>
      <c r="H266" t="s">
        <v>111</v>
      </c>
      <c r="I266" s="3" t="str">
        <f>_xlfn.XLOOKUP(Transactions[[#This Row],[Subcategory]],categories[Subcategory],categories[Category],"Add Subcategory")</f>
        <v>Dining Out</v>
      </c>
      <c r="J266" s="3" t="str">
        <f>_xlfn.XLOOKUP(Transactions[[#This Row],[Subcategory]],categories[Subcategory],categories[Category Type],"Add Subcategory")</f>
        <v>Expense</v>
      </c>
    </row>
    <row r="267" spans="2:10" x14ac:dyDescent="0.25">
      <c r="B267" t="s">
        <v>91</v>
      </c>
      <c r="C267" s="1">
        <v>46076</v>
      </c>
      <c r="D267" t="s">
        <v>281</v>
      </c>
      <c r="E267" s="2">
        <v>15.02</v>
      </c>
      <c r="F267" s="2"/>
      <c r="G267" s="3">
        <f>Transactions[[#This Row],[Credit (Income)]]-Transactions[[#This Row],[Debit (Spend)]]</f>
        <v>-15.02</v>
      </c>
      <c r="H267" t="s">
        <v>103</v>
      </c>
      <c r="I267" s="3" t="str">
        <f>_xlfn.XLOOKUP(Transactions[[#This Row],[Subcategory]],categories[Subcategory],categories[Category],"Add Subcategory")</f>
        <v>House</v>
      </c>
      <c r="J267" s="3" t="str">
        <f>_xlfn.XLOOKUP(Transactions[[#This Row],[Subcategory]],categories[Subcategory],categories[Category Type],"Add Subcategory")</f>
        <v>Expense</v>
      </c>
    </row>
    <row r="268" spans="2:10" x14ac:dyDescent="0.25">
      <c r="B268" t="s">
        <v>91</v>
      </c>
      <c r="C268" s="1">
        <v>46076</v>
      </c>
      <c r="D268" t="s">
        <v>292</v>
      </c>
      <c r="E268" s="2">
        <v>8.36</v>
      </c>
      <c r="F268" s="2"/>
      <c r="G268" s="3">
        <f>Transactions[[#This Row],[Credit (Income)]]-Transactions[[#This Row],[Debit (Spend)]]</f>
        <v>-8.36</v>
      </c>
      <c r="H268" t="s">
        <v>103</v>
      </c>
      <c r="I268" s="3" t="str">
        <f>_xlfn.XLOOKUP(Transactions[[#This Row],[Subcategory]],categories[Subcategory],categories[Category],"Add Subcategory")</f>
        <v>House</v>
      </c>
      <c r="J268" s="3" t="str">
        <f>_xlfn.XLOOKUP(Transactions[[#This Row],[Subcategory]],categories[Subcategory],categories[Category Type],"Add Subcategory")</f>
        <v>Expense</v>
      </c>
    </row>
    <row r="269" spans="2:10" x14ac:dyDescent="0.25">
      <c r="B269" t="s">
        <v>91</v>
      </c>
      <c r="C269" s="1">
        <v>46076</v>
      </c>
      <c r="D269" t="s">
        <v>138</v>
      </c>
      <c r="E269" s="2">
        <v>50</v>
      </c>
      <c r="F269" s="2"/>
      <c r="G269" s="3">
        <f>Transactions[[#This Row],[Credit (Income)]]-Transactions[[#This Row],[Debit (Spend)]]</f>
        <v>-50</v>
      </c>
      <c r="H269" t="s">
        <v>99</v>
      </c>
      <c r="I269" s="3" t="str">
        <f>_xlfn.XLOOKUP(Transactions[[#This Row],[Subcategory]],categories[Subcategory],categories[Category],"Add Subcategory")</f>
        <v>Investing</v>
      </c>
      <c r="J269" s="3" t="str">
        <f>_xlfn.XLOOKUP(Transactions[[#This Row],[Subcategory]],categories[Subcategory],categories[Category Type],"Add Subcategory")</f>
        <v>Expense</v>
      </c>
    </row>
    <row r="270" spans="2:10" x14ac:dyDescent="0.25">
      <c r="B270" t="s">
        <v>91</v>
      </c>
      <c r="C270" s="1">
        <v>46076</v>
      </c>
      <c r="D270" t="s">
        <v>293</v>
      </c>
      <c r="E270" s="2">
        <v>19.940000000000001</v>
      </c>
      <c r="F270" s="2"/>
      <c r="G270" s="3">
        <f>Transactions[[#This Row],[Credit (Income)]]-Transactions[[#This Row],[Debit (Spend)]]</f>
        <v>-19.940000000000001</v>
      </c>
      <c r="H270" t="s">
        <v>103</v>
      </c>
      <c r="I270" s="3" t="str">
        <f>_xlfn.XLOOKUP(Transactions[[#This Row],[Subcategory]],categories[Subcategory],categories[Category],"Add Subcategory")</f>
        <v>House</v>
      </c>
      <c r="J270" s="3" t="str">
        <f>_xlfn.XLOOKUP(Transactions[[#This Row],[Subcategory]],categories[Subcategory],categories[Category Type],"Add Subcategory")</f>
        <v>Expense</v>
      </c>
    </row>
    <row r="271" spans="2:10" x14ac:dyDescent="0.25">
      <c r="B271" t="s">
        <v>91</v>
      </c>
      <c r="C271" s="1">
        <v>46076</v>
      </c>
      <c r="D271" t="s">
        <v>247</v>
      </c>
      <c r="E271" s="2">
        <v>20</v>
      </c>
      <c r="F271" s="2"/>
      <c r="G271" s="3">
        <f>Transactions[[#This Row],[Credit (Income)]]-Transactions[[#This Row],[Debit (Spend)]]</f>
        <v>-20</v>
      </c>
      <c r="H271" t="s">
        <v>87</v>
      </c>
      <c r="I271" s="3" t="str">
        <f>_xlfn.XLOOKUP(Transactions[[#This Row],[Subcategory]],categories[Subcategory],categories[Category],"Add Subcategory")</f>
        <v>Vehicles</v>
      </c>
      <c r="J271" s="3" t="str">
        <f>_xlfn.XLOOKUP(Transactions[[#This Row],[Subcategory]],categories[Subcategory],categories[Category Type],"Add Subcategory")</f>
        <v>Expense</v>
      </c>
    </row>
    <row r="272" spans="2:10" x14ac:dyDescent="0.25">
      <c r="B272" t="s">
        <v>91</v>
      </c>
      <c r="C272" s="1">
        <v>46076</v>
      </c>
      <c r="D272" t="s">
        <v>295</v>
      </c>
      <c r="E272" s="2"/>
      <c r="F272" s="2">
        <v>4000</v>
      </c>
      <c r="G272" s="3">
        <f>Transactions[[#This Row],[Credit (Income)]]-Transactions[[#This Row],[Debit (Spend)]]</f>
        <v>4000</v>
      </c>
      <c r="H272" t="s">
        <v>214</v>
      </c>
      <c r="I272" s="3" t="str">
        <f>_xlfn.XLOOKUP(Transactions[[#This Row],[Subcategory]],categories[Subcategory],categories[Category],"Add Subcategory")</f>
        <v>Income</v>
      </c>
      <c r="J272" s="3" t="str">
        <f>_xlfn.XLOOKUP(Transactions[[#This Row],[Subcategory]],categories[Subcategory],categories[Category Type],"Add Subcategory")</f>
        <v>Income</v>
      </c>
    </row>
    <row r="273" spans="2:10" x14ac:dyDescent="0.25">
      <c r="B273" t="s">
        <v>91</v>
      </c>
      <c r="C273" s="1">
        <v>46076</v>
      </c>
      <c r="D273" t="s">
        <v>287</v>
      </c>
      <c r="E273" s="2">
        <v>40.700000000000003</v>
      </c>
      <c r="F273" s="2"/>
      <c r="G273" s="3">
        <f>Transactions[[#This Row],[Credit (Income)]]-Transactions[[#This Row],[Debit (Spend)]]</f>
        <v>-40.700000000000003</v>
      </c>
      <c r="H273" t="s">
        <v>210</v>
      </c>
      <c r="I273" s="3" t="str">
        <f>_xlfn.XLOOKUP(Transactions[[#This Row],[Subcategory]],categories[Subcategory],categories[Category],"Add Subcategory")</f>
        <v>Entertainment</v>
      </c>
      <c r="J273" s="3" t="str">
        <f>_xlfn.XLOOKUP(Transactions[[#This Row],[Subcategory]],categories[Subcategory],categories[Category Type],"Add Subcategory")</f>
        <v>Expense</v>
      </c>
    </row>
    <row r="274" spans="2:10" x14ac:dyDescent="0.25">
      <c r="B274" t="s">
        <v>92</v>
      </c>
      <c r="C274" s="1">
        <v>46076</v>
      </c>
      <c r="D274" t="s">
        <v>297</v>
      </c>
      <c r="E274" s="2"/>
      <c r="F274" s="2">
        <v>4536</v>
      </c>
      <c r="G274" s="3">
        <f>Transactions[[#This Row],[Credit (Income)]]-Transactions[[#This Row],[Debit (Spend)]]</f>
        <v>4536</v>
      </c>
      <c r="H274" t="s">
        <v>296</v>
      </c>
      <c r="I274" s="3" t="str">
        <f>_xlfn.XLOOKUP(Transactions[[#This Row],[Subcategory]],categories[Subcategory],categories[Category],"Add Subcategory")</f>
        <v>Income, Laurie</v>
      </c>
      <c r="J274" s="3" t="str">
        <f>_xlfn.XLOOKUP(Transactions[[#This Row],[Subcategory]],categories[Subcategory],categories[Category Type],"Add Subcategory")</f>
        <v>Income</v>
      </c>
    </row>
    <row r="275" spans="2:10" x14ac:dyDescent="0.25">
      <c r="B275" t="s">
        <v>92</v>
      </c>
      <c r="C275" s="1">
        <v>46076</v>
      </c>
      <c r="D275" t="s">
        <v>298</v>
      </c>
      <c r="E275" s="2">
        <v>4000</v>
      </c>
      <c r="F275" s="2"/>
      <c r="G275" s="3">
        <f>Transactions[[#This Row],[Credit (Income)]]-Transactions[[#This Row],[Debit (Spend)]]</f>
        <v>-4000</v>
      </c>
      <c r="H275" t="s">
        <v>260</v>
      </c>
      <c r="I275" s="3" t="str">
        <f>_xlfn.XLOOKUP(Transactions[[#This Row],[Subcategory]],categories[Subcategory],categories[Category],"Add Subcategory")</f>
        <v>Bank Transfer</v>
      </c>
      <c r="J275" s="3" t="str">
        <f>_xlfn.XLOOKUP(Transactions[[#This Row],[Subcategory]],categories[Subcategory],categories[Category Type],"Add Subcategory")</f>
        <v>Income</v>
      </c>
    </row>
    <row r="276" spans="2:10" x14ac:dyDescent="0.25">
      <c r="B276" t="s">
        <v>91</v>
      </c>
      <c r="C276" s="1">
        <v>46077</v>
      </c>
      <c r="D276" t="s">
        <v>139</v>
      </c>
      <c r="E276" s="2">
        <v>38.590000000000003</v>
      </c>
      <c r="F276" s="2"/>
      <c r="G276" s="3">
        <f>Transactions[[#This Row],[Credit (Income)]]-Transactions[[#This Row],[Debit (Spend)]]</f>
        <v>-38.590000000000003</v>
      </c>
      <c r="H276" t="s">
        <v>11</v>
      </c>
      <c r="I276" s="3" t="str">
        <f>_xlfn.XLOOKUP(Transactions[[#This Row],[Subcategory]],categories[Subcategory],categories[Category],"Add Subcategory")</f>
        <v>Living Expense</v>
      </c>
      <c r="J276" s="3" t="str">
        <f>_xlfn.XLOOKUP(Transactions[[#This Row],[Subcategory]],categories[Subcategory],categories[Category Type],"Add Subcategory")</f>
        <v>Expense</v>
      </c>
    </row>
    <row r="277" spans="2:10" x14ac:dyDescent="0.25">
      <c r="B277" t="s">
        <v>92</v>
      </c>
      <c r="C277" s="1">
        <v>46077</v>
      </c>
      <c r="D277" t="s">
        <v>193</v>
      </c>
      <c r="E277" s="2">
        <v>86</v>
      </c>
      <c r="F277" s="2"/>
      <c r="G277" s="3">
        <f>Transactions[[#This Row],[Credit (Income)]]-Transactions[[#This Row],[Debit (Spend)]]</f>
        <v>-86</v>
      </c>
      <c r="H277" t="s">
        <v>203</v>
      </c>
      <c r="I277" s="3" t="str">
        <f>_xlfn.XLOOKUP(Transactions[[#This Row],[Subcategory]],categories[Subcategory],categories[Category],"Add Subcategory")</f>
        <v>House Utility</v>
      </c>
      <c r="J277" s="3" t="str">
        <f>_xlfn.XLOOKUP(Transactions[[#This Row],[Subcategory]],categories[Subcategory],categories[Category Type],"Add Subcategory")</f>
        <v>Expense</v>
      </c>
    </row>
    <row r="278" spans="2:10" x14ac:dyDescent="0.25">
      <c r="B278" t="s">
        <v>91</v>
      </c>
      <c r="C278" s="1">
        <v>46077</v>
      </c>
      <c r="D278" t="s">
        <v>195</v>
      </c>
      <c r="E278" s="2">
        <v>15</v>
      </c>
      <c r="F278" s="2"/>
      <c r="G278" s="3">
        <f>Transactions[[#This Row],[Credit (Income)]]-Transactions[[#This Row],[Debit (Spend)]]</f>
        <v>-15</v>
      </c>
      <c r="H278" t="s">
        <v>87</v>
      </c>
      <c r="I278" s="3" t="str">
        <f>_xlfn.XLOOKUP(Transactions[[#This Row],[Subcategory]],categories[Subcategory],categories[Category],"Add Subcategory")</f>
        <v>Vehicles</v>
      </c>
      <c r="J278" s="3" t="str">
        <f>_xlfn.XLOOKUP(Transactions[[#This Row],[Subcategory]],categories[Subcategory],categories[Category Type],"Add Subcategory")</f>
        <v>Expense</v>
      </c>
    </row>
    <row r="279" spans="2:10" x14ac:dyDescent="0.25">
      <c r="B279" t="s">
        <v>91</v>
      </c>
      <c r="C279" s="1">
        <v>46077</v>
      </c>
      <c r="D279" t="s">
        <v>195</v>
      </c>
      <c r="E279" s="2">
        <v>4.95</v>
      </c>
      <c r="F279" s="2"/>
      <c r="G279" s="3">
        <f>Transactions[[#This Row],[Credit (Income)]]-Transactions[[#This Row],[Debit (Spend)]]</f>
        <v>-4.95</v>
      </c>
      <c r="H279" t="s">
        <v>111</v>
      </c>
      <c r="I279" s="3" t="str">
        <f>_xlfn.XLOOKUP(Transactions[[#This Row],[Subcategory]],categories[Subcategory],categories[Category],"Add Subcategory")</f>
        <v>Dining Out</v>
      </c>
      <c r="J279" s="3" t="str">
        <f>_xlfn.XLOOKUP(Transactions[[#This Row],[Subcategory]],categories[Subcategory],categories[Category Type],"Add Subcategory")</f>
        <v>Expense</v>
      </c>
    </row>
    <row r="280" spans="2:10" x14ac:dyDescent="0.25">
      <c r="B280" t="s">
        <v>91</v>
      </c>
      <c r="C280" s="1">
        <v>46078</v>
      </c>
      <c r="D280" t="s">
        <v>330</v>
      </c>
      <c r="E280" s="2"/>
      <c r="F280" s="2">
        <v>1182.99</v>
      </c>
      <c r="G280" s="3">
        <f>Transactions[[#This Row],[Credit (Income)]]-Transactions[[#This Row],[Debit (Spend)]]</f>
        <v>1182.99</v>
      </c>
      <c r="H280" t="s">
        <v>9</v>
      </c>
      <c r="I280" s="3" t="str">
        <f>_xlfn.XLOOKUP(Transactions[[#This Row],[Subcategory]],categories[Subcategory],categories[Category],"Add Subcategory")</f>
        <v>Income, Dan</v>
      </c>
      <c r="J280" s="3" t="str">
        <f>_xlfn.XLOOKUP(Transactions[[#This Row],[Subcategory]],categories[Subcategory],categories[Category Type],"Add Subcategory")</f>
        <v>Income</v>
      </c>
    </row>
    <row r="281" spans="2:10" x14ac:dyDescent="0.25">
      <c r="B281" t="s">
        <v>92</v>
      </c>
      <c r="C281" s="1">
        <v>46078</v>
      </c>
      <c r="D281" t="s">
        <v>197</v>
      </c>
      <c r="E281" s="2">
        <v>31.15</v>
      </c>
      <c r="F281" s="2"/>
      <c r="G281" s="3">
        <f>Transactions[[#This Row],[Credit (Income)]]-Transactions[[#This Row],[Debit (Spend)]]</f>
        <v>-31.15</v>
      </c>
      <c r="H281" t="s">
        <v>205</v>
      </c>
      <c r="I281" s="3" t="str">
        <f>_xlfn.XLOOKUP(Transactions[[#This Row],[Subcategory]],categories[Subcategory],categories[Category],"Add Subcategory")</f>
        <v>House Utility</v>
      </c>
      <c r="J281" s="3" t="str">
        <f>_xlfn.XLOOKUP(Transactions[[#This Row],[Subcategory]],categories[Subcategory],categories[Category Type],"Add Subcategory")</f>
        <v>Expense</v>
      </c>
    </row>
    <row r="282" spans="2:10" x14ac:dyDescent="0.25">
      <c r="B282" t="s">
        <v>92</v>
      </c>
      <c r="C282" s="1">
        <v>46078</v>
      </c>
      <c r="D282" t="s">
        <v>197</v>
      </c>
      <c r="E282" s="2">
        <v>38.840000000000003</v>
      </c>
      <c r="F282" s="2"/>
      <c r="G282" s="3">
        <f>Transactions[[#This Row],[Credit (Income)]]-Transactions[[#This Row],[Debit (Spend)]]</f>
        <v>-38.840000000000003</v>
      </c>
      <c r="H282" t="s">
        <v>204</v>
      </c>
      <c r="I282" s="3" t="str">
        <f>_xlfn.XLOOKUP(Transactions[[#This Row],[Subcategory]],categories[Subcategory],categories[Category],"Add Subcategory")</f>
        <v>House Utility</v>
      </c>
      <c r="J282" s="3" t="str">
        <f>_xlfn.XLOOKUP(Transactions[[#This Row],[Subcategory]],categories[Subcategory],categories[Category Type],"Add Subcategory")</f>
        <v>Expense</v>
      </c>
    </row>
    <row r="283" spans="2:10" x14ac:dyDescent="0.25">
      <c r="B283" t="s">
        <v>92</v>
      </c>
      <c r="C283" s="1">
        <v>46078</v>
      </c>
      <c r="D283" t="s">
        <v>197</v>
      </c>
      <c r="E283" s="2">
        <v>35.19</v>
      </c>
      <c r="F283" s="2"/>
      <c r="G283" s="3">
        <f>Transactions[[#This Row],[Credit (Income)]]-Transactions[[#This Row],[Debit (Spend)]]</f>
        <v>-35.19</v>
      </c>
      <c r="H283" t="s">
        <v>299</v>
      </c>
      <c r="I283" s="3" t="str">
        <f>_xlfn.XLOOKUP(Transactions[[#This Row],[Subcategory]],categories[Subcategory],categories[Category],"Add Subcategory")</f>
        <v>House Utility</v>
      </c>
      <c r="J283" s="3" t="str">
        <f>_xlfn.XLOOKUP(Transactions[[#This Row],[Subcategory]],categories[Subcategory],categories[Category Type],"Add Subcategory")</f>
        <v>Expense</v>
      </c>
    </row>
    <row r="284" spans="2:10" x14ac:dyDescent="0.25">
      <c r="B284" t="s">
        <v>91</v>
      </c>
      <c r="C284" s="1">
        <v>46078</v>
      </c>
      <c r="D284" t="s">
        <v>240</v>
      </c>
      <c r="E284" s="2">
        <v>5063.3999999999996</v>
      </c>
      <c r="F284" s="2"/>
      <c r="G284" s="3">
        <f>Transactions[[#This Row],[Credit (Income)]]-Transactions[[#This Row],[Debit (Spend)]]</f>
        <v>-5063.3999999999996</v>
      </c>
      <c r="H284" t="s">
        <v>206</v>
      </c>
      <c r="I284" s="3" t="str">
        <f>_xlfn.XLOOKUP(Transactions[[#This Row],[Subcategory]],categories[Subcategory],categories[Category],"Add Subcategory")</f>
        <v>House</v>
      </c>
      <c r="J284" s="3" t="str">
        <f>_xlfn.XLOOKUP(Transactions[[#This Row],[Subcategory]],categories[Subcategory],categories[Category Type],"Add Subcategory")</f>
        <v>Expense</v>
      </c>
    </row>
    <row r="285" spans="2:10" x14ac:dyDescent="0.25">
      <c r="B285" t="s">
        <v>92</v>
      </c>
      <c r="C285" s="1">
        <v>46078</v>
      </c>
      <c r="D285" t="s">
        <v>172</v>
      </c>
      <c r="E285" s="2">
        <v>47.83</v>
      </c>
      <c r="F285" s="2"/>
      <c r="G285" s="3">
        <f>Transactions[[#This Row],[Credit (Income)]]-Transactions[[#This Row],[Debit (Spend)]]</f>
        <v>-47.83</v>
      </c>
      <c r="H285" t="s">
        <v>11</v>
      </c>
      <c r="I285" s="3" t="str">
        <f>_xlfn.XLOOKUP(Transactions[[#This Row],[Subcategory]],categories[Subcategory],categories[Category],"Add Subcategory")</f>
        <v>Living Expense</v>
      </c>
      <c r="J285" s="3" t="str">
        <f>_xlfn.XLOOKUP(Transactions[[#This Row],[Subcategory]],categories[Subcategory],categories[Category Type],"Add Subcategory")</f>
        <v>Expense</v>
      </c>
    </row>
    <row r="286" spans="2:10" x14ac:dyDescent="0.25">
      <c r="B286" t="s">
        <v>92</v>
      </c>
      <c r="C286" s="1">
        <v>46078</v>
      </c>
      <c r="D286" t="s">
        <v>139</v>
      </c>
      <c r="E286" s="2">
        <v>42.56</v>
      </c>
      <c r="F286" s="2"/>
      <c r="G286" s="3">
        <f>Transactions[[#This Row],[Credit (Income)]]-Transactions[[#This Row],[Debit (Spend)]]</f>
        <v>-42.56</v>
      </c>
      <c r="H286" t="s">
        <v>11</v>
      </c>
      <c r="I286" s="3" t="str">
        <f>_xlfn.XLOOKUP(Transactions[[#This Row],[Subcategory]],categories[Subcategory],categories[Category],"Add Subcategory")</f>
        <v>Living Expense</v>
      </c>
      <c r="J286" s="3" t="str">
        <f>_xlfn.XLOOKUP(Transactions[[#This Row],[Subcategory]],categories[Subcategory],categories[Category Type],"Add Subcategory")</f>
        <v>Expense</v>
      </c>
    </row>
    <row r="287" spans="2:10" x14ac:dyDescent="0.25">
      <c r="B287" t="s">
        <v>91</v>
      </c>
      <c r="C287" s="1">
        <v>46079</v>
      </c>
      <c r="D287" t="s">
        <v>138</v>
      </c>
      <c r="E287" s="2">
        <v>45</v>
      </c>
      <c r="F287" s="2"/>
      <c r="G287" s="3">
        <f>Transactions[[#This Row],[Credit (Income)]]-Transactions[[#This Row],[Debit (Spend)]]</f>
        <v>-45</v>
      </c>
      <c r="H287" t="s">
        <v>99</v>
      </c>
      <c r="I287" s="3" t="str">
        <f>_xlfn.XLOOKUP(Transactions[[#This Row],[Subcategory]],categories[Subcategory],categories[Category],"Add Subcategory")</f>
        <v>Investing</v>
      </c>
      <c r="J287" s="3" t="str">
        <f>_xlfn.XLOOKUP(Transactions[[#This Row],[Subcategory]],categories[Subcategory],categories[Category Type],"Add Subcategory")</f>
        <v>Expense</v>
      </c>
    </row>
    <row r="288" spans="2:10" x14ac:dyDescent="0.25">
      <c r="B288" t="s">
        <v>92</v>
      </c>
      <c r="C288" s="1">
        <v>46079</v>
      </c>
      <c r="D288" t="s">
        <v>139</v>
      </c>
      <c r="E288" s="2">
        <v>12.65</v>
      </c>
      <c r="F288" s="2"/>
      <c r="G288" s="3">
        <f>Transactions[[#This Row],[Credit (Income)]]-Transactions[[#This Row],[Debit (Spend)]]</f>
        <v>-12.65</v>
      </c>
      <c r="H288" t="s">
        <v>11</v>
      </c>
      <c r="I288" s="3" t="str">
        <f>_xlfn.XLOOKUP(Transactions[[#This Row],[Subcategory]],categories[Subcategory],categories[Category],"Add Subcategory")</f>
        <v>Living Expense</v>
      </c>
      <c r="J288" s="3" t="str">
        <f>_xlfn.XLOOKUP(Transactions[[#This Row],[Subcategory]],categories[Subcategory],categories[Category Type],"Add Subcategory")</f>
        <v>Expense</v>
      </c>
    </row>
    <row r="289" spans="2:10" x14ac:dyDescent="0.25">
      <c r="B289" t="s">
        <v>92</v>
      </c>
      <c r="C289" s="1">
        <v>46079</v>
      </c>
      <c r="D289" t="s">
        <v>139</v>
      </c>
      <c r="E289" s="2">
        <v>20.34</v>
      </c>
      <c r="F289" s="2"/>
      <c r="G289" s="3">
        <f>Transactions[[#This Row],[Credit (Income)]]-Transactions[[#This Row],[Debit (Spend)]]</f>
        <v>-20.34</v>
      </c>
      <c r="H289" t="s">
        <v>103</v>
      </c>
      <c r="I289" s="3" t="str">
        <f>_xlfn.XLOOKUP(Transactions[[#This Row],[Subcategory]],categories[Subcategory],categories[Category],"Add Subcategory")</f>
        <v>House</v>
      </c>
      <c r="J289" s="3" t="str">
        <f>_xlfn.XLOOKUP(Transactions[[#This Row],[Subcategory]],categories[Subcategory],categories[Category Type],"Add Subcategory")</f>
        <v>Expense</v>
      </c>
    </row>
    <row r="290" spans="2:10" x14ac:dyDescent="0.25">
      <c r="B290" t="s">
        <v>91</v>
      </c>
      <c r="C290" s="1">
        <v>46080</v>
      </c>
      <c r="D290" t="s">
        <v>256</v>
      </c>
      <c r="E290" s="2">
        <v>180.64</v>
      </c>
      <c r="F290" s="2"/>
      <c r="G290" s="3">
        <f>Transactions[[#This Row],[Credit (Income)]]-Transactions[[#This Row],[Debit (Spend)]]</f>
        <v>-180.64</v>
      </c>
      <c r="H290" t="s">
        <v>10</v>
      </c>
      <c r="I290" s="3" t="str">
        <f>_xlfn.XLOOKUP(Transactions[[#This Row],[Subcategory]],categories[Subcategory],categories[Category],"Add Subcategory")</f>
        <v>Debt Repayment</v>
      </c>
      <c r="J290" s="3" t="str">
        <f>_xlfn.XLOOKUP(Transactions[[#This Row],[Subcategory]],categories[Subcategory],categories[Category Type],"Add Subcategory")</f>
        <v>Expense</v>
      </c>
    </row>
    <row r="291" spans="2:10" x14ac:dyDescent="0.25">
      <c r="B291" t="s">
        <v>92</v>
      </c>
      <c r="C291" s="1">
        <v>46080</v>
      </c>
      <c r="D291" t="s">
        <v>140</v>
      </c>
      <c r="E291" s="2">
        <v>7.52</v>
      </c>
      <c r="F291" s="2"/>
      <c r="G291" s="3">
        <f>Transactions[[#This Row],[Credit (Income)]]-Transactions[[#This Row],[Debit (Spend)]]</f>
        <v>-7.52</v>
      </c>
      <c r="H291" t="s">
        <v>211</v>
      </c>
      <c r="I291" s="3" t="str">
        <f>_xlfn.XLOOKUP(Transactions[[#This Row],[Subcategory]],categories[Subcategory],categories[Category],"Add Subcategory")</f>
        <v>Entertainment</v>
      </c>
      <c r="J291" s="3" t="str">
        <f>_xlfn.XLOOKUP(Transactions[[#This Row],[Subcategory]],categories[Subcategory],categories[Category Type],"Add Subcategory")</f>
        <v>Expense</v>
      </c>
    </row>
    <row r="292" spans="2:10" x14ac:dyDescent="0.25">
      <c r="B292" t="s">
        <v>92</v>
      </c>
      <c r="C292" s="1">
        <v>46080</v>
      </c>
      <c r="D292" t="s">
        <v>139</v>
      </c>
      <c r="E292" s="2">
        <v>25.04</v>
      </c>
      <c r="F292" s="2"/>
      <c r="G292" s="3">
        <f>Transactions[[#This Row],[Credit (Income)]]-Transactions[[#This Row],[Debit (Spend)]]</f>
        <v>-25.04</v>
      </c>
      <c r="H292" t="s">
        <v>211</v>
      </c>
      <c r="I292" s="3" t="str">
        <f>_xlfn.XLOOKUP(Transactions[[#This Row],[Subcategory]],categories[Subcategory],categories[Category],"Add Subcategory")</f>
        <v>Entertainment</v>
      </c>
      <c r="J292" s="3" t="str">
        <f>_xlfn.XLOOKUP(Transactions[[#This Row],[Subcategory]],categories[Subcategory],categories[Category Type],"Add Subcategory")</f>
        <v>Expense</v>
      </c>
    </row>
    <row r="293" spans="2:10" x14ac:dyDescent="0.25">
      <c r="B293" t="s">
        <v>92</v>
      </c>
      <c r="C293" s="1">
        <v>46080</v>
      </c>
      <c r="D293" t="s">
        <v>140</v>
      </c>
      <c r="E293" s="2">
        <v>6.44</v>
      </c>
      <c r="F293" s="2"/>
      <c r="G293" s="3">
        <f>Transactions[[#This Row],[Credit (Income)]]-Transactions[[#This Row],[Debit (Spend)]]</f>
        <v>-6.44</v>
      </c>
      <c r="H293" t="s">
        <v>211</v>
      </c>
      <c r="I293" s="3" t="str">
        <f>_xlfn.XLOOKUP(Transactions[[#This Row],[Subcategory]],categories[Subcategory],categories[Category],"Add Subcategory")</f>
        <v>Entertainment</v>
      </c>
      <c r="J293" s="3" t="str">
        <f>_xlfn.XLOOKUP(Transactions[[#This Row],[Subcategory]],categories[Subcategory],categories[Category Type],"Add Subcategory")</f>
        <v>Expense</v>
      </c>
    </row>
    <row r="294" spans="2:10" x14ac:dyDescent="0.25">
      <c r="B294" t="s">
        <v>92</v>
      </c>
      <c r="C294" s="1">
        <v>46080</v>
      </c>
      <c r="D294" t="s">
        <v>242</v>
      </c>
      <c r="E294" s="2">
        <v>169</v>
      </c>
      <c r="F294" s="2"/>
      <c r="G294" s="3">
        <f>Transactions[[#This Row],[Credit (Income)]]-Transactions[[#This Row],[Debit (Spend)]]</f>
        <v>-169</v>
      </c>
      <c r="H294" t="s">
        <v>88</v>
      </c>
      <c r="I294" s="3" t="str">
        <f>_xlfn.XLOOKUP(Transactions[[#This Row],[Subcategory]],categories[Subcategory],categories[Category],"Add Subcategory")</f>
        <v>House</v>
      </c>
      <c r="J294" s="3" t="str">
        <f>_xlfn.XLOOKUP(Transactions[[#This Row],[Subcategory]],categories[Subcategory],categories[Category Type],"Add Subcategory")</f>
        <v>Expense</v>
      </c>
    </row>
    <row r="295" spans="2:10" x14ac:dyDescent="0.25">
      <c r="B295" t="s">
        <v>92</v>
      </c>
      <c r="C295" s="1">
        <v>46080</v>
      </c>
      <c r="D295" t="s">
        <v>141</v>
      </c>
      <c r="E295" s="2">
        <v>24.97</v>
      </c>
      <c r="F295" s="2"/>
      <c r="G295" s="3">
        <f>Transactions[[#This Row],[Credit (Income)]]-Transactions[[#This Row],[Debit (Spend)]]</f>
        <v>-24.97</v>
      </c>
      <c r="H295" t="s">
        <v>11</v>
      </c>
      <c r="I295" s="3" t="str">
        <f>_xlfn.XLOOKUP(Transactions[[#This Row],[Subcategory]],categories[Subcategory],categories[Category],"Add Subcategory")</f>
        <v>Living Expense</v>
      </c>
      <c r="J295" s="3" t="str">
        <f>_xlfn.XLOOKUP(Transactions[[#This Row],[Subcategory]],categories[Subcategory],categories[Category Type],"Add Subcategory")</f>
        <v>Expense</v>
      </c>
    </row>
    <row r="296" spans="2:10" x14ac:dyDescent="0.25">
      <c r="B296" t="s">
        <v>92</v>
      </c>
      <c r="C296" s="1">
        <v>46080</v>
      </c>
      <c r="D296" t="s">
        <v>300</v>
      </c>
      <c r="E296" s="2">
        <v>7.04</v>
      </c>
      <c r="F296" s="2"/>
      <c r="G296" s="3">
        <f>Transactions[[#This Row],[Credit (Income)]]-Transactions[[#This Row],[Debit (Spend)]]</f>
        <v>-7.04</v>
      </c>
      <c r="H296" t="s">
        <v>111</v>
      </c>
      <c r="I296" s="3" t="str">
        <f>_xlfn.XLOOKUP(Transactions[[#This Row],[Subcategory]],categories[Subcategory],categories[Category],"Add Subcategory")</f>
        <v>Dining Out</v>
      </c>
      <c r="J296" s="3" t="str">
        <f>_xlfn.XLOOKUP(Transactions[[#This Row],[Subcategory]],categories[Subcategory],categories[Category Type],"Add Subcategory")</f>
        <v>Expense</v>
      </c>
    </row>
    <row r="297" spans="2:10" x14ac:dyDescent="0.25">
      <c r="B297" t="s">
        <v>91</v>
      </c>
      <c r="C297" s="1">
        <v>46080</v>
      </c>
      <c r="D297" t="s">
        <v>241</v>
      </c>
      <c r="E297" s="2">
        <v>4.99</v>
      </c>
      <c r="F297" s="2"/>
      <c r="G297" s="3">
        <f>Transactions[[#This Row],[Credit (Income)]]-Transactions[[#This Row],[Debit (Spend)]]</f>
        <v>-4.99</v>
      </c>
      <c r="H297" t="s">
        <v>111</v>
      </c>
      <c r="I297" s="3" t="str">
        <f>_xlfn.XLOOKUP(Transactions[[#This Row],[Subcategory]],categories[Subcategory],categories[Category],"Add Subcategory")</f>
        <v>Dining Out</v>
      </c>
      <c r="J297" s="3" t="str">
        <f>_xlfn.XLOOKUP(Transactions[[#This Row],[Subcategory]],categories[Subcategory],categories[Category Type],"Add Subcategory")</f>
        <v>Expense</v>
      </c>
    </row>
    <row r="298" spans="2:10" x14ac:dyDescent="0.25">
      <c r="B298" t="s">
        <v>91</v>
      </c>
      <c r="C298" s="1">
        <v>46080</v>
      </c>
      <c r="D298" t="s">
        <v>112</v>
      </c>
      <c r="E298" s="2">
        <v>9.26</v>
      </c>
      <c r="F298" s="2"/>
      <c r="G298" s="3">
        <f>Transactions[[#This Row],[Credit (Income)]]-Transactions[[#This Row],[Debit (Spend)]]</f>
        <v>-9.26</v>
      </c>
      <c r="H298" t="s">
        <v>111</v>
      </c>
      <c r="I298" s="3" t="str">
        <f>_xlfn.XLOOKUP(Transactions[[#This Row],[Subcategory]],categories[Subcategory],categories[Category],"Add Subcategory")</f>
        <v>Dining Out</v>
      </c>
      <c r="J298" s="3" t="str">
        <f>_xlfn.XLOOKUP(Transactions[[#This Row],[Subcategory]],categories[Subcategory],categories[Category Type],"Add Subcategory")</f>
        <v>Expense</v>
      </c>
    </row>
    <row r="299" spans="2:10" x14ac:dyDescent="0.25">
      <c r="B299" t="s">
        <v>91</v>
      </c>
      <c r="C299" s="1">
        <v>46081</v>
      </c>
      <c r="D299" t="s">
        <v>301</v>
      </c>
      <c r="E299" s="2">
        <v>523.04</v>
      </c>
      <c r="F299" s="2"/>
      <c r="G299" s="3">
        <f>Transactions[[#This Row],[Credit (Income)]]-Transactions[[#This Row],[Debit (Spend)]]</f>
        <v>-523.04</v>
      </c>
      <c r="H299" t="s">
        <v>249</v>
      </c>
      <c r="I299" s="3" t="str">
        <f>_xlfn.XLOOKUP(Transactions[[#This Row],[Subcategory]],categories[Subcategory],categories[Category],"Add Subcategory")</f>
        <v>House</v>
      </c>
      <c r="J299" s="3" t="str">
        <f>_xlfn.XLOOKUP(Transactions[[#This Row],[Subcategory]],categories[Subcategory],categories[Category Type],"Add Subcategory")</f>
        <v>Expense</v>
      </c>
    </row>
    <row r="300" spans="2:10" x14ac:dyDescent="0.25">
      <c r="B300" t="s">
        <v>91</v>
      </c>
      <c r="C300" s="1">
        <v>46081</v>
      </c>
      <c r="D300" t="s">
        <v>259</v>
      </c>
      <c r="E300" s="2">
        <v>50</v>
      </c>
      <c r="F300" s="2"/>
      <c r="G300" s="3">
        <f>Transactions[[#This Row],[Credit (Income)]]-Transactions[[#This Row],[Debit (Spend)]]</f>
        <v>-50</v>
      </c>
      <c r="H300" t="s">
        <v>230</v>
      </c>
      <c r="I300" s="3" t="str">
        <f>_xlfn.XLOOKUP(Transactions[[#This Row],[Subcategory]],categories[Subcategory],categories[Category],"Add Subcategory")</f>
        <v>Cash</v>
      </c>
      <c r="J300" s="3" t="str">
        <f>_xlfn.XLOOKUP(Transactions[[#This Row],[Subcategory]],categories[Subcategory],categories[Category Type],"Add Subcategory")</f>
        <v>Expense</v>
      </c>
    </row>
    <row r="301" spans="2:10" x14ac:dyDescent="0.25">
      <c r="B301" t="s">
        <v>91</v>
      </c>
      <c r="C301" s="1">
        <v>46081</v>
      </c>
      <c r="D301" t="s">
        <v>302</v>
      </c>
      <c r="E301" s="2">
        <v>18</v>
      </c>
      <c r="F301" s="2"/>
      <c r="G301" s="3">
        <f>Transactions[[#This Row],[Credit (Income)]]-Transactions[[#This Row],[Debit (Spend)]]</f>
        <v>-18</v>
      </c>
      <c r="H301" t="s">
        <v>87</v>
      </c>
      <c r="I301" s="3" t="str">
        <f>_xlfn.XLOOKUP(Transactions[[#This Row],[Subcategory]],categories[Subcategory],categories[Category],"Add Subcategory")</f>
        <v>Vehicles</v>
      </c>
      <c r="J301" s="3" t="str">
        <f>_xlfn.XLOOKUP(Transactions[[#This Row],[Subcategory]],categories[Subcategory],categories[Category Type],"Add Subcategory")</f>
        <v>Expense</v>
      </c>
    </row>
    <row r="302" spans="2:10" x14ac:dyDescent="0.25">
      <c r="B302" t="s">
        <v>91</v>
      </c>
      <c r="C302" s="1">
        <v>46081</v>
      </c>
      <c r="D302" t="s">
        <v>292</v>
      </c>
      <c r="E302" s="2">
        <v>12.78</v>
      </c>
      <c r="F302" s="2"/>
      <c r="G302" s="3">
        <f>Transactions[[#This Row],[Credit (Income)]]-Transactions[[#This Row],[Debit (Spend)]]</f>
        <v>-12.78</v>
      </c>
      <c r="H302" t="s">
        <v>103</v>
      </c>
      <c r="I302" s="3" t="str">
        <f>_xlfn.XLOOKUP(Transactions[[#This Row],[Subcategory]],categories[Subcategory],categories[Category],"Add Subcategory")</f>
        <v>House</v>
      </c>
      <c r="J302" s="3" t="str">
        <f>_xlfn.XLOOKUP(Transactions[[#This Row],[Subcategory]],categories[Subcategory],categories[Category Type],"Add Subcategory")</f>
        <v>Expense</v>
      </c>
    </row>
    <row r="303" spans="2:10" x14ac:dyDescent="0.25">
      <c r="B303" t="s">
        <v>91</v>
      </c>
      <c r="C303" s="1">
        <v>46081</v>
      </c>
      <c r="D303" t="s">
        <v>112</v>
      </c>
      <c r="E303" s="2">
        <v>8.18</v>
      </c>
      <c r="F303" s="2"/>
      <c r="G303" s="3">
        <f>Transactions[[#This Row],[Credit (Income)]]-Transactions[[#This Row],[Debit (Spend)]]</f>
        <v>-8.18</v>
      </c>
      <c r="H303" t="s">
        <v>111</v>
      </c>
      <c r="I303" s="3" t="str">
        <f>_xlfn.XLOOKUP(Transactions[[#This Row],[Subcategory]],categories[Subcategory],categories[Category],"Add Subcategory")</f>
        <v>Dining Out</v>
      </c>
      <c r="J303" s="3" t="str">
        <f>_xlfn.XLOOKUP(Transactions[[#This Row],[Subcategory]],categories[Subcategory],categories[Category Type],"Add Subcategory")</f>
        <v>Expense</v>
      </c>
    </row>
    <row r="304" spans="2:10" x14ac:dyDescent="0.25">
      <c r="B304" t="s">
        <v>91</v>
      </c>
      <c r="C304" s="1">
        <v>46081</v>
      </c>
      <c r="D304" t="s">
        <v>138</v>
      </c>
      <c r="E304" s="2">
        <v>10</v>
      </c>
      <c r="F304" s="2"/>
      <c r="G304" s="3">
        <f>Transactions[[#This Row],[Credit (Income)]]-Transactions[[#This Row],[Debit (Spend)]]</f>
        <v>-10</v>
      </c>
      <c r="H304" t="s">
        <v>99</v>
      </c>
      <c r="I304" s="3" t="str">
        <f>_xlfn.XLOOKUP(Transactions[[#This Row],[Subcategory]],categories[Subcategory],categories[Category],"Add Subcategory")</f>
        <v>Investing</v>
      </c>
      <c r="J304" s="3" t="str">
        <f>_xlfn.XLOOKUP(Transactions[[#This Row],[Subcategory]],categories[Subcategory],categories[Category Type],"Add Subcategory")</f>
        <v>Expense</v>
      </c>
    </row>
    <row r="305" spans="2:10" x14ac:dyDescent="0.25">
      <c r="B305" t="s">
        <v>91</v>
      </c>
      <c r="C305" s="1">
        <v>46081</v>
      </c>
      <c r="D305" t="s">
        <v>304</v>
      </c>
      <c r="E305" s="2">
        <v>25</v>
      </c>
      <c r="F305" s="2"/>
      <c r="G305" s="3">
        <f>Transactions[[#This Row],[Credit (Income)]]-Transactions[[#This Row],[Debit (Spend)]]</f>
        <v>-25</v>
      </c>
      <c r="H305" t="s">
        <v>220</v>
      </c>
      <c r="I305" s="3" t="str">
        <f>_xlfn.XLOOKUP(Transactions[[#This Row],[Subcategory]],categories[Subcategory],categories[Category],"Add Subcategory")</f>
        <v>Gifts</v>
      </c>
      <c r="J305" s="3" t="str">
        <f>_xlfn.XLOOKUP(Transactions[[#This Row],[Subcategory]],categories[Subcategory],categories[Category Type],"Add Subcategory")</f>
        <v>Expense</v>
      </c>
    </row>
    <row r="306" spans="2:10" x14ac:dyDescent="0.25">
      <c r="B306" t="s">
        <v>91</v>
      </c>
      <c r="C306" s="1">
        <v>46081</v>
      </c>
      <c r="D306" t="s">
        <v>302</v>
      </c>
      <c r="E306" s="2">
        <v>30.19</v>
      </c>
      <c r="F306" s="2"/>
      <c r="G306" s="3">
        <f>Transactions[[#This Row],[Credit (Income)]]-Transactions[[#This Row],[Debit (Spend)]]</f>
        <v>-30.19</v>
      </c>
      <c r="H306" t="s">
        <v>103</v>
      </c>
      <c r="I306" s="3" t="str">
        <f>_xlfn.XLOOKUP(Transactions[[#This Row],[Subcategory]],categories[Subcategory],categories[Category],"Add Subcategory")</f>
        <v>House</v>
      </c>
      <c r="J306" s="3" t="str">
        <f>_xlfn.XLOOKUP(Transactions[[#This Row],[Subcategory]],categories[Subcategory],categories[Category Type],"Add Subcategory")</f>
        <v>Expense</v>
      </c>
    </row>
    <row r="307" spans="2:10" x14ac:dyDescent="0.25">
      <c r="B307" t="s">
        <v>91</v>
      </c>
      <c r="C307" s="1">
        <v>46081</v>
      </c>
      <c r="D307" t="s">
        <v>303</v>
      </c>
      <c r="E307" s="2">
        <v>30.69</v>
      </c>
      <c r="F307" s="2"/>
      <c r="G307" s="3">
        <f>Transactions[[#This Row],[Credit (Income)]]-Transactions[[#This Row],[Debit (Spend)]]</f>
        <v>-30.69</v>
      </c>
      <c r="H307" t="s">
        <v>103</v>
      </c>
      <c r="I307" s="3" t="str">
        <f>_xlfn.XLOOKUP(Transactions[[#This Row],[Subcategory]],categories[Subcategory],categories[Category],"Add Subcategory")</f>
        <v>House</v>
      </c>
      <c r="J307" s="3" t="str">
        <f>_xlfn.XLOOKUP(Transactions[[#This Row],[Subcategory]],categories[Subcategory],categories[Category Type],"Add Subcategory")</f>
        <v>Expense</v>
      </c>
    </row>
    <row r="308" spans="2:10" x14ac:dyDescent="0.25">
      <c r="B308" t="s">
        <v>91</v>
      </c>
      <c r="C308" s="1">
        <v>46081</v>
      </c>
      <c r="D308" t="s">
        <v>259</v>
      </c>
      <c r="E308" s="2"/>
      <c r="F308" s="2">
        <v>50</v>
      </c>
      <c r="G308" s="3">
        <f>Transactions[[#This Row],[Credit (Income)]]-Transactions[[#This Row],[Debit (Spend)]]</f>
        <v>50</v>
      </c>
      <c r="H308" t="s">
        <v>260</v>
      </c>
      <c r="I308" s="3" t="str">
        <f>_xlfn.XLOOKUP(Transactions[[#This Row],[Subcategory]],categories[Subcategory],categories[Category],"Add Subcategory")</f>
        <v>Bank Transfer</v>
      </c>
      <c r="J308" s="3" t="str">
        <f>_xlfn.XLOOKUP(Transactions[[#This Row],[Subcategory]],categories[Subcategory],categories[Category Type],"Add Subcategory")</f>
        <v>Income</v>
      </c>
    </row>
    <row r="309" spans="2:10" x14ac:dyDescent="0.25">
      <c r="B309" t="s">
        <v>91</v>
      </c>
      <c r="C309" s="1">
        <v>46082</v>
      </c>
      <c r="D309" t="s">
        <v>281</v>
      </c>
      <c r="E309" s="2">
        <v>16.100000000000001</v>
      </c>
      <c r="F309" s="2"/>
      <c r="G309" s="3">
        <f>Transactions[[#This Row],[Credit (Income)]]-Transactions[[#This Row],[Debit (Spend)]]</f>
        <v>-16.100000000000001</v>
      </c>
      <c r="H309" t="s">
        <v>103</v>
      </c>
      <c r="I309" s="3" t="str">
        <f>_xlfn.XLOOKUP(Transactions[[#This Row],[Subcategory]],categories[Subcategory],categories[Category],"Add Subcategory")</f>
        <v>House</v>
      </c>
      <c r="J309" s="3" t="str">
        <f>_xlfn.XLOOKUP(Transactions[[#This Row],[Subcategory]],categories[Subcategory],categories[Category Type],"Add Subcategory")</f>
        <v>Expense</v>
      </c>
    </row>
    <row r="310" spans="2:10" x14ac:dyDescent="0.25">
      <c r="B310" t="s">
        <v>91</v>
      </c>
      <c r="C310" s="1">
        <v>46082</v>
      </c>
      <c r="D310" t="s">
        <v>259</v>
      </c>
      <c r="E310" s="2"/>
      <c r="F310" s="2">
        <v>150</v>
      </c>
      <c r="G310" s="3">
        <f>Transactions[[#This Row],[Credit (Income)]]-Transactions[[#This Row],[Debit (Spend)]]</f>
        <v>150</v>
      </c>
      <c r="H310" t="s">
        <v>260</v>
      </c>
      <c r="I310" s="3" t="str">
        <f>_xlfn.XLOOKUP(Transactions[[#This Row],[Subcategory]],categories[Subcategory],categories[Category],"Add Subcategory")</f>
        <v>Bank Transfer</v>
      </c>
      <c r="J310" s="3" t="str">
        <f>_xlfn.XLOOKUP(Transactions[[#This Row],[Subcategory]],categories[Subcategory],categories[Category Type],"Add Subcategory")</f>
        <v>Income</v>
      </c>
    </row>
    <row r="311" spans="2:10" x14ac:dyDescent="0.25">
      <c r="B311" t="s">
        <v>91</v>
      </c>
      <c r="C311" s="1">
        <v>46082</v>
      </c>
      <c r="D311" t="s">
        <v>292</v>
      </c>
      <c r="E311" s="2">
        <v>12.78</v>
      </c>
      <c r="F311" s="2"/>
      <c r="G311" s="3">
        <f>Transactions[[#This Row],[Credit (Income)]]-Transactions[[#This Row],[Debit (Spend)]]</f>
        <v>-12.78</v>
      </c>
      <c r="H311" t="s">
        <v>103</v>
      </c>
      <c r="I311" s="3" t="str">
        <f>_xlfn.XLOOKUP(Transactions[[#This Row],[Subcategory]],categories[Subcategory],categories[Category],"Add Subcategory")</f>
        <v>House</v>
      </c>
      <c r="J311" s="3" t="str">
        <f>_xlfn.XLOOKUP(Transactions[[#This Row],[Subcategory]],categories[Subcategory],categories[Category Type],"Add Subcategory")</f>
        <v>Expense</v>
      </c>
    </row>
    <row r="312" spans="2:10" x14ac:dyDescent="0.25">
      <c r="B312" t="s">
        <v>91</v>
      </c>
      <c r="C312" s="1">
        <v>46082</v>
      </c>
      <c r="D312" t="s">
        <v>112</v>
      </c>
      <c r="E312" s="2">
        <v>8.18</v>
      </c>
      <c r="F312" s="2"/>
      <c r="G312" s="3">
        <f>Transactions[[#This Row],[Credit (Income)]]-Transactions[[#This Row],[Debit (Spend)]]</f>
        <v>-8.18</v>
      </c>
      <c r="H312" t="s">
        <v>111</v>
      </c>
      <c r="I312" s="3" t="str">
        <f>_xlfn.XLOOKUP(Transactions[[#This Row],[Subcategory]],categories[Subcategory],categories[Category],"Add Subcategory")</f>
        <v>Dining Out</v>
      </c>
      <c r="J312" s="3" t="str">
        <f>_xlfn.XLOOKUP(Transactions[[#This Row],[Subcategory]],categories[Subcategory],categories[Category Type],"Add Subcategory")</f>
        <v>Expense</v>
      </c>
    </row>
    <row r="313" spans="2:10" x14ac:dyDescent="0.25">
      <c r="B313" t="s">
        <v>136</v>
      </c>
      <c r="C313" s="1">
        <v>46082</v>
      </c>
      <c r="D313" t="s">
        <v>147</v>
      </c>
      <c r="E313" s="2">
        <v>19.77</v>
      </c>
      <c r="F313" s="2"/>
      <c r="G313" s="3">
        <f>Transactions[[#This Row],[Credit (Income)]]-Transactions[[#This Row],[Debit (Spend)]]</f>
        <v>-19.77</v>
      </c>
      <c r="H313" t="s">
        <v>162</v>
      </c>
      <c r="I313" s="3" t="str">
        <f>_xlfn.XLOOKUP(Transactions[[#This Row],[Subcategory]],categories[Subcategory],categories[Category],"Add Subcategory")</f>
        <v>Entertainment</v>
      </c>
      <c r="J313" s="3" t="str">
        <f>_xlfn.XLOOKUP(Transactions[[#This Row],[Subcategory]],categories[Subcategory],categories[Category Type],"Add Subcategory")</f>
        <v>Expense</v>
      </c>
    </row>
    <row r="314" spans="2:10" x14ac:dyDescent="0.25">
      <c r="B314" t="s">
        <v>91</v>
      </c>
      <c r="C314" s="1">
        <v>46083</v>
      </c>
      <c r="D314" t="s">
        <v>138</v>
      </c>
      <c r="E314" s="2">
        <v>50</v>
      </c>
      <c r="F314" s="2"/>
      <c r="G314" s="3">
        <f>Transactions[[#This Row],[Credit (Income)]]-Transactions[[#This Row],[Debit (Spend)]]</f>
        <v>-50</v>
      </c>
      <c r="H314" t="s">
        <v>99</v>
      </c>
      <c r="I314" s="3" t="str">
        <f>_xlfn.XLOOKUP(Transactions[[#This Row],[Subcategory]],categories[Subcategory],categories[Category],"Add Subcategory")</f>
        <v>Investing</v>
      </c>
      <c r="J314" s="3" t="str">
        <f>_xlfn.XLOOKUP(Transactions[[#This Row],[Subcategory]],categories[Subcategory],categories[Category Type],"Add Subcategory")</f>
        <v>Expense</v>
      </c>
    </row>
    <row r="315" spans="2:10" x14ac:dyDescent="0.25">
      <c r="B315" t="s">
        <v>136</v>
      </c>
      <c r="C315" s="1">
        <v>46083</v>
      </c>
      <c r="D315" t="s">
        <v>305</v>
      </c>
      <c r="E315" s="2">
        <v>60</v>
      </c>
      <c r="F315" s="2"/>
      <c r="G315" s="3">
        <f>Transactions[[#This Row],[Credit (Income)]]-Transactions[[#This Row],[Debit (Spend)]]</f>
        <v>-60</v>
      </c>
      <c r="H315" t="s">
        <v>107</v>
      </c>
      <c r="I315" s="3" t="str">
        <f>_xlfn.XLOOKUP(Transactions[[#This Row],[Subcategory]],categories[Subcategory],categories[Category],"Add Subcategory")</f>
        <v>House Utility</v>
      </c>
      <c r="J315" s="3" t="str">
        <f>_xlfn.XLOOKUP(Transactions[[#This Row],[Subcategory]],categories[Subcategory],categories[Category Type],"Add Subcategory")</f>
        <v>Expense</v>
      </c>
    </row>
    <row r="316" spans="2:10" x14ac:dyDescent="0.25">
      <c r="B316" t="s">
        <v>91</v>
      </c>
      <c r="C316" s="1">
        <v>46083</v>
      </c>
      <c r="D316" t="s">
        <v>259</v>
      </c>
      <c r="E316" s="2"/>
      <c r="F316" s="2">
        <v>50</v>
      </c>
      <c r="G316" s="3">
        <f>Transactions[[#This Row],[Credit (Income)]]-Transactions[[#This Row],[Debit (Spend)]]</f>
        <v>50</v>
      </c>
      <c r="H316" t="s">
        <v>260</v>
      </c>
      <c r="I316" s="3" t="str">
        <f>_xlfn.XLOOKUP(Transactions[[#This Row],[Subcategory]],categories[Subcategory],categories[Category],"Add Subcategory")</f>
        <v>Bank Transfer</v>
      </c>
      <c r="J316" s="3" t="str">
        <f>_xlfn.XLOOKUP(Transactions[[#This Row],[Subcategory]],categories[Subcategory],categories[Category Type],"Add Subcategory")</f>
        <v>Income</v>
      </c>
    </row>
    <row r="317" spans="2:10" x14ac:dyDescent="0.25">
      <c r="B317" t="s">
        <v>91</v>
      </c>
      <c r="C317" s="1">
        <v>46083</v>
      </c>
      <c r="D317" t="s">
        <v>261</v>
      </c>
      <c r="E317" s="2">
        <v>10</v>
      </c>
      <c r="F317" s="2"/>
      <c r="G317" s="3">
        <f>Transactions[[#This Row],[Credit (Income)]]-Transactions[[#This Row],[Debit (Spend)]]</f>
        <v>-10</v>
      </c>
      <c r="H317" t="s">
        <v>87</v>
      </c>
      <c r="I317" s="3" t="str">
        <f>_xlfn.XLOOKUP(Transactions[[#This Row],[Subcategory]],categories[Subcategory],categories[Category],"Add Subcategory")</f>
        <v>Vehicles</v>
      </c>
      <c r="J317" s="3" t="str">
        <f>_xlfn.XLOOKUP(Transactions[[#This Row],[Subcategory]],categories[Subcategory],categories[Category Type],"Add Subcategory")</f>
        <v>Expense</v>
      </c>
    </row>
    <row r="318" spans="2:10" x14ac:dyDescent="0.25">
      <c r="B318" t="s">
        <v>91</v>
      </c>
      <c r="C318" s="1">
        <v>46083</v>
      </c>
      <c r="D318" t="s">
        <v>261</v>
      </c>
      <c r="E318" s="2">
        <v>9.4600000000000009</v>
      </c>
      <c r="F318" s="2"/>
      <c r="G318" s="3">
        <f>Transactions[[#This Row],[Credit (Income)]]-Transactions[[#This Row],[Debit (Spend)]]</f>
        <v>-9.4600000000000009</v>
      </c>
      <c r="H318" t="s">
        <v>111</v>
      </c>
      <c r="I318" s="3" t="str">
        <f>_xlfn.XLOOKUP(Transactions[[#This Row],[Subcategory]],categories[Subcategory],categories[Category],"Add Subcategory")</f>
        <v>Dining Out</v>
      </c>
      <c r="J318" s="3" t="str">
        <f>_xlfn.XLOOKUP(Transactions[[#This Row],[Subcategory]],categories[Subcategory],categories[Category Type],"Add Subcategory")</f>
        <v>Expense</v>
      </c>
    </row>
    <row r="319" spans="2:10" x14ac:dyDescent="0.25">
      <c r="B319" t="s">
        <v>91</v>
      </c>
      <c r="C319" s="1">
        <v>46083</v>
      </c>
      <c r="D319" t="s">
        <v>330</v>
      </c>
      <c r="E319" s="2"/>
      <c r="F319" s="2">
        <v>1183.67</v>
      </c>
      <c r="G319" s="3">
        <f>Transactions[[#This Row],[Credit (Income)]]-Transactions[[#This Row],[Debit (Spend)]]</f>
        <v>1183.67</v>
      </c>
      <c r="H319" t="s">
        <v>9</v>
      </c>
      <c r="I319" s="3" t="str">
        <f>_xlfn.XLOOKUP(Transactions[[#This Row],[Subcategory]],categories[Subcategory],categories[Category],"Add Subcategory")</f>
        <v>Income, Dan</v>
      </c>
      <c r="J319" s="3" t="str">
        <f>_xlfn.XLOOKUP(Transactions[[#This Row],[Subcategory]],categories[Subcategory],categories[Category Type],"Add Subcategory")</f>
        <v>Income</v>
      </c>
    </row>
    <row r="320" spans="2:10" x14ac:dyDescent="0.25">
      <c r="B320" t="s">
        <v>92</v>
      </c>
      <c r="C320" s="1">
        <v>46083</v>
      </c>
      <c r="D320" t="s">
        <v>117</v>
      </c>
      <c r="E320" s="2"/>
      <c r="F320" s="2">
        <v>797.72</v>
      </c>
      <c r="G320" s="3">
        <f>Transactions[[#This Row],[Credit (Income)]]-Transactions[[#This Row],[Debit (Spend)]]</f>
        <v>797.72</v>
      </c>
      <c r="H320" t="s">
        <v>90</v>
      </c>
      <c r="I320" s="3" t="str">
        <f>_xlfn.XLOOKUP(Transactions[[#This Row],[Subcategory]],categories[Subcategory],categories[Category],"Add Subcategory")</f>
        <v>Income, Laurie</v>
      </c>
      <c r="J320" s="3" t="str">
        <f>_xlfn.XLOOKUP(Transactions[[#This Row],[Subcategory]],categories[Subcategory],categories[Category Type],"Add Subcategory")</f>
        <v>Income</v>
      </c>
    </row>
    <row r="321" spans="2:10" x14ac:dyDescent="0.25">
      <c r="B321" t="s">
        <v>92</v>
      </c>
      <c r="C321" s="1">
        <v>46083</v>
      </c>
      <c r="D321" t="s">
        <v>306</v>
      </c>
      <c r="E321" s="2">
        <v>91.9</v>
      </c>
      <c r="F321" s="2"/>
      <c r="G321" s="3">
        <f>Transactions[[#This Row],[Credit (Income)]]-Transactions[[#This Row],[Debit (Spend)]]</f>
        <v>-91.9</v>
      </c>
      <c r="H321" t="s">
        <v>216</v>
      </c>
      <c r="I321" s="3" t="str">
        <f>_xlfn.XLOOKUP(Transactions[[#This Row],[Subcategory]],categories[Subcategory],categories[Category],"Add Subcategory")</f>
        <v>Clothing</v>
      </c>
      <c r="J321" s="3" t="str">
        <f>_xlfn.XLOOKUP(Transactions[[#This Row],[Subcategory]],categories[Subcategory],categories[Category Type],"Add Subcategory")</f>
        <v>Expense</v>
      </c>
    </row>
    <row r="322" spans="2:10" x14ac:dyDescent="0.25">
      <c r="B322" t="s">
        <v>92</v>
      </c>
      <c r="C322" s="1">
        <v>46083</v>
      </c>
      <c r="D322" t="s">
        <v>307</v>
      </c>
      <c r="E322" s="2">
        <v>58.15</v>
      </c>
      <c r="F322" s="2"/>
      <c r="G322" s="3">
        <f>Transactions[[#This Row],[Credit (Income)]]-Transactions[[#This Row],[Debit (Spend)]]</f>
        <v>-58.15</v>
      </c>
      <c r="H322" t="s">
        <v>249</v>
      </c>
      <c r="I322" s="3" t="str">
        <f>_xlfn.XLOOKUP(Transactions[[#This Row],[Subcategory]],categories[Subcategory],categories[Category],"Add Subcategory")</f>
        <v>House</v>
      </c>
      <c r="J322" s="3" t="str">
        <f>_xlfn.XLOOKUP(Transactions[[#This Row],[Subcategory]],categories[Subcategory],categories[Category Type],"Add Subcategory")</f>
        <v>Expense</v>
      </c>
    </row>
    <row r="323" spans="2:10" x14ac:dyDescent="0.25">
      <c r="B323" t="s">
        <v>92</v>
      </c>
      <c r="C323" s="1">
        <v>46083</v>
      </c>
      <c r="D323" t="s">
        <v>308</v>
      </c>
      <c r="E323" s="2">
        <v>40.99</v>
      </c>
      <c r="F323" s="2"/>
      <c r="G323" s="3">
        <f>Transactions[[#This Row],[Credit (Income)]]-Transactions[[#This Row],[Debit (Spend)]]</f>
        <v>-40.99</v>
      </c>
      <c r="H323" t="s">
        <v>219</v>
      </c>
      <c r="I323" s="3" t="str">
        <f>_xlfn.XLOOKUP(Transactions[[#This Row],[Subcategory]],categories[Subcategory],categories[Category],"Add Subcategory")</f>
        <v>Gifts</v>
      </c>
      <c r="J323" s="3" t="str">
        <f>_xlfn.XLOOKUP(Transactions[[#This Row],[Subcategory]],categories[Subcategory],categories[Category Type],"Add Subcategory")</f>
        <v>Expense</v>
      </c>
    </row>
    <row r="324" spans="2:10" x14ac:dyDescent="0.25">
      <c r="B324" t="s">
        <v>92</v>
      </c>
      <c r="C324" s="1">
        <v>46084</v>
      </c>
      <c r="D324" t="s">
        <v>309</v>
      </c>
      <c r="E324" s="2">
        <v>354.34</v>
      </c>
      <c r="F324" s="2"/>
      <c r="G324" s="3">
        <f>Transactions[[#This Row],[Credit (Income)]]-Transactions[[#This Row],[Debit (Spend)]]</f>
        <v>-354.34</v>
      </c>
      <c r="H324" t="s">
        <v>88</v>
      </c>
      <c r="I324" s="3" t="str">
        <f>_xlfn.XLOOKUP(Transactions[[#This Row],[Subcategory]],categories[Subcategory],categories[Category],"Add Subcategory")</f>
        <v>House</v>
      </c>
      <c r="J324" s="3" t="str">
        <f>_xlfn.XLOOKUP(Transactions[[#This Row],[Subcategory]],categories[Subcategory],categories[Category Type],"Add Subcategory")</f>
        <v>Expense</v>
      </c>
    </row>
    <row r="325" spans="2:10" x14ac:dyDescent="0.25">
      <c r="B325" t="s">
        <v>92</v>
      </c>
      <c r="C325" s="1">
        <v>46084</v>
      </c>
      <c r="D325" t="s">
        <v>310</v>
      </c>
      <c r="E325" s="2">
        <v>74</v>
      </c>
      <c r="F325" s="2"/>
      <c r="G325" s="3">
        <f>Transactions[[#This Row],[Credit (Income)]]-Transactions[[#This Row],[Debit (Spend)]]</f>
        <v>-74</v>
      </c>
      <c r="H325" t="s">
        <v>220</v>
      </c>
      <c r="I325" s="3" t="str">
        <f>_xlfn.XLOOKUP(Transactions[[#This Row],[Subcategory]],categories[Subcategory],categories[Category],"Add Subcategory")</f>
        <v>Gifts</v>
      </c>
      <c r="J325" s="3" t="str">
        <f>_xlfn.XLOOKUP(Transactions[[#This Row],[Subcategory]],categories[Subcategory],categories[Category Type],"Add Subcategory")</f>
        <v>Expense</v>
      </c>
    </row>
    <row r="326" spans="2:10" x14ac:dyDescent="0.25">
      <c r="B326" t="s">
        <v>92</v>
      </c>
      <c r="C326" s="1">
        <v>46084</v>
      </c>
      <c r="D326" t="s">
        <v>257</v>
      </c>
      <c r="E326" s="2">
        <v>10.17</v>
      </c>
      <c r="F326" s="2"/>
      <c r="G326" s="3">
        <f>Transactions[[#This Row],[Credit (Income)]]-Transactions[[#This Row],[Debit (Spend)]]</f>
        <v>-10.17</v>
      </c>
      <c r="H326" t="s">
        <v>11</v>
      </c>
      <c r="I326" s="3" t="str">
        <f>_xlfn.XLOOKUP(Transactions[[#This Row],[Subcategory]],categories[Subcategory],categories[Category],"Add Subcategory")</f>
        <v>Living Expense</v>
      </c>
      <c r="J326" s="3" t="str">
        <f>_xlfn.XLOOKUP(Transactions[[#This Row],[Subcategory]],categories[Subcategory],categories[Category Type],"Add Subcategory")</f>
        <v>Expense</v>
      </c>
    </row>
    <row r="327" spans="2:10" x14ac:dyDescent="0.25">
      <c r="B327" t="s">
        <v>91</v>
      </c>
      <c r="C327" s="1">
        <v>46085</v>
      </c>
      <c r="D327" t="s">
        <v>311</v>
      </c>
      <c r="E327" s="2">
        <v>15</v>
      </c>
      <c r="F327" s="2"/>
      <c r="G327" s="3">
        <f>Transactions[[#This Row],[Credit (Income)]]-Transactions[[#This Row],[Debit (Spend)]]</f>
        <v>-15</v>
      </c>
      <c r="H327" t="s">
        <v>87</v>
      </c>
      <c r="I327" s="3" t="str">
        <f>_xlfn.XLOOKUP(Transactions[[#This Row],[Subcategory]],categories[Subcategory],categories[Category],"Add Subcategory")</f>
        <v>Vehicles</v>
      </c>
      <c r="J327" s="3" t="str">
        <f>_xlfn.XLOOKUP(Transactions[[#This Row],[Subcategory]],categories[Subcategory],categories[Category Type],"Add Subcategory")</f>
        <v>Expense</v>
      </c>
    </row>
    <row r="328" spans="2:10" x14ac:dyDescent="0.25">
      <c r="B328" t="s">
        <v>91</v>
      </c>
      <c r="C328" s="1">
        <v>46085</v>
      </c>
      <c r="D328" t="s">
        <v>313</v>
      </c>
      <c r="E328" s="2">
        <v>3.35</v>
      </c>
      <c r="F328" s="2"/>
      <c r="G328" s="3">
        <f>Transactions[[#This Row],[Credit (Income)]]-Transactions[[#This Row],[Debit (Spend)]]</f>
        <v>-3.35</v>
      </c>
      <c r="H328" t="s">
        <v>111</v>
      </c>
      <c r="I328" s="3" t="str">
        <f>_xlfn.XLOOKUP(Transactions[[#This Row],[Subcategory]],categories[Subcategory],categories[Category],"Add Subcategory")</f>
        <v>Dining Out</v>
      </c>
      <c r="J328" s="3" t="str">
        <f>_xlfn.XLOOKUP(Transactions[[#This Row],[Subcategory]],categories[Subcategory],categories[Category Type],"Add Subcategory")</f>
        <v>Expense</v>
      </c>
    </row>
    <row r="329" spans="2:10" x14ac:dyDescent="0.25">
      <c r="B329" t="s">
        <v>91</v>
      </c>
      <c r="C329" s="1">
        <v>46085</v>
      </c>
      <c r="D329" t="s">
        <v>312</v>
      </c>
      <c r="E329" s="2">
        <v>9.9600000000000009</v>
      </c>
      <c r="F329" s="2"/>
      <c r="G329" s="3">
        <f>Transactions[[#This Row],[Credit (Income)]]-Transactions[[#This Row],[Debit (Spend)]]</f>
        <v>-9.9600000000000009</v>
      </c>
      <c r="H329" t="s">
        <v>111</v>
      </c>
      <c r="I329" s="3" t="str">
        <f>_xlfn.XLOOKUP(Transactions[[#This Row],[Subcategory]],categories[Subcategory],categories[Category],"Add Subcategory")</f>
        <v>Dining Out</v>
      </c>
      <c r="J329" s="3" t="str">
        <f>_xlfn.XLOOKUP(Transactions[[#This Row],[Subcategory]],categories[Subcategory],categories[Category Type],"Add Subcategory")</f>
        <v>Expense</v>
      </c>
    </row>
    <row r="330" spans="2:10" x14ac:dyDescent="0.25">
      <c r="B330" t="s">
        <v>91</v>
      </c>
      <c r="C330" s="1">
        <v>46085</v>
      </c>
      <c r="D330" t="s">
        <v>314</v>
      </c>
      <c r="E330" s="2">
        <v>29.67</v>
      </c>
      <c r="F330" s="2"/>
      <c r="G330" s="3">
        <f>Transactions[[#This Row],[Credit (Income)]]-Transactions[[#This Row],[Debit (Spend)]]</f>
        <v>-29.67</v>
      </c>
      <c r="H330" t="s">
        <v>103</v>
      </c>
      <c r="I330" s="3" t="str">
        <f>_xlfn.XLOOKUP(Transactions[[#This Row],[Subcategory]],categories[Subcategory],categories[Category],"Add Subcategory")</f>
        <v>House</v>
      </c>
      <c r="J330" s="3" t="str">
        <f>_xlfn.XLOOKUP(Transactions[[#This Row],[Subcategory]],categories[Subcategory],categories[Category Type],"Add Subcategory")</f>
        <v>Expense</v>
      </c>
    </row>
    <row r="331" spans="2:10" x14ac:dyDescent="0.25">
      <c r="B331" t="s">
        <v>91</v>
      </c>
      <c r="C331" s="1">
        <v>46085</v>
      </c>
      <c r="D331" t="s">
        <v>315</v>
      </c>
      <c r="E331" s="2">
        <v>34.549999999999997</v>
      </c>
      <c r="F331" s="2"/>
      <c r="G331" s="3">
        <f>Transactions[[#This Row],[Credit (Income)]]-Transactions[[#This Row],[Debit (Spend)]]</f>
        <v>-34.549999999999997</v>
      </c>
      <c r="H331" t="s">
        <v>104</v>
      </c>
      <c r="I331" s="3" t="str">
        <f>_xlfn.XLOOKUP(Transactions[[#This Row],[Subcategory]],categories[Subcategory],categories[Category],"Add Subcategory")</f>
        <v>Medical</v>
      </c>
      <c r="J331" s="3" t="str">
        <f>_xlfn.XLOOKUP(Transactions[[#This Row],[Subcategory]],categories[Subcategory],categories[Category Type],"Add Subcategory")</f>
        <v>Expense</v>
      </c>
    </row>
    <row r="332" spans="2:10" x14ac:dyDescent="0.25">
      <c r="B332" t="s">
        <v>91</v>
      </c>
      <c r="C332" s="1">
        <v>46085</v>
      </c>
      <c r="D332" t="s">
        <v>139</v>
      </c>
      <c r="E332" s="2">
        <v>5.1100000000000003</v>
      </c>
      <c r="F332" s="2"/>
      <c r="G332" s="3">
        <f>Transactions[[#This Row],[Credit (Income)]]-Transactions[[#This Row],[Debit (Spend)]]</f>
        <v>-5.1100000000000003</v>
      </c>
      <c r="H332" t="s">
        <v>11</v>
      </c>
      <c r="I332" s="3" t="str">
        <f>_xlfn.XLOOKUP(Transactions[[#This Row],[Subcategory]],categories[Subcategory],categories[Category],"Add Subcategory")</f>
        <v>Living Expense</v>
      </c>
      <c r="J332" s="3" t="str">
        <f>_xlfn.XLOOKUP(Transactions[[#This Row],[Subcategory]],categories[Subcategory],categories[Category Type],"Add Subcategory")</f>
        <v>Expense</v>
      </c>
    </row>
    <row r="333" spans="2:10" x14ac:dyDescent="0.25">
      <c r="B333" t="s">
        <v>91</v>
      </c>
      <c r="C333" s="1">
        <v>46085</v>
      </c>
      <c r="D333" t="s">
        <v>316</v>
      </c>
      <c r="E333" s="2">
        <v>6.65</v>
      </c>
      <c r="F333" s="2"/>
      <c r="G333" s="3">
        <f>Transactions[[#This Row],[Credit (Income)]]-Transactions[[#This Row],[Debit (Spend)]]</f>
        <v>-6.65</v>
      </c>
      <c r="H333" t="s">
        <v>103</v>
      </c>
      <c r="I333" s="3" t="str">
        <f>_xlfn.XLOOKUP(Transactions[[#This Row],[Subcategory]],categories[Subcategory],categories[Category],"Add Subcategory")</f>
        <v>House</v>
      </c>
      <c r="J333" s="3" t="str">
        <f>_xlfn.XLOOKUP(Transactions[[#This Row],[Subcategory]],categories[Subcategory],categories[Category Type],"Add Subcategory")</f>
        <v>Expense</v>
      </c>
    </row>
    <row r="334" spans="2:10" x14ac:dyDescent="0.25">
      <c r="B334" t="s">
        <v>91</v>
      </c>
      <c r="C334" s="1">
        <v>46085</v>
      </c>
      <c r="D334" t="s">
        <v>288</v>
      </c>
      <c r="E334" s="2">
        <v>9.9600000000000009</v>
      </c>
      <c r="F334" s="2"/>
      <c r="G334" s="3">
        <f>Transactions[[#This Row],[Credit (Income)]]-Transactions[[#This Row],[Debit (Spend)]]</f>
        <v>-9.9600000000000009</v>
      </c>
      <c r="H334" t="s">
        <v>103</v>
      </c>
      <c r="I334" s="3" t="str">
        <f>_xlfn.XLOOKUP(Transactions[[#This Row],[Subcategory]],categories[Subcategory],categories[Category],"Add Subcategory")</f>
        <v>House</v>
      </c>
      <c r="J334" s="3" t="str">
        <f>_xlfn.XLOOKUP(Transactions[[#This Row],[Subcategory]],categories[Subcategory],categories[Category Type],"Add Subcategory")</f>
        <v>Expense</v>
      </c>
    </row>
    <row r="335" spans="2:10" x14ac:dyDescent="0.25">
      <c r="B335" t="s">
        <v>92</v>
      </c>
      <c r="C335" s="1">
        <v>46085</v>
      </c>
      <c r="D335" t="s">
        <v>245</v>
      </c>
      <c r="E335" s="2">
        <v>53.93</v>
      </c>
      <c r="F335" s="2"/>
      <c r="G335" s="3">
        <f>Transactions[[#This Row],[Credit (Income)]]-Transactions[[#This Row],[Debit (Spend)]]</f>
        <v>-53.93</v>
      </c>
      <c r="H335" t="s">
        <v>11</v>
      </c>
      <c r="I335" s="3" t="str">
        <f>_xlfn.XLOOKUP(Transactions[[#This Row],[Subcategory]],categories[Subcategory],categories[Category],"Add Subcategory")</f>
        <v>Living Expense</v>
      </c>
      <c r="J335" s="3" t="str">
        <f>_xlfn.XLOOKUP(Transactions[[#This Row],[Subcategory]],categories[Subcategory],categories[Category Type],"Add Subcategory")</f>
        <v>Expense</v>
      </c>
    </row>
    <row r="336" spans="2:10" x14ac:dyDescent="0.25">
      <c r="B336" t="s">
        <v>92</v>
      </c>
      <c r="C336" s="1">
        <v>46085</v>
      </c>
      <c r="D336" t="s">
        <v>317</v>
      </c>
      <c r="E336" s="2">
        <v>120.7</v>
      </c>
      <c r="F336" s="2"/>
      <c r="G336" s="3">
        <f>Transactions[[#This Row],[Credit (Income)]]-Transactions[[#This Row],[Debit (Spend)]]</f>
        <v>-120.7</v>
      </c>
      <c r="H336" t="s">
        <v>208</v>
      </c>
      <c r="I336" s="3" t="str">
        <f>_xlfn.XLOOKUP(Transactions[[#This Row],[Subcategory]],categories[Subcategory],categories[Category],"Add Subcategory")</f>
        <v>Insurance</v>
      </c>
      <c r="J336" s="3" t="str">
        <f>_xlfn.XLOOKUP(Transactions[[#This Row],[Subcategory]],categories[Subcategory],categories[Category Type],"Add Subcategory")</f>
        <v>Expense</v>
      </c>
    </row>
    <row r="337" spans="2:10" x14ac:dyDescent="0.25">
      <c r="B337" t="s">
        <v>92</v>
      </c>
      <c r="C337" s="1">
        <v>46086</v>
      </c>
      <c r="D337" t="s">
        <v>139</v>
      </c>
      <c r="E337" s="2">
        <v>13.36</v>
      </c>
      <c r="F337" s="2"/>
      <c r="G337" s="3">
        <f>Transactions[[#This Row],[Credit (Income)]]-Transactions[[#This Row],[Debit (Spend)]]</f>
        <v>-13.36</v>
      </c>
      <c r="H337" t="s">
        <v>11</v>
      </c>
      <c r="I337" s="3" t="str">
        <f>_xlfn.XLOOKUP(Transactions[[#This Row],[Subcategory]],categories[Subcategory],categories[Category],"Add Subcategory")</f>
        <v>Living Expense</v>
      </c>
      <c r="J337" s="3" t="str">
        <f>_xlfn.XLOOKUP(Transactions[[#This Row],[Subcategory]],categories[Subcategory],categories[Category Type],"Add Subcategory")</f>
        <v>Expense</v>
      </c>
    </row>
    <row r="338" spans="2:10" x14ac:dyDescent="0.25">
      <c r="B338" t="s">
        <v>91</v>
      </c>
      <c r="C338" s="1">
        <v>46086</v>
      </c>
      <c r="D338" t="s">
        <v>138</v>
      </c>
      <c r="E338" s="2">
        <v>50</v>
      </c>
      <c r="F338" s="2"/>
      <c r="G338" s="3">
        <f>Transactions[[#This Row],[Credit (Income)]]-Transactions[[#This Row],[Debit (Spend)]]</f>
        <v>-50</v>
      </c>
      <c r="H338" t="s">
        <v>99</v>
      </c>
      <c r="I338" s="3" t="str">
        <f>_xlfn.XLOOKUP(Transactions[[#This Row],[Subcategory]],categories[Subcategory],categories[Category],"Add Subcategory")</f>
        <v>Investing</v>
      </c>
      <c r="J338" s="3" t="str">
        <f>_xlfn.XLOOKUP(Transactions[[#This Row],[Subcategory]],categories[Subcategory],categories[Category Type],"Add Subcategory")</f>
        <v>Expense</v>
      </c>
    </row>
    <row r="339" spans="2:10" x14ac:dyDescent="0.25">
      <c r="B339" t="s">
        <v>92</v>
      </c>
      <c r="C339" s="1">
        <v>46087</v>
      </c>
      <c r="D339" t="s">
        <v>139</v>
      </c>
      <c r="E339" s="2">
        <v>27.72</v>
      </c>
      <c r="F339" s="2"/>
      <c r="G339" s="3">
        <f>Transactions[[#This Row],[Credit (Income)]]-Transactions[[#This Row],[Debit (Spend)]]</f>
        <v>-27.72</v>
      </c>
      <c r="H339" t="s">
        <v>11</v>
      </c>
      <c r="I339" s="3" t="str">
        <f>_xlfn.XLOOKUP(Transactions[[#This Row],[Subcategory]],categories[Subcategory],categories[Category],"Add Subcategory")</f>
        <v>Living Expense</v>
      </c>
      <c r="J339" s="3" t="str">
        <f>_xlfn.XLOOKUP(Transactions[[#This Row],[Subcategory]],categories[Subcategory],categories[Category Type],"Add Subcategory")</f>
        <v>Expense</v>
      </c>
    </row>
    <row r="340" spans="2:10" x14ac:dyDescent="0.25">
      <c r="B340" t="s">
        <v>91</v>
      </c>
      <c r="C340" s="1">
        <v>46087</v>
      </c>
      <c r="D340" t="s">
        <v>241</v>
      </c>
      <c r="E340" s="2">
        <v>7.22</v>
      </c>
      <c r="F340" s="2"/>
      <c r="G340" s="3">
        <f>Transactions[[#This Row],[Credit (Income)]]-Transactions[[#This Row],[Debit (Spend)]]</f>
        <v>-7.22</v>
      </c>
      <c r="H340" t="s">
        <v>111</v>
      </c>
      <c r="I340" s="3" t="str">
        <f>_xlfn.XLOOKUP(Transactions[[#This Row],[Subcategory]],categories[Subcategory],categories[Category],"Add Subcategory")</f>
        <v>Dining Out</v>
      </c>
      <c r="J340" s="3" t="str">
        <f>_xlfn.XLOOKUP(Transactions[[#This Row],[Subcategory]],categories[Subcategory],categories[Category Type],"Add Subcategory")</f>
        <v>Expense</v>
      </c>
    </row>
    <row r="341" spans="2:10" x14ac:dyDescent="0.25">
      <c r="B341" t="s">
        <v>91</v>
      </c>
      <c r="C341" s="1">
        <v>46088</v>
      </c>
      <c r="D341" t="s">
        <v>303</v>
      </c>
      <c r="E341" s="2">
        <v>25.75</v>
      </c>
      <c r="F341" s="2"/>
      <c r="G341" s="3">
        <f>Transactions[[#This Row],[Credit (Income)]]-Transactions[[#This Row],[Debit (Spend)]]</f>
        <v>-25.75</v>
      </c>
      <c r="H341" t="s">
        <v>87</v>
      </c>
      <c r="I341" s="3" t="str">
        <f>_xlfn.XLOOKUP(Transactions[[#This Row],[Subcategory]],categories[Subcategory],categories[Category],"Add Subcategory")</f>
        <v>Vehicles</v>
      </c>
      <c r="J341" s="3" t="str">
        <f>_xlfn.XLOOKUP(Transactions[[#This Row],[Subcategory]],categories[Subcategory],categories[Category Type],"Add Subcategory")</f>
        <v>Expense</v>
      </c>
    </row>
    <row r="342" spans="2:10" x14ac:dyDescent="0.25">
      <c r="B342" t="s">
        <v>91</v>
      </c>
      <c r="C342" s="1">
        <v>46088</v>
      </c>
      <c r="D342" t="s">
        <v>318</v>
      </c>
      <c r="E342" s="2">
        <v>170</v>
      </c>
      <c r="F342" s="2"/>
      <c r="G342" s="3">
        <f>Transactions[[#This Row],[Credit (Income)]]-Transactions[[#This Row],[Debit (Spend)]]</f>
        <v>-170</v>
      </c>
      <c r="H342" t="s">
        <v>110</v>
      </c>
      <c r="I342" s="3" t="str">
        <f>_xlfn.XLOOKUP(Transactions[[#This Row],[Subcategory]],categories[Subcategory],categories[Category],"Add Subcategory")</f>
        <v>Job Supplies</v>
      </c>
      <c r="J342" s="3" t="str">
        <f>_xlfn.XLOOKUP(Transactions[[#This Row],[Subcategory]],categories[Subcategory],categories[Category Type],"Add Subcategory")</f>
        <v>Expense</v>
      </c>
    </row>
    <row r="343" spans="2:10" x14ac:dyDescent="0.25">
      <c r="B343" t="s">
        <v>91</v>
      </c>
      <c r="C343" s="1">
        <v>46088</v>
      </c>
      <c r="D343" t="s">
        <v>288</v>
      </c>
      <c r="E343" s="2">
        <v>11.31</v>
      </c>
      <c r="F343" s="2"/>
      <c r="G343" s="3">
        <f>Transactions[[#This Row],[Credit (Income)]]-Transactions[[#This Row],[Debit (Spend)]]</f>
        <v>-11.31</v>
      </c>
      <c r="H343" t="s">
        <v>103</v>
      </c>
      <c r="I343" s="3" t="str">
        <f>_xlfn.XLOOKUP(Transactions[[#This Row],[Subcategory]],categories[Subcategory],categories[Category],"Add Subcategory")</f>
        <v>House</v>
      </c>
      <c r="J343" s="3" t="str">
        <f>_xlfn.XLOOKUP(Transactions[[#This Row],[Subcategory]],categories[Subcategory],categories[Category Type],"Add Subcategory")</f>
        <v>Expense</v>
      </c>
    </row>
    <row r="344" spans="2:10" x14ac:dyDescent="0.25">
      <c r="B344" t="s">
        <v>91</v>
      </c>
      <c r="C344" s="1">
        <v>46088</v>
      </c>
      <c r="D344" t="s">
        <v>319</v>
      </c>
      <c r="E344" s="2">
        <v>18.02</v>
      </c>
      <c r="F344" s="2"/>
      <c r="G344" s="3">
        <f>Transactions[[#This Row],[Credit (Income)]]-Transactions[[#This Row],[Debit (Spend)]]</f>
        <v>-18.02</v>
      </c>
      <c r="H344" t="s">
        <v>103</v>
      </c>
      <c r="I344" s="3" t="str">
        <f>_xlfn.XLOOKUP(Transactions[[#This Row],[Subcategory]],categories[Subcategory],categories[Category],"Add Subcategory")</f>
        <v>House</v>
      </c>
      <c r="J344" s="3" t="str">
        <f>_xlfn.XLOOKUP(Transactions[[#This Row],[Subcategory]],categories[Subcategory],categories[Category Type],"Add Subcategory")</f>
        <v>Expense</v>
      </c>
    </row>
    <row r="345" spans="2:10" x14ac:dyDescent="0.25">
      <c r="B345" t="s">
        <v>91</v>
      </c>
      <c r="C345" s="1">
        <v>46088</v>
      </c>
      <c r="D345" t="s">
        <v>257</v>
      </c>
      <c r="E345" s="2">
        <v>1.92</v>
      </c>
      <c r="F345" s="2"/>
      <c r="G345" s="3">
        <f>Transactions[[#This Row],[Credit (Income)]]-Transactions[[#This Row],[Debit (Spend)]]</f>
        <v>-1.92</v>
      </c>
      <c r="H345" t="s">
        <v>11</v>
      </c>
      <c r="I345" s="3" t="str">
        <f>_xlfn.XLOOKUP(Transactions[[#This Row],[Subcategory]],categories[Subcategory],categories[Category],"Add Subcategory")</f>
        <v>Living Expense</v>
      </c>
      <c r="J345" s="3" t="str">
        <f>_xlfn.XLOOKUP(Transactions[[#This Row],[Subcategory]],categories[Subcategory],categories[Category Type],"Add Subcategory")</f>
        <v>Expense</v>
      </c>
    </row>
    <row r="346" spans="2:10" x14ac:dyDescent="0.25">
      <c r="B346" t="s">
        <v>91</v>
      </c>
      <c r="C346" s="1">
        <v>46088</v>
      </c>
      <c r="D346" t="s">
        <v>257</v>
      </c>
      <c r="E346" s="2">
        <v>11.06</v>
      </c>
      <c r="F346" s="2"/>
      <c r="G346" s="3">
        <f>Transactions[[#This Row],[Credit (Income)]]-Transactions[[#This Row],[Debit (Spend)]]</f>
        <v>-11.06</v>
      </c>
      <c r="H346" t="s">
        <v>11</v>
      </c>
      <c r="I346" s="3" t="str">
        <f>_xlfn.XLOOKUP(Transactions[[#This Row],[Subcategory]],categories[Subcategory],categories[Category],"Add Subcategory")</f>
        <v>Living Expense</v>
      </c>
      <c r="J346" s="3" t="str">
        <f>_xlfn.XLOOKUP(Transactions[[#This Row],[Subcategory]],categories[Subcategory],categories[Category Type],"Add Subcategory")</f>
        <v>Expense</v>
      </c>
    </row>
    <row r="347" spans="2:10" x14ac:dyDescent="0.25">
      <c r="B347" t="s">
        <v>91</v>
      </c>
      <c r="C347" s="1">
        <v>46088</v>
      </c>
      <c r="D347" t="s">
        <v>288</v>
      </c>
      <c r="E347" s="2">
        <v>13.01</v>
      </c>
      <c r="F347" s="2"/>
      <c r="G347" s="3">
        <f>Transactions[[#This Row],[Credit (Income)]]-Transactions[[#This Row],[Debit (Spend)]]</f>
        <v>-13.01</v>
      </c>
      <c r="H347" t="s">
        <v>103</v>
      </c>
      <c r="I347" s="3" t="str">
        <f>_xlfn.XLOOKUP(Transactions[[#This Row],[Subcategory]],categories[Subcategory],categories[Category],"Add Subcategory")</f>
        <v>House</v>
      </c>
      <c r="J347" s="3" t="str">
        <f>_xlfn.XLOOKUP(Transactions[[#This Row],[Subcategory]],categories[Subcategory],categories[Category Type],"Add Subcategory")</f>
        <v>Expense</v>
      </c>
    </row>
    <row r="348" spans="2:10" x14ac:dyDescent="0.25">
      <c r="B348" t="s">
        <v>91</v>
      </c>
      <c r="C348" s="1">
        <v>46088</v>
      </c>
      <c r="D348" t="s">
        <v>320</v>
      </c>
      <c r="E348" s="2">
        <v>10.15</v>
      </c>
      <c r="F348" s="2"/>
      <c r="G348" s="3">
        <f>Transactions[[#This Row],[Credit (Income)]]-Transactions[[#This Row],[Debit (Spend)]]</f>
        <v>-10.15</v>
      </c>
      <c r="H348" t="s">
        <v>110</v>
      </c>
      <c r="I348" s="3" t="str">
        <f>_xlfn.XLOOKUP(Transactions[[#This Row],[Subcategory]],categories[Subcategory],categories[Category],"Add Subcategory")</f>
        <v>Job Supplies</v>
      </c>
      <c r="J348" s="3" t="str">
        <f>_xlfn.XLOOKUP(Transactions[[#This Row],[Subcategory]],categories[Subcategory],categories[Category Type],"Add Subcategory")</f>
        <v>Expense</v>
      </c>
    </row>
    <row r="349" spans="2:10" x14ac:dyDescent="0.25">
      <c r="B349" t="s">
        <v>91</v>
      </c>
      <c r="C349" s="1">
        <v>46088</v>
      </c>
      <c r="D349" t="s">
        <v>321</v>
      </c>
      <c r="E349" s="2">
        <v>181.46</v>
      </c>
      <c r="F349" s="2"/>
      <c r="G349" s="3">
        <f>Transactions[[#This Row],[Credit (Income)]]-Transactions[[#This Row],[Debit (Spend)]]</f>
        <v>-181.46</v>
      </c>
      <c r="H349" t="s">
        <v>110</v>
      </c>
      <c r="I349" s="3" t="str">
        <f>_xlfn.XLOOKUP(Transactions[[#This Row],[Subcategory]],categories[Subcategory],categories[Category],"Add Subcategory")</f>
        <v>Job Supplies</v>
      </c>
      <c r="J349" s="3" t="str">
        <f>_xlfn.XLOOKUP(Transactions[[#This Row],[Subcategory]],categories[Subcategory],categories[Category Type],"Add Subcategory")</f>
        <v>Expense</v>
      </c>
    </row>
    <row r="350" spans="2:10" x14ac:dyDescent="0.25">
      <c r="B350" t="s">
        <v>91</v>
      </c>
      <c r="C350" s="1">
        <v>46088</v>
      </c>
      <c r="D350" t="s">
        <v>290</v>
      </c>
      <c r="E350" s="2">
        <v>6.11</v>
      </c>
      <c r="F350" s="2"/>
      <c r="G350" s="3">
        <f>Transactions[[#This Row],[Credit (Income)]]-Transactions[[#This Row],[Debit (Spend)]]</f>
        <v>-6.11</v>
      </c>
      <c r="H350" t="s">
        <v>111</v>
      </c>
      <c r="I350" s="3" t="str">
        <f>_xlfn.XLOOKUP(Transactions[[#This Row],[Subcategory]],categories[Subcategory],categories[Category],"Add Subcategory")</f>
        <v>Dining Out</v>
      </c>
      <c r="J350" s="3" t="str">
        <f>_xlfn.XLOOKUP(Transactions[[#This Row],[Subcategory]],categories[Subcategory],categories[Category Type],"Add Subcategory")</f>
        <v>Expense</v>
      </c>
    </row>
    <row r="351" spans="2:10" x14ac:dyDescent="0.25">
      <c r="B351" t="s">
        <v>91</v>
      </c>
      <c r="C351" s="1">
        <v>46088</v>
      </c>
      <c r="D351" t="s">
        <v>112</v>
      </c>
      <c r="E351" s="2">
        <v>9.26</v>
      </c>
      <c r="F351" s="2"/>
      <c r="G351" s="3">
        <f>Transactions[[#This Row],[Credit (Income)]]-Transactions[[#This Row],[Debit (Spend)]]</f>
        <v>-9.26</v>
      </c>
      <c r="H351" t="s">
        <v>111</v>
      </c>
      <c r="I351" s="3" t="str">
        <f>_xlfn.XLOOKUP(Transactions[[#This Row],[Subcategory]],categories[Subcategory],categories[Category],"Add Subcategory")</f>
        <v>Dining Out</v>
      </c>
      <c r="J351" s="3" t="str">
        <f>_xlfn.XLOOKUP(Transactions[[#This Row],[Subcategory]],categories[Subcategory],categories[Category Type],"Add Subcategory")</f>
        <v>Expense</v>
      </c>
    </row>
    <row r="352" spans="2:10" x14ac:dyDescent="0.25">
      <c r="B352" t="s">
        <v>92</v>
      </c>
      <c r="C352" s="1">
        <v>46088</v>
      </c>
      <c r="D352" t="s">
        <v>322</v>
      </c>
      <c r="E352" s="2">
        <v>11.99</v>
      </c>
      <c r="F352" s="2"/>
      <c r="G352" s="3">
        <f>Transactions[[#This Row],[Credit (Income)]]-Transactions[[#This Row],[Debit (Spend)]]</f>
        <v>-11.99</v>
      </c>
      <c r="H352" t="s">
        <v>226</v>
      </c>
      <c r="I352" s="3" t="str">
        <f>_xlfn.XLOOKUP(Transactions[[#This Row],[Subcategory]],categories[Subcategory],categories[Category],"Add Subcategory")</f>
        <v>Living Expense</v>
      </c>
      <c r="J352" s="3" t="str">
        <f>_xlfn.XLOOKUP(Transactions[[#This Row],[Subcategory]],categories[Subcategory],categories[Category Type],"Add Subcategory")</f>
        <v>Expense</v>
      </c>
    </row>
    <row r="353" spans="2:10" x14ac:dyDescent="0.25">
      <c r="B353" t="s">
        <v>92</v>
      </c>
      <c r="C353" s="1">
        <v>46088</v>
      </c>
      <c r="D353" t="s">
        <v>323</v>
      </c>
      <c r="E353" s="2">
        <v>8.56</v>
      </c>
      <c r="F353" s="2"/>
      <c r="G353" s="3">
        <f>Transactions[[#This Row],[Credit (Income)]]-Transactions[[#This Row],[Debit (Spend)]]</f>
        <v>-8.56</v>
      </c>
      <c r="H353" t="s">
        <v>111</v>
      </c>
      <c r="I353" s="3" t="str">
        <f>_xlfn.XLOOKUP(Transactions[[#This Row],[Subcategory]],categories[Subcategory],categories[Category],"Add Subcategory")</f>
        <v>Dining Out</v>
      </c>
      <c r="J353" s="3" t="str">
        <f>_xlfn.XLOOKUP(Transactions[[#This Row],[Subcategory]],categories[Subcategory],categories[Category Type],"Add Subcategory")</f>
        <v>Expense</v>
      </c>
    </row>
    <row r="354" spans="2:10" x14ac:dyDescent="0.25">
      <c r="B354" t="s">
        <v>92</v>
      </c>
      <c r="C354" s="1">
        <v>46088</v>
      </c>
      <c r="D354" t="s">
        <v>324</v>
      </c>
      <c r="E354" s="2">
        <v>65.709999999999994</v>
      </c>
      <c r="F354" s="2"/>
      <c r="G354" s="3">
        <f>Transactions[[#This Row],[Credit (Income)]]-Transactions[[#This Row],[Debit (Spend)]]</f>
        <v>-65.709999999999994</v>
      </c>
      <c r="H354" t="s">
        <v>13</v>
      </c>
      <c r="I354" s="3" t="str">
        <f>_xlfn.XLOOKUP(Transactions[[#This Row],[Subcategory]],categories[Subcategory],categories[Category],"Add Subcategory")</f>
        <v>Dining Out</v>
      </c>
      <c r="J354" s="3" t="str">
        <f>_xlfn.XLOOKUP(Transactions[[#This Row],[Subcategory]],categories[Subcategory],categories[Category Type],"Add Subcategory")</f>
        <v>Expense</v>
      </c>
    </row>
  </sheetData>
  <dataValidations count="1">
    <dataValidation type="list" allowBlank="1" showInputMessage="1" showErrorMessage="1" sqref="H4:H354" xr:uid="{E453B6F7-5B74-4C9E-9D22-306FCD80BED9}">
      <formula1>Subcategories</formula1>
    </dataValidation>
  </dataValidations>
  <pageMargins left="0.7" right="0.7" top="0.75" bottom="0.75" header="0.3" footer="0.3"/>
  <pageSetup orientation="portrait" horizontalDpi="4294967293"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8005-020C-462E-80DD-9F5DE56C775D}">
  <dimension ref="A1:P66"/>
  <sheetViews>
    <sheetView zoomScaleNormal="100" workbookViewId="0">
      <selection activeCell="B49" sqref="B49"/>
    </sheetView>
  </sheetViews>
  <sheetFormatPr defaultRowHeight="15" x14ac:dyDescent="0.25"/>
  <cols>
    <col min="1" max="1" width="3.42578125" customWidth="1"/>
    <col min="2" max="2" width="18.28515625" bestFit="1" customWidth="1"/>
    <col min="3" max="3" width="25.85546875" customWidth="1"/>
    <col min="4" max="4" width="17.42578125" customWidth="1"/>
  </cols>
  <sheetData>
    <row r="1" spans="1:16" s="22" customFormat="1" ht="48.75" customHeight="1" x14ac:dyDescent="0.3">
      <c r="A1" s="16" t="s">
        <v>85</v>
      </c>
      <c r="B1" s="16"/>
      <c r="C1" s="16"/>
      <c r="D1" s="16"/>
      <c r="E1" s="16"/>
      <c r="F1" s="16"/>
      <c r="G1" s="16"/>
      <c r="H1" s="16"/>
      <c r="I1" s="16"/>
      <c r="J1" s="16"/>
      <c r="K1" s="16"/>
      <c r="L1" s="16"/>
      <c r="M1" s="16"/>
      <c r="N1" s="16"/>
      <c r="O1" s="16"/>
      <c r="P1" s="16"/>
    </row>
    <row r="3" spans="1:16" x14ac:dyDescent="0.25">
      <c r="B3" s="4" t="s">
        <v>7</v>
      </c>
      <c r="C3" s="4" t="s">
        <v>6</v>
      </c>
      <c r="D3" s="4" t="s">
        <v>8</v>
      </c>
    </row>
    <row r="4" spans="1:16" x14ac:dyDescent="0.25">
      <c r="B4" t="s">
        <v>231</v>
      </c>
      <c r="C4" t="s">
        <v>233</v>
      </c>
      <c r="D4" t="s">
        <v>19</v>
      </c>
    </row>
    <row r="5" spans="1:16" x14ac:dyDescent="0.25">
      <c r="B5" t="s">
        <v>231</v>
      </c>
      <c r="C5" t="s">
        <v>232</v>
      </c>
      <c r="D5" t="s">
        <v>19</v>
      </c>
    </row>
    <row r="6" spans="1:16" x14ac:dyDescent="0.25">
      <c r="B6" t="s">
        <v>231</v>
      </c>
      <c r="C6" t="s">
        <v>236</v>
      </c>
      <c r="D6" t="s">
        <v>19</v>
      </c>
    </row>
    <row r="7" spans="1:16" x14ac:dyDescent="0.25">
      <c r="B7" t="s">
        <v>231</v>
      </c>
      <c r="C7" t="s">
        <v>294</v>
      </c>
      <c r="D7" t="s">
        <v>19</v>
      </c>
    </row>
    <row r="8" spans="1:16" x14ac:dyDescent="0.25">
      <c r="B8" t="s">
        <v>228</v>
      </c>
      <c r="C8" t="s">
        <v>230</v>
      </c>
      <c r="D8" t="s">
        <v>16</v>
      </c>
    </row>
    <row r="9" spans="1:16" x14ac:dyDescent="0.25">
      <c r="B9" t="s">
        <v>228</v>
      </c>
      <c r="C9" t="s">
        <v>229</v>
      </c>
      <c r="D9" t="s">
        <v>16</v>
      </c>
    </row>
    <row r="10" spans="1:16" x14ac:dyDescent="0.25">
      <c r="B10" t="s">
        <v>215</v>
      </c>
      <c r="C10" t="s">
        <v>216</v>
      </c>
      <c r="D10" t="s">
        <v>16</v>
      </c>
    </row>
    <row r="11" spans="1:16" x14ac:dyDescent="0.25">
      <c r="B11" t="s">
        <v>215</v>
      </c>
      <c r="C11" t="s">
        <v>217</v>
      </c>
      <c r="D11" t="s">
        <v>16</v>
      </c>
    </row>
    <row r="12" spans="1:16" x14ac:dyDescent="0.25">
      <c r="B12" t="s">
        <v>20</v>
      </c>
      <c r="C12" t="s">
        <v>21</v>
      </c>
      <c r="D12" t="s">
        <v>16</v>
      </c>
    </row>
    <row r="13" spans="1:16" x14ac:dyDescent="0.25">
      <c r="B13" t="s">
        <v>20</v>
      </c>
      <c r="C13" t="s">
        <v>10</v>
      </c>
      <c r="D13" t="s">
        <v>16</v>
      </c>
    </row>
    <row r="14" spans="1:16" x14ac:dyDescent="0.25">
      <c r="B14" t="s">
        <v>17</v>
      </c>
      <c r="C14" t="s">
        <v>111</v>
      </c>
      <c r="D14" t="s">
        <v>16</v>
      </c>
    </row>
    <row r="15" spans="1:16" x14ac:dyDescent="0.25">
      <c r="B15" t="s">
        <v>17</v>
      </c>
      <c r="C15" t="s">
        <v>13</v>
      </c>
      <c r="D15" t="s">
        <v>16</v>
      </c>
    </row>
    <row r="16" spans="1:16" x14ac:dyDescent="0.25">
      <c r="B16" t="s">
        <v>198</v>
      </c>
      <c r="C16" t="s">
        <v>207</v>
      </c>
      <c r="D16" t="s">
        <v>16</v>
      </c>
    </row>
    <row r="17" spans="2:4" x14ac:dyDescent="0.25">
      <c r="B17" t="s">
        <v>198</v>
      </c>
      <c r="C17" t="s">
        <v>199</v>
      </c>
      <c r="D17" t="s">
        <v>16</v>
      </c>
    </row>
    <row r="18" spans="2:4" x14ac:dyDescent="0.25">
      <c r="B18" t="s">
        <v>12</v>
      </c>
      <c r="C18" t="s">
        <v>210</v>
      </c>
      <c r="D18" t="s">
        <v>16</v>
      </c>
    </row>
    <row r="19" spans="2:4" x14ac:dyDescent="0.25">
      <c r="B19" t="s">
        <v>12</v>
      </c>
      <c r="C19" t="s">
        <v>211</v>
      </c>
      <c r="D19" t="s">
        <v>16</v>
      </c>
    </row>
    <row r="20" spans="2:4" x14ac:dyDescent="0.25">
      <c r="B20" t="s">
        <v>12</v>
      </c>
      <c r="C20" t="s">
        <v>162</v>
      </c>
      <c r="D20" t="s">
        <v>16</v>
      </c>
    </row>
    <row r="21" spans="2:4" x14ac:dyDescent="0.25">
      <c r="B21" t="s">
        <v>12</v>
      </c>
      <c r="C21" t="s">
        <v>106</v>
      </c>
      <c r="D21" t="s">
        <v>16</v>
      </c>
    </row>
    <row r="22" spans="2:4" x14ac:dyDescent="0.25">
      <c r="B22" t="s">
        <v>15</v>
      </c>
      <c r="C22" t="s">
        <v>219</v>
      </c>
      <c r="D22" t="s">
        <v>16</v>
      </c>
    </row>
    <row r="23" spans="2:4" x14ac:dyDescent="0.25">
      <c r="B23" t="s">
        <v>15</v>
      </c>
      <c r="C23" t="s">
        <v>220</v>
      </c>
      <c r="D23" t="s">
        <v>16</v>
      </c>
    </row>
    <row r="24" spans="2:4" x14ac:dyDescent="0.25">
      <c r="B24" t="s">
        <v>218</v>
      </c>
      <c r="C24" t="s">
        <v>249</v>
      </c>
      <c r="D24" t="s">
        <v>16</v>
      </c>
    </row>
    <row r="25" spans="2:4" x14ac:dyDescent="0.25">
      <c r="B25" t="s">
        <v>218</v>
      </c>
      <c r="C25" t="s">
        <v>88</v>
      </c>
      <c r="D25" t="s">
        <v>16</v>
      </c>
    </row>
    <row r="26" spans="2:4" x14ac:dyDescent="0.25">
      <c r="B26" t="s">
        <v>218</v>
      </c>
      <c r="C26" t="s">
        <v>206</v>
      </c>
      <c r="D26" t="s">
        <v>16</v>
      </c>
    </row>
    <row r="27" spans="2:4" x14ac:dyDescent="0.25">
      <c r="B27" t="s">
        <v>218</v>
      </c>
      <c r="C27" t="s">
        <v>103</v>
      </c>
      <c r="D27" t="s">
        <v>16</v>
      </c>
    </row>
    <row r="28" spans="2:4" x14ac:dyDescent="0.25">
      <c r="B28" t="s">
        <v>201</v>
      </c>
      <c r="C28" t="s">
        <v>202</v>
      </c>
      <c r="D28" t="s">
        <v>16</v>
      </c>
    </row>
    <row r="29" spans="2:4" x14ac:dyDescent="0.25">
      <c r="B29" t="s">
        <v>201</v>
      </c>
      <c r="C29" t="s">
        <v>299</v>
      </c>
      <c r="D29" t="s">
        <v>16</v>
      </c>
    </row>
    <row r="30" spans="2:4" x14ac:dyDescent="0.25">
      <c r="B30" t="s">
        <v>201</v>
      </c>
      <c r="C30" t="s">
        <v>203</v>
      </c>
      <c r="D30" t="s">
        <v>16</v>
      </c>
    </row>
    <row r="31" spans="2:4" x14ac:dyDescent="0.25">
      <c r="B31" t="s">
        <v>201</v>
      </c>
      <c r="C31" t="s">
        <v>107</v>
      </c>
      <c r="D31" t="s">
        <v>16</v>
      </c>
    </row>
    <row r="32" spans="2:4" x14ac:dyDescent="0.25">
      <c r="B32" t="s">
        <v>201</v>
      </c>
      <c r="C32" t="s">
        <v>204</v>
      </c>
      <c r="D32" t="s">
        <v>16</v>
      </c>
    </row>
    <row r="33" spans="2:4" x14ac:dyDescent="0.25">
      <c r="B33" t="s">
        <v>201</v>
      </c>
      <c r="C33" t="s">
        <v>205</v>
      </c>
      <c r="D33" t="s">
        <v>16</v>
      </c>
    </row>
    <row r="34" spans="2:4" x14ac:dyDescent="0.25">
      <c r="B34" t="s">
        <v>94</v>
      </c>
      <c r="C34" t="s">
        <v>90</v>
      </c>
      <c r="D34" t="s">
        <v>19</v>
      </c>
    </row>
    <row r="35" spans="2:4" x14ac:dyDescent="0.25">
      <c r="B35" t="s">
        <v>94</v>
      </c>
      <c r="C35" t="s">
        <v>89</v>
      </c>
      <c r="D35" t="s">
        <v>19</v>
      </c>
    </row>
    <row r="36" spans="2:4" x14ac:dyDescent="0.25">
      <c r="B36" t="s">
        <v>94</v>
      </c>
      <c r="C36" t="s">
        <v>296</v>
      </c>
      <c r="D36" t="s">
        <v>19</v>
      </c>
    </row>
    <row r="37" spans="2:4" x14ac:dyDescent="0.25">
      <c r="B37" t="s">
        <v>95</v>
      </c>
      <c r="C37" t="s">
        <v>9</v>
      </c>
      <c r="D37" t="s">
        <v>19</v>
      </c>
    </row>
    <row r="38" spans="2:4" x14ac:dyDescent="0.25">
      <c r="B38" t="s">
        <v>95</v>
      </c>
      <c r="C38" t="s">
        <v>89</v>
      </c>
      <c r="D38" t="s">
        <v>19</v>
      </c>
    </row>
    <row r="39" spans="2:4" x14ac:dyDescent="0.25">
      <c r="B39" t="s">
        <v>95</v>
      </c>
      <c r="C39" t="s">
        <v>96</v>
      </c>
      <c r="D39" t="s">
        <v>19</v>
      </c>
    </row>
    <row r="40" spans="2:4" x14ac:dyDescent="0.25">
      <c r="B40" t="s">
        <v>94</v>
      </c>
      <c r="C40" t="s">
        <v>97</v>
      </c>
      <c r="D40" t="s">
        <v>19</v>
      </c>
    </row>
    <row r="41" spans="2:4" x14ac:dyDescent="0.25">
      <c r="B41" t="s">
        <v>19</v>
      </c>
      <c r="C41" t="s">
        <v>214</v>
      </c>
      <c r="D41" t="s">
        <v>19</v>
      </c>
    </row>
    <row r="42" spans="2:4" x14ac:dyDescent="0.25">
      <c r="B42" t="s">
        <v>105</v>
      </c>
      <c r="C42" t="s">
        <v>208</v>
      </c>
      <c r="D42" t="s">
        <v>16</v>
      </c>
    </row>
    <row r="43" spans="2:4" x14ac:dyDescent="0.25">
      <c r="B43" t="s">
        <v>105</v>
      </c>
      <c r="C43" t="s">
        <v>209</v>
      </c>
      <c r="D43" t="s">
        <v>16</v>
      </c>
    </row>
    <row r="44" spans="2:4" x14ac:dyDescent="0.25">
      <c r="B44" t="s">
        <v>105</v>
      </c>
      <c r="C44" t="s">
        <v>86</v>
      </c>
      <c r="D44" t="s">
        <v>16</v>
      </c>
    </row>
    <row r="45" spans="2:4" x14ac:dyDescent="0.25">
      <c r="B45" t="s">
        <v>93</v>
      </c>
      <c r="C45" t="s">
        <v>99</v>
      </c>
      <c r="D45" t="s">
        <v>16</v>
      </c>
    </row>
    <row r="46" spans="2:4" x14ac:dyDescent="0.25">
      <c r="B46" t="s">
        <v>93</v>
      </c>
      <c r="C46" t="s">
        <v>98</v>
      </c>
      <c r="D46" t="s">
        <v>16</v>
      </c>
    </row>
    <row r="47" spans="2:4" x14ac:dyDescent="0.25">
      <c r="B47" t="s">
        <v>93</v>
      </c>
      <c r="C47" t="s">
        <v>100</v>
      </c>
      <c r="D47" t="s">
        <v>16</v>
      </c>
    </row>
    <row r="48" spans="2:4" x14ac:dyDescent="0.25">
      <c r="B48" t="s">
        <v>109</v>
      </c>
      <c r="C48" t="s">
        <v>110</v>
      </c>
      <c r="D48" t="s">
        <v>16</v>
      </c>
    </row>
    <row r="49" spans="2:4" x14ac:dyDescent="0.25">
      <c r="B49" t="s">
        <v>123</v>
      </c>
      <c r="C49" t="s">
        <v>223</v>
      </c>
      <c r="D49" t="s">
        <v>16</v>
      </c>
    </row>
    <row r="50" spans="2:4" x14ac:dyDescent="0.25">
      <c r="B50" t="s">
        <v>123</v>
      </c>
      <c r="C50" t="s">
        <v>224</v>
      </c>
      <c r="D50" t="s">
        <v>16</v>
      </c>
    </row>
    <row r="51" spans="2:4" x14ac:dyDescent="0.25">
      <c r="B51" t="s">
        <v>123</v>
      </c>
      <c r="C51" t="s">
        <v>225</v>
      </c>
      <c r="D51" t="s">
        <v>16</v>
      </c>
    </row>
    <row r="52" spans="2:4" x14ac:dyDescent="0.25">
      <c r="B52" t="s">
        <v>123</v>
      </c>
      <c r="C52" t="s">
        <v>227</v>
      </c>
      <c r="D52" t="s">
        <v>16</v>
      </c>
    </row>
    <row r="53" spans="2:4" x14ac:dyDescent="0.25">
      <c r="B53" t="s">
        <v>221</v>
      </c>
      <c r="C53" t="s">
        <v>11</v>
      </c>
      <c r="D53" t="s">
        <v>16</v>
      </c>
    </row>
    <row r="54" spans="2:4" x14ac:dyDescent="0.25">
      <c r="B54" t="s">
        <v>221</v>
      </c>
      <c r="C54" t="s">
        <v>222</v>
      </c>
      <c r="D54" t="s">
        <v>16</v>
      </c>
    </row>
    <row r="55" spans="2:4" x14ac:dyDescent="0.25">
      <c r="B55" t="s">
        <v>221</v>
      </c>
      <c r="C55" t="s">
        <v>108</v>
      </c>
      <c r="D55" t="s">
        <v>16</v>
      </c>
    </row>
    <row r="56" spans="2:4" x14ac:dyDescent="0.25">
      <c r="B56" t="s">
        <v>221</v>
      </c>
      <c r="C56" t="s">
        <v>226</v>
      </c>
      <c r="D56" t="s">
        <v>16</v>
      </c>
    </row>
    <row r="57" spans="2:4" x14ac:dyDescent="0.25">
      <c r="B57" t="s">
        <v>18</v>
      </c>
      <c r="C57" t="s">
        <v>14</v>
      </c>
      <c r="D57" t="s">
        <v>16</v>
      </c>
    </row>
    <row r="58" spans="2:4" x14ac:dyDescent="0.25">
      <c r="B58" t="s">
        <v>18</v>
      </c>
      <c r="C58" t="s">
        <v>327</v>
      </c>
      <c r="D58" t="s">
        <v>16</v>
      </c>
    </row>
    <row r="59" spans="2:4" x14ac:dyDescent="0.25">
      <c r="B59" t="s">
        <v>18</v>
      </c>
      <c r="C59" t="s">
        <v>200</v>
      </c>
      <c r="D59" t="s">
        <v>16</v>
      </c>
    </row>
    <row r="60" spans="2:4" x14ac:dyDescent="0.25">
      <c r="B60" t="s">
        <v>18</v>
      </c>
      <c r="C60" t="s">
        <v>212</v>
      </c>
      <c r="D60" t="s">
        <v>16</v>
      </c>
    </row>
    <row r="61" spans="2:4" x14ac:dyDescent="0.25">
      <c r="B61" t="s">
        <v>18</v>
      </c>
      <c r="C61" t="s">
        <v>104</v>
      </c>
      <c r="D61" t="s">
        <v>16</v>
      </c>
    </row>
    <row r="62" spans="2:4" x14ac:dyDescent="0.25">
      <c r="B62" t="s">
        <v>102</v>
      </c>
      <c r="C62" t="s">
        <v>88</v>
      </c>
      <c r="D62" t="s">
        <v>16</v>
      </c>
    </row>
    <row r="63" spans="2:4" x14ac:dyDescent="0.25">
      <c r="B63" t="s">
        <v>102</v>
      </c>
      <c r="C63" t="s">
        <v>103</v>
      </c>
      <c r="D63" t="s">
        <v>16</v>
      </c>
    </row>
    <row r="64" spans="2:4" x14ac:dyDescent="0.25">
      <c r="B64" t="s">
        <v>86</v>
      </c>
      <c r="C64" t="s">
        <v>87</v>
      </c>
      <c r="D64" t="s">
        <v>16</v>
      </c>
    </row>
    <row r="65" spans="2:4" x14ac:dyDescent="0.25">
      <c r="B65" t="s">
        <v>86</v>
      </c>
      <c r="C65" t="s">
        <v>88</v>
      </c>
      <c r="D65" t="s">
        <v>16</v>
      </c>
    </row>
    <row r="66" spans="2:4" x14ac:dyDescent="0.25">
      <c r="B66" t="s">
        <v>86</v>
      </c>
      <c r="C66" t="s">
        <v>213</v>
      </c>
      <c r="D66" t="s">
        <v>16</v>
      </c>
    </row>
  </sheetData>
  <sortState xmlns:xlrd2="http://schemas.microsoft.com/office/spreadsheetml/2017/richdata2" ref="B12:D62">
    <sortCondition ref="B3:B62"/>
  </sortState>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D96D-296A-49CA-9A76-A571AE9584F3}">
  <dimension ref="A1:H37"/>
  <sheetViews>
    <sheetView showGridLines="0" showRowColHeaders="0" zoomScaleNormal="100" workbookViewId="0">
      <selection activeCell="C4" sqref="C4"/>
    </sheetView>
  </sheetViews>
  <sheetFormatPr defaultColWidth="0" defaultRowHeight="15" customHeight="1" zeroHeight="1" x14ac:dyDescent="0.25"/>
  <cols>
    <col min="1" max="1" width="4" customWidth="1"/>
    <col min="2" max="2" width="46.28515625" customWidth="1"/>
    <col min="3" max="3" width="61" customWidth="1"/>
    <col min="4" max="4" width="1.42578125" customWidth="1"/>
    <col min="5" max="7" width="9.140625" customWidth="1"/>
    <col min="8" max="16384" width="9.140625" hidden="1"/>
  </cols>
  <sheetData>
    <row r="1" spans="1:8" ht="51" customHeight="1" x14ac:dyDescent="0.25">
      <c r="A1" s="16" t="s">
        <v>36</v>
      </c>
      <c r="B1" s="16"/>
      <c r="C1" s="16"/>
      <c r="D1" s="16"/>
      <c r="E1" s="16"/>
      <c r="F1" s="16"/>
      <c r="G1" s="16"/>
      <c r="H1" s="16"/>
    </row>
    <row r="2" spans="1:8" x14ac:dyDescent="0.25"/>
    <row r="3" spans="1:8" x14ac:dyDescent="0.25">
      <c r="B3" s="19" t="s">
        <v>37</v>
      </c>
    </row>
    <row r="4" spans="1:8" x14ac:dyDescent="0.25">
      <c r="B4" s="20" t="s">
        <v>38</v>
      </c>
      <c r="C4" s="21" t="s">
        <v>39</v>
      </c>
    </row>
    <row r="5" spans="1:8" x14ac:dyDescent="0.25">
      <c r="B5" s="20" t="s">
        <v>40</v>
      </c>
      <c r="C5" s="21" t="s">
        <v>41</v>
      </c>
    </row>
    <row r="6" spans="1:8" x14ac:dyDescent="0.25">
      <c r="B6" s="20" t="s">
        <v>42</v>
      </c>
      <c r="C6" s="21" t="s">
        <v>43</v>
      </c>
    </row>
    <row r="7" spans="1:8" x14ac:dyDescent="0.25"/>
    <row r="8" spans="1:8" x14ac:dyDescent="0.25">
      <c r="B8" s="19" t="s">
        <v>44</v>
      </c>
    </row>
    <row r="9" spans="1:8" x14ac:dyDescent="0.25">
      <c r="B9" s="20" t="s">
        <v>45</v>
      </c>
      <c r="C9" s="21" t="s">
        <v>46</v>
      </c>
    </row>
    <row r="10" spans="1:8" x14ac:dyDescent="0.25"/>
    <row r="11" spans="1:8" x14ac:dyDescent="0.25">
      <c r="B11" s="19" t="s">
        <v>47</v>
      </c>
    </row>
    <row r="12" spans="1:8" x14ac:dyDescent="0.25">
      <c r="B12" s="20" t="s">
        <v>48</v>
      </c>
      <c r="C12" s="21" t="s">
        <v>49</v>
      </c>
    </row>
    <row r="13" spans="1:8" x14ac:dyDescent="0.25">
      <c r="B13" s="20" t="s">
        <v>50</v>
      </c>
      <c r="C13" s="21" t="s">
        <v>51</v>
      </c>
    </row>
    <row r="14" spans="1:8" x14ac:dyDescent="0.25">
      <c r="B14" s="20" t="s">
        <v>52</v>
      </c>
      <c r="C14" s="21" t="s">
        <v>53</v>
      </c>
    </row>
    <row r="15" spans="1:8" x14ac:dyDescent="0.25">
      <c r="B15" s="20" t="s">
        <v>54</v>
      </c>
      <c r="C15" s="21" t="s">
        <v>55</v>
      </c>
    </row>
    <row r="16" spans="1:8" x14ac:dyDescent="0.25">
      <c r="B16" s="20" t="s">
        <v>56</v>
      </c>
      <c r="C16" s="21" t="s">
        <v>57</v>
      </c>
    </row>
    <row r="17" spans="2:3" x14ac:dyDescent="0.25">
      <c r="B17" s="20" t="s">
        <v>58</v>
      </c>
      <c r="C17" s="21" t="s">
        <v>59</v>
      </c>
    </row>
    <row r="18" spans="2:3" x14ac:dyDescent="0.25">
      <c r="B18" s="20" t="s">
        <v>60</v>
      </c>
      <c r="C18" s="21" t="s">
        <v>61</v>
      </c>
    </row>
    <row r="19" spans="2:3" x14ac:dyDescent="0.25">
      <c r="B19" s="20" t="s">
        <v>62</v>
      </c>
      <c r="C19" s="21" t="s">
        <v>63</v>
      </c>
    </row>
    <row r="20" spans="2:3" x14ac:dyDescent="0.25">
      <c r="B20" s="20" t="s">
        <v>64</v>
      </c>
      <c r="C20" s="21" t="s">
        <v>65</v>
      </c>
    </row>
    <row r="21" spans="2:3" x14ac:dyDescent="0.25">
      <c r="B21" s="20" t="s">
        <v>66</v>
      </c>
      <c r="C21" s="21" t="s">
        <v>67</v>
      </c>
    </row>
    <row r="22" spans="2:3" x14ac:dyDescent="0.25">
      <c r="B22" s="20" t="s">
        <v>68</v>
      </c>
      <c r="C22" s="21" t="s">
        <v>69</v>
      </c>
    </row>
    <row r="23" spans="2:3" x14ac:dyDescent="0.25">
      <c r="B23" s="20" t="s">
        <v>70</v>
      </c>
      <c r="C23" s="21" t="s">
        <v>71</v>
      </c>
    </row>
    <row r="24" spans="2:3" x14ac:dyDescent="0.25">
      <c r="B24" s="20" t="s">
        <v>72</v>
      </c>
      <c r="C24" s="21" t="s">
        <v>73</v>
      </c>
    </row>
    <row r="25" spans="2:3" x14ac:dyDescent="0.25">
      <c r="B25" s="20" t="s">
        <v>74</v>
      </c>
      <c r="C25" s="21" t="s">
        <v>75</v>
      </c>
    </row>
    <row r="26" spans="2:3" x14ac:dyDescent="0.25">
      <c r="B26" s="20" t="s">
        <v>76</v>
      </c>
      <c r="C26" s="21" t="s">
        <v>77</v>
      </c>
    </row>
    <row r="27" spans="2:3" x14ac:dyDescent="0.25">
      <c r="B27" s="20" t="s">
        <v>78</v>
      </c>
      <c r="C27" s="21" t="s">
        <v>79</v>
      </c>
    </row>
    <row r="28" spans="2:3" x14ac:dyDescent="0.25">
      <c r="B28" s="20"/>
      <c r="C28" s="21"/>
    </row>
    <row r="29" spans="2:3" x14ac:dyDescent="0.25">
      <c r="B29" s="19" t="s">
        <v>80</v>
      </c>
    </row>
    <row r="30" spans="2:3" x14ac:dyDescent="0.25">
      <c r="B30" s="20" t="s">
        <v>81</v>
      </c>
      <c r="C30" s="21" t="s">
        <v>82</v>
      </c>
    </row>
    <row r="31" spans="2:3" x14ac:dyDescent="0.25">
      <c r="B31" s="20"/>
      <c r="C31" s="21"/>
    </row>
    <row r="32" spans="2:3" x14ac:dyDescent="0.25">
      <c r="B32" s="19" t="s">
        <v>83</v>
      </c>
      <c r="C32" s="21"/>
    </row>
    <row r="33" x14ac:dyDescent="0.25"/>
    <row r="34" x14ac:dyDescent="0.25"/>
    <row r="35" x14ac:dyDescent="0.25"/>
    <row r="36" x14ac:dyDescent="0.25"/>
    <row r="37" x14ac:dyDescent="0.25"/>
  </sheetData>
  <hyperlinks>
    <hyperlink ref="C5" r:id="rId1" display="http://www.myonlinetraininghub.com/category/excel-charts" xr:uid="{29B78C19-1AC4-4BCB-A029-71252E439262}"/>
    <hyperlink ref="C6" r:id="rId2" display="http://www.myonlinetraininghub.com/category/excel-dashboard" xr:uid="{A057E2B9-C680-439F-A276-9C6FDFB67821}"/>
    <hyperlink ref="C19" r:id="rId3" xr:uid="{375748DB-DC1F-4E96-B74A-120E548AE403}"/>
    <hyperlink ref="C9" r:id="rId4" display="http://www.myonlinetraininghub.com/excel-webinars" xr:uid="{CA4A5F4E-18A5-4A0B-A4CB-5E13893AC25D}"/>
    <hyperlink ref="C30" r:id="rId5" xr:uid="{2ABD62BB-A1A8-491F-8833-0A5ACD223225}"/>
    <hyperlink ref="C18" r:id="rId6" xr:uid="{C32DBD36-1A48-4548-9053-75454644494D}"/>
    <hyperlink ref="C4" r:id="rId7" xr:uid="{B66855E5-115F-439A-9774-7EE4FBDFAF5E}"/>
    <hyperlink ref="C12" r:id="rId8" xr:uid="{FA6FACDB-C7B0-462A-849D-95565520C1A5}"/>
    <hyperlink ref="C13" r:id="rId9" xr:uid="{970FCA74-AE8B-4238-AB7A-85F3887B7964}"/>
    <hyperlink ref="C14" r:id="rId10" xr:uid="{DDD56E4C-DE23-4ABB-AAAA-AFA111A3782F}"/>
    <hyperlink ref="C15" r:id="rId11" xr:uid="{510F9D84-14B8-4D9C-BB7B-406C4405CCEA}"/>
    <hyperlink ref="C16" r:id="rId12" xr:uid="{81AC1723-D3B6-43DA-A860-B6F268C91974}"/>
    <hyperlink ref="C17" r:id="rId13" xr:uid="{81C2CDA5-19B3-4929-A59F-7A3AF90535D2}"/>
    <hyperlink ref="C21" r:id="rId14" xr:uid="{0D3EE54D-09C3-45BB-9735-5F2E21B40C7E}"/>
    <hyperlink ref="C22" r:id="rId15" xr:uid="{FA1F1A7A-A6A5-4FA1-9144-E8650CC4EFA5}"/>
    <hyperlink ref="C23" r:id="rId16" xr:uid="{5B1350E8-A941-455B-A45D-0786B811F870}"/>
    <hyperlink ref="C24" r:id="rId17" xr:uid="{5C24DA3A-8FEF-4692-AFE9-DB61BFD765D7}"/>
    <hyperlink ref="C25" r:id="rId18" xr:uid="{57BBD469-BE08-45F6-AF51-2686D850274D}"/>
    <hyperlink ref="C26" r:id="rId19" xr:uid="{BAB44B9B-A44E-4BBF-A5EA-15BB87A7DBDA}"/>
    <hyperlink ref="C27" r:id="rId20" xr:uid="{C54FE3B6-5095-4AC3-98CB-922F807AC339}"/>
  </hyperlinks>
  <pageMargins left="0.7" right="0.7" top="0.75" bottom="0.75" header="0.3" footer="0.3"/>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k n 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E p Z J 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S d b K I p H u A 4 A A A A R A A A A E w A c A E Z v c m 1 1 b G F z L 1 N l Y 3 R p b 2 4 x L m 0 g o h g A K K A U A A A A A A A A A A A A A A A A A A A A A A A A A A A A K 0 5 N L s n M z 1 M I h t C G 1 g B Q S w E C L Q A U A A I A C A B K W S d b W 4 D m Z K U A A A D 3 A A A A E g A A A A A A A A A A A A A A A A A A A A A A Q 2 9 u Z m l n L 1 B h Y 2 t h Z 2 U u e G 1 s U E s B A i 0 A F A A C A A g A S l k n W w / K 6 a u k A A A A 6 Q A A A B M A A A A A A A A A A A A A A A A A 8 Q A A A F t D b 2 5 0 Z W 5 0 X 1 R 5 c G V z X S 5 4 b W x Q S w E C L Q A U A A I A C A B K W S 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5 l b k U / r 0 m C y n o D O P I 9 W Q A A A A A C A A A A A A A D Z g A A w A A A A B A A A A B F p K 9 2 g J W y M 3 A R K w k s J w W 2 A A A A A A S A A A C g A A A A E A A A A H l X N Q m K n V v T R r m 2 L N Z n A V 5 Q A A A A m w Q n 1 y t V m e B L I g x I g T n d t Z I M N E O H i i B m F O 0 d Z r L o q k M S W R a 7 s J M l w D F B x + j Q C D 0 6 8 J Y v k 3 s / R d + / 6 R v v 6 1 J K m I H k I M L + Y f p R 2 Q r s D V W w 5 I Q U A A A A E G M w 4 V R 7 x N G 8 H Q L t 2 R M 9 N Q h U K P k = < / D a t a M a s h u p > 
</file>

<file path=customXml/itemProps1.xml><?xml version="1.0" encoding="utf-8"?>
<ds:datastoreItem xmlns:ds="http://schemas.openxmlformats.org/officeDocument/2006/customXml" ds:itemID="{02FC72C4-F4F6-4415-9836-2A9BDA0C8E1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Copyright</vt:lpstr>
      <vt:lpstr>Report</vt:lpstr>
      <vt:lpstr>Bank Transactions</vt:lpstr>
      <vt:lpstr>Categories</vt:lpstr>
      <vt:lpstr>More Resources</vt:lpstr>
      <vt:lpstr>Subcategories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Mynda Treacy</dc:creator>
  <cp:lastModifiedBy>RvE</cp:lastModifiedBy>
  <dcterms:created xsi:type="dcterms:W3CDTF">2024-11-27T04:25:32Z</dcterms:created>
  <dcterms:modified xsi:type="dcterms:W3CDTF">2026-03-11T06:13:06Z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094ff5-79ca-456b-95f6-d578316a3809_Enabled">
    <vt:lpwstr>true</vt:lpwstr>
  </property>
  <property fmtid="{D5CDD505-2E9C-101B-9397-08002B2CF9AE}" pid="3" name="MSIP_Label_73094ff5-79ca-456b-95f6-d578316a3809_SetDate">
    <vt:lpwstr>2025-09-07T13:43:23Z</vt:lpwstr>
  </property>
  <property fmtid="{D5CDD505-2E9C-101B-9397-08002B2CF9AE}" pid="4" name="MSIP_Label_73094ff5-79ca-456b-95f6-d578316a3809_Method">
    <vt:lpwstr>Privileged</vt:lpwstr>
  </property>
  <property fmtid="{D5CDD505-2E9C-101B-9397-08002B2CF9AE}" pid="5" name="MSIP_Label_73094ff5-79ca-456b-95f6-d578316a3809_Name">
    <vt:lpwstr>Public</vt:lpwstr>
  </property>
  <property fmtid="{D5CDD505-2E9C-101B-9397-08002B2CF9AE}" pid="6" name="MSIP_Label_73094ff5-79ca-456b-95f6-d578316a3809_SiteId">
    <vt:lpwstr>771c9c47-7f24-44dc-958e-34f8713a8394</vt:lpwstr>
  </property>
  <property fmtid="{D5CDD505-2E9C-101B-9397-08002B2CF9AE}" pid="7" name="MSIP_Label_73094ff5-79ca-456b-95f6-d578316a3809_ActionId">
    <vt:lpwstr>881add8f-e319-4682-a78e-2f852e9202f0</vt:lpwstr>
  </property>
  <property fmtid="{D5CDD505-2E9C-101B-9397-08002B2CF9AE}" pid="8" name="MSIP_Label_73094ff5-79ca-456b-95f6-d578316a3809_ContentBits">
    <vt:lpwstr>0</vt:lpwstr>
  </property>
  <property fmtid="{D5CDD505-2E9C-101B-9397-08002B2CF9AE}" pid="9" name="MSIP_Label_73094ff5-79ca-456b-95f6-d578316a3809_Tag">
    <vt:lpwstr>10, 0, 1, 1</vt:lpwstr>
  </property>
</Properties>
</file>