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26" documentId="13_ncr:1_{EC993DF8-5342-471E-A9EA-32E5E4EA4A30}" xr6:coauthVersionLast="47" xr6:coauthVersionMax="47" xr10:uidLastSave="{3097D4D6-B2B1-4C21-B3CF-9344C1BFCD05}"/>
  <bookViews>
    <workbookView xWindow="-120" yWindow="-120" windowWidth="38640" windowHeight="21120" xr2:uid="{3F3D54AE-368A-4952-A347-EEFBD9BF4EE0}"/>
  </bookViews>
  <sheets>
    <sheet name="Sheet1" sheetId="1" r:id="rId1"/>
  </sheets>
  <definedNames>
    <definedName name="ExternalData_1" localSheetId="0" hidden="1">Sheet1!$H$2:$I$203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C119" i="1"/>
  <c r="C118" i="1"/>
  <c r="C117" i="1"/>
  <c r="C112" i="1"/>
  <c r="C108" i="1"/>
  <c r="C106" i="1"/>
  <c r="C102" i="1"/>
  <c r="C101" i="1"/>
  <c r="C100" i="1"/>
  <c r="C97" i="1"/>
  <c r="C95" i="1"/>
  <c r="C93" i="1"/>
  <c r="C92" i="1"/>
  <c r="C91" i="1"/>
  <c r="C87" i="1"/>
  <c r="C86" i="1"/>
  <c r="C85" i="1"/>
  <c r="C79" i="1"/>
  <c r="C77" i="1"/>
  <c r="C76" i="1"/>
  <c r="C69" i="1"/>
  <c r="C68" i="1"/>
  <c r="C59" i="1"/>
  <c r="C58" i="1"/>
  <c r="C53" i="1"/>
  <c r="C52" i="1"/>
  <c r="C50" i="1"/>
  <c r="C48" i="1"/>
  <c r="C47" i="1"/>
  <c r="C46" i="1"/>
  <c r="C45" i="1"/>
  <c r="C40" i="1"/>
  <c r="C39" i="1"/>
  <c r="C36" i="1"/>
  <c r="C34" i="1"/>
  <c r="C30" i="1"/>
  <c r="C18" i="1"/>
  <c r="C16" i="1"/>
  <c r="C9" i="1"/>
  <c r="C8" i="1"/>
  <c r="C7" i="1"/>
  <c r="C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885150-C7CD-418F-A430-21C364B5DDD8}" keepAlive="1" name="Query - Table3" description="Connection to the 'Table3' query in the workbook." type="5" refreshedVersion="8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<sst xmlns="http://schemas.openxmlformats.org/spreadsheetml/2006/main" count="329" uniqueCount="244">
  <si>
    <t xml:space="preserve">IGCR Invoice No </t>
  </si>
  <si>
    <t>IGCR Invoice Value</t>
  </si>
  <si>
    <t>GF34926</t>
  </si>
  <si>
    <t>GF34953</t>
  </si>
  <si>
    <t>GF34942,GF34944,GF34947,GF34948,GF34954</t>
  </si>
  <si>
    <t>GF34987,GF34988,GF34989,GF34990,GF34995</t>
  </si>
  <si>
    <t>GF34766,GF34880</t>
  </si>
  <si>
    <t>GF34844</t>
  </si>
  <si>
    <t>GF34978</t>
  </si>
  <si>
    <t>GF35064</t>
  </si>
  <si>
    <t>GF35023</t>
  </si>
  <si>
    <t>JF-FD250106</t>
  </si>
  <si>
    <t>GF35022,GF35027,GF35024,GF35025</t>
  </si>
  <si>
    <t>HG25030372</t>
  </si>
  <si>
    <t>GF35059,GF35066,GF35070,GF35077</t>
  </si>
  <si>
    <t>GF35057</t>
  </si>
  <si>
    <t>GF35193</t>
  </si>
  <si>
    <t>2193090</t>
  </si>
  <si>
    <t>CCCI25-0233</t>
  </si>
  <si>
    <t>AR-AW25-U-179330</t>
  </si>
  <si>
    <t>00013-00096725</t>
  </si>
  <si>
    <t>202503001</t>
  </si>
  <si>
    <t>202503-25</t>
  </si>
  <si>
    <t>LC-2503002</t>
  </si>
  <si>
    <t>00013-00092337</t>
  </si>
  <si>
    <t>GF34996</t>
  </si>
  <si>
    <t>GF35235,GF35251,GF041025F-KACY,GFSS250411</t>
  </si>
  <si>
    <t>KPSTII-FCS250415</t>
  </si>
  <si>
    <t>GF35094</t>
  </si>
  <si>
    <t>GF35128</t>
  </si>
  <si>
    <t>GF35173,GF35174,GF35153,GF35169</t>
  </si>
  <si>
    <t>GF35129</t>
  </si>
  <si>
    <t>GF35132,GF35133,GF35163</t>
  </si>
  <si>
    <t>GF35171</t>
  </si>
  <si>
    <t>AR-AW25-U-180174</t>
  </si>
  <si>
    <t>GF35260,GF041525F-KACY</t>
  </si>
  <si>
    <t>GF35252,GF35256</t>
  </si>
  <si>
    <t>25JH0407FARIDA</t>
  </si>
  <si>
    <t>KPSTIIFCS250331</t>
  </si>
  <si>
    <t>GTVN250329001</t>
  </si>
  <si>
    <t>KPSTII-FCS250331</t>
  </si>
  <si>
    <t>SGPF250013523,SGPF250013526,SGPF250013533,SGPF250013528</t>
  </si>
  <si>
    <t>GF35258,GF35257,GF35263,</t>
  </si>
  <si>
    <t>GF35324,GF35325,GF35326,GF042125F-KACY</t>
  </si>
  <si>
    <t>GF35337,GF35336</t>
  </si>
  <si>
    <t>2179-7</t>
  </si>
  <si>
    <t>2195618,2195619</t>
  </si>
  <si>
    <t>VNJW-2025033104</t>
  </si>
  <si>
    <t>GF35215,GF35217</t>
  </si>
  <si>
    <t>GF35204,GF35208,GF35221</t>
  </si>
  <si>
    <t>9997-00002215</t>
  </si>
  <si>
    <t>00013-00092133</t>
  </si>
  <si>
    <t>00013-00092132</t>
  </si>
  <si>
    <t>SGPF250014352</t>
  </si>
  <si>
    <t>GF35379,GF35383,GF35388,GF35389</t>
  </si>
  <si>
    <t>GF35405,GF35412,GF35404</t>
  </si>
  <si>
    <t>FCS001/03/25</t>
  </si>
  <si>
    <t>KPSTIIFCS250416</t>
  </si>
  <si>
    <t>KPSTIIFCS2504161</t>
  </si>
  <si>
    <t>01-2025/LD-FS/NN</t>
  </si>
  <si>
    <t>GF35357,GF35366,GF34810</t>
  </si>
  <si>
    <t>GF35307,GF35315</t>
  </si>
  <si>
    <t>GF35314</t>
  </si>
  <si>
    <t>GF35295</t>
  </si>
  <si>
    <t>GF35342</t>
  </si>
  <si>
    <t>BD25040035</t>
  </si>
  <si>
    <t>GF35241</t>
  </si>
  <si>
    <t>642</t>
  </si>
  <si>
    <t>2196466,2196467</t>
  </si>
  <si>
    <t>GF35452,GF35455,GF35467</t>
  </si>
  <si>
    <t>GF35328</t>
  </si>
  <si>
    <t>GF35488,GF35497</t>
  </si>
  <si>
    <t>LC-2504002</t>
  </si>
  <si>
    <t>KPSTII-FCS250424</t>
  </si>
  <si>
    <t>GF35413</t>
  </si>
  <si>
    <t>GF35406</t>
  </si>
  <si>
    <t>GF35451,GF35469</t>
  </si>
  <si>
    <t>GF35410,GF35418</t>
  </si>
  <si>
    <t>PEI2025000000025</t>
  </si>
  <si>
    <t>FCS001/04/25</t>
  </si>
  <si>
    <t>9997-00002195</t>
  </si>
  <si>
    <t>2199699,2199698,2199697,2199709,2199696</t>
  </si>
  <si>
    <t>2199708,2199707,2199704,2199706</t>
  </si>
  <si>
    <t>GF35556</t>
  </si>
  <si>
    <t>FCS003/05/25</t>
  </si>
  <si>
    <t>GF35496,GF35506</t>
  </si>
  <si>
    <t>GF35480</t>
  </si>
  <si>
    <t>GF35514,GF35516</t>
  </si>
  <si>
    <t>FA15219</t>
  </si>
  <si>
    <t>GF35546</t>
  </si>
  <si>
    <t>GF35539</t>
  </si>
  <si>
    <t>GF35551,GF35522,GF35544</t>
  </si>
  <si>
    <t>2201193,2201192</t>
  </si>
  <si>
    <t>GF35532</t>
  </si>
  <si>
    <t>GF35505</t>
  </si>
  <si>
    <t>GTVN250428001</t>
  </si>
  <si>
    <t>GF35692,GF35691,GF35693,GF35690,GF35695</t>
  </si>
  <si>
    <t>VNJW-2025050503</t>
  </si>
  <si>
    <t>2202938,2202937</t>
  </si>
  <si>
    <t>202505-13</t>
  </si>
  <si>
    <t>9997-0002227</t>
  </si>
  <si>
    <t>2202674,2202675</t>
  </si>
  <si>
    <t>GF35737, GF35746</t>
  </si>
  <si>
    <t>GF35656,GF35658,GF35660</t>
  </si>
  <si>
    <t>GF35668,GF35669</t>
  </si>
  <si>
    <t>GF35626</t>
  </si>
  <si>
    <t>GF35640</t>
  </si>
  <si>
    <t>GF35615</t>
  </si>
  <si>
    <t>GTVN250526004</t>
  </si>
  <si>
    <t>2184-3</t>
  </si>
  <si>
    <t>2184-4</t>
  </si>
  <si>
    <t>GF34942</t>
  </si>
  <si>
    <t>GF34944</t>
  </si>
  <si>
    <t>GF34947</t>
  </si>
  <si>
    <t>GF34948</t>
  </si>
  <si>
    <t>GF34954</t>
  </si>
  <si>
    <t>2083-2</t>
  </si>
  <si>
    <t>LC-2505003</t>
  </si>
  <si>
    <t>GF35140 ,GF35148 ,GF35125 ,GF35146</t>
  </si>
  <si>
    <t>2025032101</t>
  </si>
  <si>
    <t>2196266</t>
  </si>
  <si>
    <t>PGI-GVT25-030</t>
  </si>
  <si>
    <t>GF35245</t>
  </si>
  <si>
    <t>2184-1</t>
  </si>
  <si>
    <t>202504003</t>
  </si>
  <si>
    <t>2025042201</t>
  </si>
  <si>
    <t>2025050011</t>
  </si>
  <si>
    <t>2025050025</t>
  </si>
  <si>
    <t>202505004</t>
  </si>
  <si>
    <t>GF35146</t>
  </si>
  <si>
    <t>GF34987</t>
  </si>
  <si>
    <t>GF34988</t>
  </si>
  <si>
    <t>GF34989</t>
  </si>
  <si>
    <t>GF34990</t>
  </si>
  <si>
    <t>GF34995</t>
  </si>
  <si>
    <t>GF34766</t>
  </si>
  <si>
    <t>GF34880</t>
  </si>
  <si>
    <t>GF35022</t>
  </si>
  <si>
    <t>GF35027</t>
  </si>
  <si>
    <t>GF35024</t>
  </si>
  <si>
    <t>GF35025</t>
  </si>
  <si>
    <t>GF35059</t>
  </si>
  <si>
    <t>GF35066</t>
  </si>
  <si>
    <t>GF35070</t>
  </si>
  <si>
    <t>GF35077</t>
  </si>
  <si>
    <t>GF35235</t>
  </si>
  <si>
    <t>GF35251</t>
  </si>
  <si>
    <t>GF041025F-KACY</t>
  </si>
  <si>
    <t>GFSS250411</t>
  </si>
  <si>
    <t>GF35173</t>
  </si>
  <si>
    <t>GF35174</t>
  </si>
  <si>
    <t>GF35153</t>
  </si>
  <si>
    <t>GF35169</t>
  </si>
  <si>
    <t>GF35132</t>
  </si>
  <si>
    <t>GF35133</t>
  </si>
  <si>
    <t>GF35163</t>
  </si>
  <si>
    <t>GF35260</t>
  </si>
  <si>
    <t>GF041525F-KACY</t>
  </si>
  <si>
    <t>GF35252</t>
  </si>
  <si>
    <t>GF35256</t>
  </si>
  <si>
    <t>SGPF250013523</t>
  </si>
  <si>
    <t>SGPF250013526</t>
  </si>
  <si>
    <t>SGPF250013533</t>
  </si>
  <si>
    <t>SGPF250013528</t>
  </si>
  <si>
    <t>GF35258</t>
  </si>
  <si>
    <t>GF35257</t>
  </si>
  <si>
    <t>GF35263</t>
  </si>
  <si>
    <t/>
  </si>
  <si>
    <t>GF35324</t>
  </si>
  <si>
    <t>GF35325</t>
  </si>
  <si>
    <t>GF35326</t>
  </si>
  <si>
    <t>GF042125F-KACY</t>
  </si>
  <si>
    <t>GF35337</t>
  </si>
  <si>
    <t>GF35336</t>
  </si>
  <si>
    <t>2195618</t>
  </si>
  <si>
    <t>2195619</t>
  </si>
  <si>
    <t>GF35215</t>
  </si>
  <si>
    <t>GF35217</t>
  </si>
  <si>
    <t>GF35204</t>
  </si>
  <si>
    <t>GF35208</t>
  </si>
  <si>
    <t>GF35221</t>
  </si>
  <si>
    <t>GF35379</t>
  </si>
  <si>
    <t>GF35383</t>
  </si>
  <si>
    <t>GF35388</t>
  </si>
  <si>
    <t>GF35389</t>
  </si>
  <si>
    <t>GF35405</t>
  </si>
  <si>
    <t>GF35412</t>
  </si>
  <si>
    <t>GF35404</t>
  </si>
  <si>
    <t>GF35357</t>
  </si>
  <si>
    <t>GF35366</t>
  </si>
  <si>
    <t>GF34810</t>
  </si>
  <si>
    <t>GF35307</t>
  </si>
  <si>
    <t>GF35315</t>
  </si>
  <si>
    <t>2196466</t>
  </si>
  <si>
    <t>2196467</t>
  </si>
  <si>
    <t>GF35452</t>
  </si>
  <si>
    <t>GF35455</t>
  </si>
  <si>
    <t>GF35467</t>
  </si>
  <si>
    <t>GF35488</t>
  </si>
  <si>
    <t>GF35497</t>
  </si>
  <si>
    <t>GF35451</t>
  </si>
  <si>
    <t>GF35469</t>
  </si>
  <si>
    <t>GF35410</t>
  </si>
  <si>
    <t>GF35418</t>
  </si>
  <si>
    <t>2199699</t>
  </si>
  <si>
    <t>2199698</t>
  </si>
  <si>
    <t>2199697</t>
  </si>
  <si>
    <t>2199709</t>
  </si>
  <si>
    <t>2199696</t>
  </si>
  <si>
    <t>2199708</t>
  </si>
  <si>
    <t>2199707</t>
  </si>
  <si>
    <t>2199704</t>
  </si>
  <si>
    <t>2199706</t>
  </si>
  <si>
    <t>GF35496</t>
  </si>
  <si>
    <t>GF35506</t>
  </si>
  <si>
    <t>GF35514</t>
  </si>
  <si>
    <t>GF35516</t>
  </si>
  <si>
    <t>GF35551</t>
  </si>
  <si>
    <t>GF35522</t>
  </si>
  <si>
    <t>GF35544</t>
  </si>
  <si>
    <t>2201193</t>
  </si>
  <si>
    <t>2201192</t>
  </si>
  <si>
    <t>GF35692</t>
  </si>
  <si>
    <t>GF35691</t>
  </si>
  <si>
    <t>GF35693</t>
  </si>
  <si>
    <t>GF35690</t>
  </si>
  <si>
    <t>GF35695</t>
  </si>
  <si>
    <t>2202938</t>
  </si>
  <si>
    <t>2202937</t>
  </si>
  <si>
    <t>2202674</t>
  </si>
  <si>
    <t>2202675</t>
  </si>
  <si>
    <t>GF35737</t>
  </si>
  <si>
    <t>GF35656</t>
  </si>
  <si>
    <t>GF35658</t>
  </si>
  <si>
    <t>GF35660</t>
  </si>
  <si>
    <t>GF35668</t>
  </si>
  <si>
    <t>GF35669</t>
  </si>
  <si>
    <t>TXT</t>
  </si>
  <si>
    <t>Custom.1</t>
  </si>
  <si>
    <t>Custom.2</t>
  </si>
  <si>
    <t xml:space="preserve">GF35140 </t>
  </si>
  <si>
    <t xml:space="preserve">GF35148 </t>
  </si>
  <si>
    <t xml:space="preserve">GF35125 </t>
  </si>
  <si>
    <t xml:space="preserve"> GF35746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</si>
</sst>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EE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64" fontId="0" fillId="3" borderId="3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3" xfId="1" applyFont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 applyAlignment="1">
      <alignment horizontal="left" vertical="center"/>
    </xf>
    <xf numFmtId="164" fontId="0" fillId="4" borderId="3" xfId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6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theme="4" tint="0.3999755851924192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E3A8531-743F-478C-9A1B-2D0C0A65E3B0}" autoFormatId="16" applyNumberFormats="0" applyBorderFormats="0" applyFontFormats="0" applyPatternFormats="0" applyAlignmentFormats="0" applyWidthHeightFormats="0">
  <queryTableRefresh nextId="3">
    <queryTableFields count="2">
      <queryTableField id="1" name="Custom.1" tableColumnId="1"/>
      <queryTableField id="2" name="Custom.2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331B8-E63F-4C97-89D4-7B353D411B8A}" name="Table3" displayName="Table3" ref="B2:D125" totalsRowShown="0" headerRowDxfId="5" tableBorderDxfId="4">
  <autoFilter ref="B2:D125" xr:uid="{7B9DF028-F800-4C10-9DC1-324014112DDC}"/>
  <tableColumns count="3">
    <tableColumn id="1" xr3:uid="{A45C0986-9FFB-4E32-8DAA-F26C90A62A68}" name="IGCR Invoice No " dataDxfId="3"/>
    <tableColumn id="2" xr3:uid="{1E91B1BB-7356-4D42-897F-B9852869E899}" name="IGCR Invoice Value" dataDxfId="2" dataCellStyle="Currency"/>
    <tableColumn id="3" xr3:uid="{51066DF7-8190-4DBE-B0EB-02F8546E94C8}" name="TXT" dataDxfId="1">
      <calculatedColumnFormula>IFERROR(_xlfn.FORMULATEXT(Table3[[#This Row],[IGCR Invoice Value]]),Table3[[#This Row],[IGCR Invoice Value]])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49A797-156B-4FF3-879F-5BC48865B501}" name="Table3_1" displayName="Table3_1" ref="H2:I203" tableType="queryTable" totalsRowShown="0">
  <autoFilter ref="H2:I203" xr:uid="{9C49A797-156B-4FF3-879F-5BC48865B501}"/>
  <tableColumns count="2">
    <tableColumn id="1" xr3:uid="{7E61E1C6-9A2F-4ED1-BC67-51E82C0A04C7}" uniqueName="1" name="Custom.1" queryTableFieldId="1" dataDxfId="0"/>
    <tableColumn id="2" xr3:uid="{B7DA1065-FF9C-4B6D-B2E4-EF1087D7D51E}" uniqueName="2" name="Custom.2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F134-A075-40DC-958D-8D31C2531CBD}">
  <dimension ref="B2:I203"/>
  <sheetViews>
    <sheetView tabSelected="1" workbookViewId="0">
      <selection activeCell="H8" sqref="H8"/>
    </sheetView>
  </sheetViews>
  <sheetFormatPr defaultRowHeight="15" x14ac:dyDescent="0.25"/>
  <cols>
    <col min="2" max="2" width="58" bestFit="1" customWidth="1"/>
    <col min="3" max="3" width="22.5703125" bestFit="1" customWidth="1"/>
    <col min="4" max="4" width="40.85546875" bestFit="1" customWidth="1"/>
    <col min="8" max="8" width="18.28515625" bestFit="1" customWidth="1"/>
    <col min="9" max="9" width="11.5703125" bestFit="1" customWidth="1"/>
  </cols>
  <sheetData>
    <row r="2" spans="2:9" x14ac:dyDescent="0.25">
      <c r="B2" s="1" t="s">
        <v>0</v>
      </c>
      <c r="C2" s="2" t="s">
        <v>1</v>
      </c>
      <c r="D2" s="12" t="s">
        <v>237</v>
      </c>
      <c r="H2" t="s">
        <v>238</v>
      </c>
      <c r="I2" t="s">
        <v>239</v>
      </c>
    </row>
    <row r="3" spans="2:9" x14ac:dyDescent="0.25">
      <c r="B3" s="3" t="s">
        <v>119</v>
      </c>
      <c r="C3" s="4">
        <v>5556.81</v>
      </c>
      <c r="D3">
        <f ca="1">IFERROR(_xlfn.FORMULATEXT(Table3[[#This Row],[IGCR Invoice Value]]),Table3[[#This Row],[IGCR Invoice Value]])</f>
        <v>5556.81</v>
      </c>
      <c r="H3" s="13" t="s">
        <v>119</v>
      </c>
      <c r="I3">
        <v>5556.81</v>
      </c>
    </row>
    <row r="4" spans="2:9" x14ac:dyDescent="0.25">
      <c r="B4" s="5" t="s">
        <v>118</v>
      </c>
      <c r="C4" s="6">
        <f>205.44+2020.41+395.97+148.58</f>
        <v>2770.3999999999996</v>
      </c>
      <c r="D4" t="str">
        <f ca="1">IFERROR(_xlfn.FORMULATEXT(Table3[[#This Row],[IGCR Invoice Value]]),Table3[[#This Row],[IGCR Invoice Value]])</f>
        <v>=205.44+2020.41+395.97+148.58</v>
      </c>
      <c r="H4" s="13" t="s">
        <v>240</v>
      </c>
      <c r="I4">
        <v>205.44</v>
      </c>
    </row>
    <row r="5" spans="2:9" x14ac:dyDescent="0.25">
      <c r="B5" s="3" t="s">
        <v>2</v>
      </c>
      <c r="C5" s="4">
        <v>92.99</v>
      </c>
      <c r="D5">
        <f ca="1">IFERROR(_xlfn.FORMULATEXT(Table3[[#This Row],[IGCR Invoice Value]]),Table3[[#This Row],[IGCR Invoice Value]])</f>
        <v>92.99</v>
      </c>
      <c r="H5" s="13" t="s">
        <v>241</v>
      </c>
      <c r="I5">
        <v>2020.41</v>
      </c>
    </row>
    <row r="6" spans="2:9" x14ac:dyDescent="0.25">
      <c r="B6" s="5" t="s">
        <v>3</v>
      </c>
      <c r="C6" s="6">
        <v>15883.78</v>
      </c>
      <c r="D6">
        <f ca="1">IFERROR(_xlfn.FORMULATEXT(Table3[[#This Row],[IGCR Invoice Value]]),Table3[[#This Row],[IGCR Invoice Value]])</f>
        <v>15883.78</v>
      </c>
      <c r="H6" s="13" t="s">
        <v>242</v>
      </c>
      <c r="I6">
        <v>395.97</v>
      </c>
    </row>
    <row r="7" spans="2:9" x14ac:dyDescent="0.25">
      <c r="B7" s="10" t="s">
        <v>4</v>
      </c>
      <c r="C7" s="11">
        <f>6586.7+3482.74+5401+730.47+5341.29</f>
        <v>21542.199999999997</v>
      </c>
      <c r="D7" t="str">
        <f ca="1">IFERROR(_xlfn.FORMULATEXT(Table3[[#This Row],[IGCR Invoice Value]]),Table3[[#This Row],[IGCR Invoice Value]])</f>
        <v>=6586.7+3482.74+5401+730.47+5341.29</v>
      </c>
      <c r="H7" s="13" t="s">
        <v>129</v>
      </c>
      <c r="I7">
        <v>148.58000000000001</v>
      </c>
    </row>
    <row r="8" spans="2:9" x14ac:dyDescent="0.25">
      <c r="B8" s="5" t="s">
        <v>5</v>
      </c>
      <c r="C8" s="6">
        <f>25410.25+6821.53+9490.25+7879.34+2309.77</f>
        <v>51911.139999999992</v>
      </c>
      <c r="D8" t="str">
        <f ca="1">IFERROR(_xlfn.FORMULATEXT(Table3[[#This Row],[IGCR Invoice Value]]),Table3[[#This Row],[IGCR Invoice Value]])</f>
        <v>=25410.25+6821.53+9490.25+7879.34+2309.77</v>
      </c>
      <c r="H8" s="13" t="s">
        <v>2</v>
      </c>
      <c r="I8">
        <v>92.99</v>
      </c>
    </row>
    <row r="9" spans="2:9" x14ac:dyDescent="0.25">
      <c r="B9" s="3" t="s">
        <v>6</v>
      </c>
      <c r="C9" s="4">
        <f>989.99+16008.99</f>
        <v>16998.98</v>
      </c>
      <c r="D9" t="str">
        <f ca="1">IFERROR(_xlfn.FORMULATEXT(Table3[[#This Row],[IGCR Invoice Value]]),Table3[[#This Row],[IGCR Invoice Value]])</f>
        <v>=989.99+16008.99</v>
      </c>
      <c r="H9" s="13" t="s">
        <v>3</v>
      </c>
      <c r="I9">
        <v>15883.78</v>
      </c>
    </row>
    <row r="10" spans="2:9" x14ac:dyDescent="0.25">
      <c r="B10" s="5" t="s">
        <v>7</v>
      </c>
      <c r="C10" s="6">
        <v>7734.79</v>
      </c>
      <c r="D10">
        <f ca="1">IFERROR(_xlfn.FORMULATEXT(Table3[[#This Row],[IGCR Invoice Value]]),Table3[[#This Row],[IGCR Invoice Value]])</f>
        <v>7734.79</v>
      </c>
      <c r="H10" s="13" t="s">
        <v>111</v>
      </c>
      <c r="I10">
        <v>6586.7</v>
      </c>
    </row>
    <row r="11" spans="2:9" x14ac:dyDescent="0.25">
      <c r="B11" s="3" t="s">
        <v>8</v>
      </c>
      <c r="C11" s="4">
        <v>742.22</v>
      </c>
      <c r="D11">
        <f ca="1">IFERROR(_xlfn.FORMULATEXT(Table3[[#This Row],[IGCR Invoice Value]]),Table3[[#This Row],[IGCR Invoice Value]])</f>
        <v>742.22</v>
      </c>
      <c r="H11" s="13" t="s">
        <v>112</v>
      </c>
      <c r="I11">
        <v>3482.74</v>
      </c>
    </row>
    <row r="12" spans="2:9" x14ac:dyDescent="0.25">
      <c r="B12" s="5" t="s">
        <v>8</v>
      </c>
      <c r="C12" s="6">
        <v>204.25</v>
      </c>
      <c r="D12">
        <f ca="1">IFERROR(_xlfn.FORMULATEXT(Table3[[#This Row],[IGCR Invoice Value]]),Table3[[#This Row],[IGCR Invoice Value]])</f>
        <v>204.25</v>
      </c>
      <c r="H12" s="13" t="s">
        <v>113</v>
      </c>
      <c r="I12">
        <v>5401</v>
      </c>
    </row>
    <row r="13" spans="2:9" x14ac:dyDescent="0.25">
      <c r="B13" s="3" t="s">
        <v>9</v>
      </c>
      <c r="C13" s="4">
        <v>3321.75</v>
      </c>
      <c r="D13">
        <f ca="1">IFERROR(_xlfn.FORMULATEXT(Table3[[#This Row],[IGCR Invoice Value]]),Table3[[#This Row],[IGCR Invoice Value]])</f>
        <v>3321.75</v>
      </c>
      <c r="H13" s="13" t="s">
        <v>114</v>
      </c>
      <c r="I13">
        <v>730.47</v>
      </c>
    </row>
    <row r="14" spans="2:9" x14ac:dyDescent="0.25">
      <c r="B14" s="5" t="s">
        <v>10</v>
      </c>
      <c r="C14" s="6">
        <v>8673.32</v>
      </c>
      <c r="D14">
        <f ca="1">IFERROR(_xlfn.FORMULATEXT(Table3[[#This Row],[IGCR Invoice Value]]),Table3[[#This Row],[IGCR Invoice Value]])</f>
        <v>8673.32</v>
      </c>
      <c r="H14" s="13" t="s">
        <v>115</v>
      </c>
      <c r="I14">
        <v>5341.29</v>
      </c>
    </row>
    <row r="15" spans="2:9" x14ac:dyDescent="0.25">
      <c r="B15" s="3" t="s">
        <v>11</v>
      </c>
      <c r="C15" s="4">
        <v>6825.39</v>
      </c>
      <c r="D15">
        <f ca="1">IFERROR(_xlfn.FORMULATEXT(Table3[[#This Row],[IGCR Invoice Value]]),Table3[[#This Row],[IGCR Invoice Value]])</f>
        <v>6825.39</v>
      </c>
      <c r="H15" s="13" t="s">
        <v>130</v>
      </c>
      <c r="I15">
        <v>25410.25</v>
      </c>
    </row>
    <row r="16" spans="2:9" x14ac:dyDescent="0.25">
      <c r="B16" s="5" t="s">
        <v>12</v>
      </c>
      <c r="C16" s="6">
        <f>6728.02+10892.31+374.75+11373.24</f>
        <v>29368.32</v>
      </c>
      <c r="D16" t="str">
        <f ca="1">IFERROR(_xlfn.FORMULATEXT(Table3[[#This Row],[IGCR Invoice Value]]),Table3[[#This Row],[IGCR Invoice Value]])</f>
        <v>=6728.02+10892.31+374.75+11373.24</v>
      </c>
      <c r="H16" s="13" t="s">
        <v>131</v>
      </c>
      <c r="I16">
        <v>6821.53</v>
      </c>
    </row>
    <row r="17" spans="2:9" x14ac:dyDescent="0.25">
      <c r="B17" s="3" t="s">
        <v>13</v>
      </c>
      <c r="C17" s="4">
        <v>1159.08</v>
      </c>
      <c r="D17">
        <f ca="1">IFERROR(_xlfn.FORMULATEXT(Table3[[#This Row],[IGCR Invoice Value]]),Table3[[#This Row],[IGCR Invoice Value]])</f>
        <v>1159.08</v>
      </c>
      <c r="H17" s="13" t="s">
        <v>132</v>
      </c>
      <c r="I17">
        <v>9490.25</v>
      </c>
    </row>
    <row r="18" spans="2:9" x14ac:dyDescent="0.25">
      <c r="B18" s="5" t="s">
        <v>14</v>
      </c>
      <c r="C18" s="6">
        <f>820.14+5081.19+2540.6+15710.77</f>
        <v>24152.7</v>
      </c>
      <c r="D18" t="str">
        <f ca="1">IFERROR(_xlfn.FORMULATEXT(Table3[[#This Row],[IGCR Invoice Value]]),Table3[[#This Row],[IGCR Invoice Value]])</f>
        <v>=820.14+5081.19+2540.6+15710.77</v>
      </c>
      <c r="H18" s="13" t="s">
        <v>133</v>
      </c>
      <c r="I18">
        <v>7879.34</v>
      </c>
    </row>
    <row r="19" spans="2:9" x14ac:dyDescent="0.25">
      <c r="B19" s="3" t="s">
        <v>15</v>
      </c>
      <c r="C19" s="4">
        <v>15011.39</v>
      </c>
      <c r="D19">
        <f ca="1">IFERROR(_xlfn.FORMULATEXT(Table3[[#This Row],[IGCR Invoice Value]]),Table3[[#This Row],[IGCR Invoice Value]])</f>
        <v>15011.39</v>
      </c>
      <c r="H19" s="13" t="s">
        <v>134</v>
      </c>
      <c r="I19">
        <v>2309.77</v>
      </c>
    </row>
    <row r="20" spans="2:9" x14ac:dyDescent="0.25">
      <c r="B20" s="5" t="s">
        <v>16</v>
      </c>
      <c r="C20" s="6">
        <v>6636.81</v>
      </c>
      <c r="D20">
        <f ca="1">IFERROR(_xlfn.FORMULATEXT(Table3[[#This Row],[IGCR Invoice Value]]),Table3[[#This Row],[IGCR Invoice Value]])</f>
        <v>6636.81</v>
      </c>
      <c r="H20" s="13" t="s">
        <v>135</v>
      </c>
      <c r="I20">
        <v>989.99</v>
      </c>
    </row>
    <row r="21" spans="2:9" x14ac:dyDescent="0.25">
      <c r="B21" s="3" t="s">
        <v>17</v>
      </c>
      <c r="C21" s="7">
        <v>8084.14</v>
      </c>
      <c r="D21">
        <f ca="1">IFERROR(_xlfn.FORMULATEXT(Table3[[#This Row],[IGCR Invoice Value]]),Table3[[#This Row],[IGCR Invoice Value]])</f>
        <v>8084.14</v>
      </c>
      <c r="H21" s="13" t="s">
        <v>136</v>
      </c>
      <c r="I21">
        <v>16008.99</v>
      </c>
    </row>
    <row r="22" spans="2:9" x14ac:dyDescent="0.25">
      <c r="B22" s="5" t="s">
        <v>18</v>
      </c>
      <c r="C22" s="6">
        <v>2503.52</v>
      </c>
      <c r="D22">
        <f ca="1">IFERROR(_xlfn.FORMULATEXT(Table3[[#This Row],[IGCR Invoice Value]]),Table3[[#This Row],[IGCR Invoice Value]])</f>
        <v>2503.52</v>
      </c>
      <c r="H22" s="13" t="s">
        <v>7</v>
      </c>
      <c r="I22">
        <v>7734.79</v>
      </c>
    </row>
    <row r="23" spans="2:9" x14ac:dyDescent="0.25">
      <c r="B23" s="3" t="s">
        <v>19</v>
      </c>
      <c r="C23" s="4">
        <v>3408</v>
      </c>
      <c r="D23">
        <f ca="1">IFERROR(_xlfn.FORMULATEXT(Table3[[#This Row],[IGCR Invoice Value]]),Table3[[#This Row],[IGCR Invoice Value]])</f>
        <v>3408</v>
      </c>
      <c r="H23" s="13" t="s">
        <v>8</v>
      </c>
      <c r="I23">
        <v>742.22</v>
      </c>
    </row>
    <row r="24" spans="2:9" x14ac:dyDescent="0.25">
      <c r="B24" s="5" t="s">
        <v>20</v>
      </c>
      <c r="C24" s="6">
        <v>47080.84</v>
      </c>
      <c r="D24">
        <f ca="1">IFERROR(_xlfn.FORMULATEXT(Table3[[#This Row],[IGCR Invoice Value]]),Table3[[#This Row],[IGCR Invoice Value]])</f>
        <v>47080.84</v>
      </c>
      <c r="H24" s="13" t="s">
        <v>8</v>
      </c>
      <c r="I24">
        <v>204.25</v>
      </c>
    </row>
    <row r="25" spans="2:9" x14ac:dyDescent="0.25">
      <c r="B25" s="3" t="s">
        <v>21</v>
      </c>
      <c r="C25" s="4">
        <v>15151.2</v>
      </c>
      <c r="D25">
        <f ca="1">IFERROR(_xlfn.FORMULATEXT(Table3[[#This Row],[IGCR Invoice Value]]),Table3[[#This Row],[IGCR Invoice Value]])</f>
        <v>15151.2</v>
      </c>
      <c r="H25" s="13" t="s">
        <v>9</v>
      </c>
      <c r="I25">
        <v>3321.75</v>
      </c>
    </row>
    <row r="26" spans="2:9" x14ac:dyDescent="0.25">
      <c r="B26" s="5" t="s">
        <v>22</v>
      </c>
      <c r="C26" s="6">
        <v>2197.35</v>
      </c>
      <c r="D26">
        <f ca="1">IFERROR(_xlfn.FORMULATEXT(Table3[[#This Row],[IGCR Invoice Value]]),Table3[[#This Row],[IGCR Invoice Value]])</f>
        <v>2197.35</v>
      </c>
      <c r="H26" s="13" t="s">
        <v>10</v>
      </c>
      <c r="I26">
        <v>8673.32</v>
      </c>
    </row>
    <row r="27" spans="2:9" x14ac:dyDescent="0.25">
      <c r="B27" s="3" t="s">
        <v>23</v>
      </c>
      <c r="C27" s="4">
        <v>14278.08</v>
      </c>
      <c r="D27">
        <f ca="1">IFERROR(_xlfn.FORMULATEXT(Table3[[#This Row],[IGCR Invoice Value]]),Table3[[#This Row],[IGCR Invoice Value]])</f>
        <v>14278.08</v>
      </c>
      <c r="H27" s="13" t="s">
        <v>11</v>
      </c>
      <c r="I27">
        <v>6825.39</v>
      </c>
    </row>
    <row r="28" spans="2:9" x14ac:dyDescent="0.25">
      <c r="B28" s="5" t="s">
        <v>24</v>
      </c>
      <c r="C28" s="6">
        <v>35025.199999999997</v>
      </c>
      <c r="D28">
        <f ca="1">IFERROR(_xlfn.FORMULATEXT(Table3[[#This Row],[IGCR Invoice Value]]),Table3[[#This Row],[IGCR Invoice Value]])</f>
        <v>35025.199999999997</v>
      </c>
      <c r="H28" s="13" t="s">
        <v>137</v>
      </c>
      <c r="I28">
        <v>6728.02</v>
      </c>
    </row>
    <row r="29" spans="2:9" x14ac:dyDescent="0.25">
      <c r="B29" s="3" t="s">
        <v>25</v>
      </c>
      <c r="C29" s="4">
        <v>2957.37</v>
      </c>
      <c r="D29">
        <f ca="1">IFERROR(_xlfn.FORMULATEXT(Table3[[#This Row],[IGCR Invoice Value]]),Table3[[#This Row],[IGCR Invoice Value]])</f>
        <v>2957.37</v>
      </c>
      <c r="H29" s="13" t="s">
        <v>138</v>
      </c>
      <c r="I29">
        <v>10892.31</v>
      </c>
    </row>
    <row r="30" spans="2:9" x14ac:dyDescent="0.25">
      <c r="B30" s="5" t="s">
        <v>26</v>
      </c>
      <c r="C30" s="6">
        <f>288.19+410.78+68+45</f>
        <v>811.97</v>
      </c>
      <c r="D30" t="str">
        <f ca="1">IFERROR(_xlfn.FORMULATEXT(Table3[[#This Row],[IGCR Invoice Value]]),Table3[[#This Row],[IGCR Invoice Value]])</f>
        <v>=288.19+410.78+68+45</v>
      </c>
      <c r="H30" s="13" t="s">
        <v>139</v>
      </c>
      <c r="I30">
        <v>374.75</v>
      </c>
    </row>
    <row r="31" spans="2:9" x14ac:dyDescent="0.25">
      <c r="B31" s="3" t="s">
        <v>27</v>
      </c>
      <c r="C31" s="4">
        <v>1188.1099999999999</v>
      </c>
      <c r="D31">
        <f ca="1">IFERROR(_xlfn.FORMULATEXT(Table3[[#This Row],[IGCR Invoice Value]]),Table3[[#This Row],[IGCR Invoice Value]])</f>
        <v>1188.1099999999999</v>
      </c>
      <c r="H31" s="13" t="s">
        <v>140</v>
      </c>
      <c r="I31">
        <v>11373.24</v>
      </c>
    </row>
    <row r="32" spans="2:9" x14ac:dyDescent="0.25">
      <c r="B32" s="5" t="s">
        <v>28</v>
      </c>
      <c r="C32" s="6">
        <v>8175.68</v>
      </c>
      <c r="D32">
        <f ca="1">IFERROR(_xlfn.FORMULATEXT(Table3[[#This Row],[IGCR Invoice Value]]),Table3[[#This Row],[IGCR Invoice Value]])</f>
        <v>8175.68</v>
      </c>
      <c r="H32" s="13" t="s">
        <v>13</v>
      </c>
      <c r="I32">
        <v>1159.08</v>
      </c>
    </row>
    <row r="33" spans="2:9" x14ac:dyDescent="0.25">
      <c r="B33" s="3" t="s">
        <v>29</v>
      </c>
      <c r="C33" s="4">
        <v>251.32</v>
      </c>
      <c r="D33">
        <f ca="1">IFERROR(_xlfn.FORMULATEXT(Table3[[#This Row],[IGCR Invoice Value]]),Table3[[#This Row],[IGCR Invoice Value]])</f>
        <v>251.32</v>
      </c>
      <c r="H33" s="13" t="s">
        <v>141</v>
      </c>
      <c r="I33">
        <v>820.14</v>
      </c>
    </row>
    <row r="34" spans="2:9" x14ac:dyDescent="0.25">
      <c r="B34" s="5" t="s">
        <v>30</v>
      </c>
      <c r="C34" s="6">
        <f>4946.47+2579.58+6347.97</f>
        <v>13874.02</v>
      </c>
      <c r="D34" t="str">
        <f ca="1">IFERROR(_xlfn.FORMULATEXT(Table3[[#This Row],[IGCR Invoice Value]]),Table3[[#This Row],[IGCR Invoice Value]])</f>
        <v>=4946.47+2579.58+6347.97</v>
      </c>
      <c r="H34" s="13" t="s">
        <v>142</v>
      </c>
      <c r="I34">
        <v>5081.1899999999996</v>
      </c>
    </row>
    <row r="35" spans="2:9" x14ac:dyDescent="0.25">
      <c r="B35" s="3" t="s">
        <v>31</v>
      </c>
      <c r="C35" s="4">
        <v>6426.69</v>
      </c>
      <c r="D35">
        <f ca="1">IFERROR(_xlfn.FORMULATEXT(Table3[[#This Row],[IGCR Invoice Value]]),Table3[[#This Row],[IGCR Invoice Value]])</f>
        <v>6426.69</v>
      </c>
      <c r="H35" s="13" t="s">
        <v>143</v>
      </c>
      <c r="I35">
        <v>2540.6</v>
      </c>
    </row>
    <row r="36" spans="2:9" x14ac:dyDescent="0.25">
      <c r="B36" s="5" t="s">
        <v>32</v>
      </c>
      <c r="C36" s="6">
        <f>3114.72+4649.83+1055.66</f>
        <v>8820.2099999999991</v>
      </c>
      <c r="D36" t="str">
        <f ca="1">IFERROR(_xlfn.FORMULATEXT(Table3[[#This Row],[IGCR Invoice Value]]),Table3[[#This Row],[IGCR Invoice Value]])</f>
        <v>=3114.72+4649.83+1055.66</v>
      </c>
      <c r="H36" s="13" t="s">
        <v>144</v>
      </c>
      <c r="I36">
        <v>15710.77</v>
      </c>
    </row>
    <row r="37" spans="2:9" x14ac:dyDescent="0.25">
      <c r="B37" s="3" t="s">
        <v>33</v>
      </c>
      <c r="C37" s="4">
        <v>2675.25</v>
      </c>
      <c r="D37">
        <f ca="1">IFERROR(_xlfn.FORMULATEXT(Table3[[#This Row],[IGCR Invoice Value]]),Table3[[#This Row],[IGCR Invoice Value]])</f>
        <v>2675.25</v>
      </c>
      <c r="H37" s="13" t="s">
        <v>15</v>
      </c>
      <c r="I37">
        <v>15011.39</v>
      </c>
    </row>
    <row r="38" spans="2:9" x14ac:dyDescent="0.25">
      <c r="B38" s="5" t="s">
        <v>34</v>
      </c>
      <c r="C38" s="6">
        <v>1831.8</v>
      </c>
      <c r="D38">
        <f ca="1">IFERROR(_xlfn.FORMULATEXT(Table3[[#This Row],[IGCR Invoice Value]]),Table3[[#This Row],[IGCR Invoice Value]])</f>
        <v>1831.8</v>
      </c>
      <c r="H38" s="13" t="s">
        <v>16</v>
      </c>
      <c r="I38">
        <v>6636.81</v>
      </c>
    </row>
    <row r="39" spans="2:9" x14ac:dyDescent="0.25">
      <c r="B39" s="3" t="s">
        <v>35</v>
      </c>
      <c r="C39" s="4">
        <f>113.3+80</f>
        <v>193.3</v>
      </c>
      <c r="D39" t="str">
        <f ca="1">IFERROR(_xlfn.FORMULATEXT(Table3[[#This Row],[IGCR Invoice Value]]),Table3[[#This Row],[IGCR Invoice Value]])</f>
        <v>=113.3+80</v>
      </c>
      <c r="H39" s="13" t="s">
        <v>17</v>
      </c>
      <c r="I39">
        <v>8084.14</v>
      </c>
    </row>
    <row r="40" spans="2:9" x14ac:dyDescent="0.25">
      <c r="B40" s="5" t="s">
        <v>36</v>
      </c>
      <c r="C40" s="6">
        <f>1017.76+174.89</f>
        <v>1192.6500000000001</v>
      </c>
      <c r="D40" t="str">
        <f ca="1">IFERROR(_xlfn.FORMULATEXT(Table3[[#This Row],[IGCR Invoice Value]]),Table3[[#This Row],[IGCR Invoice Value]])</f>
        <v>=1017.76+174.89</v>
      </c>
      <c r="H40" s="13" t="s">
        <v>18</v>
      </c>
      <c r="I40">
        <v>2503.52</v>
      </c>
    </row>
    <row r="41" spans="2:9" x14ac:dyDescent="0.25">
      <c r="B41" s="3" t="s">
        <v>37</v>
      </c>
      <c r="C41" s="4">
        <v>3102.24</v>
      </c>
      <c r="D41">
        <f ca="1">IFERROR(_xlfn.FORMULATEXT(Table3[[#This Row],[IGCR Invoice Value]]),Table3[[#This Row],[IGCR Invoice Value]])</f>
        <v>3102.24</v>
      </c>
      <c r="H41" s="13" t="s">
        <v>19</v>
      </c>
      <c r="I41">
        <v>3408</v>
      </c>
    </row>
    <row r="42" spans="2:9" x14ac:dyDescent="0.25">
      <c r="B42" s="5" t="s">
        <v>38</v>
      </c>
      <c r="C42" s="6">
        <v>16779</v>
      </c>
      <c r="D42">
        <f ca="1">IFERROR(_xlfn.FORMULATEXT(Table3[[#This Row],[IGCR Invoice Value]]),Table3[[#This Row],[IGCR Invoice Value]])</f>
        <v>16779</v>
      </c>
      <c r="H42" s="13" t="s">
        <v>20</v>
      </c>
      <c r="I42">
        <v>47080.84</v>
      </c>
    </row>
    <row r="43" spans="2:9" x14ac:dyDescent="0.25">
      <c r="B43" s="3" t="s">
        <v>39</v>
      </c>
      <c r="C43" s="4">
        <v>10977.54</v>
      </c>
      <c r="D43">
        <f ca="1">IFERROR(_xlfn.FORMULATEXT(Table3[[#This Row],[IGCR Invoice Value]]),Table3[[#This Row],[IGCR Invoice Value]])</f>
        <v>10977.54</v>
      </c>
      <c r="H43" s="13" t="s">
        <v>21</v>
      </c>
      <c r="I43">
        <v>15151.2</v>
      </c>
    </row>
    <row r="44" spans="2:9" x14ac:dyDescent="0.25">
      <c r="B44" s="5" t="s">
        <v>40</v>
      </c>
      <c r="C44" s="6">
        <v>10819.22</v>
      </c>
      <c r="D44">
        <f ca="1">IFERROR(_xlfn.FORMULATEXT(Table3[[#This Row],[IGCR Invoice Value]]),Table3[[#This Row],[IGCR Invoice Value]])</f>
        <v>10819.22</v>
      </c>
      <c r="H44" s="13" t="s">
        <v>22</v>
      </c>
      <c r="I44">
        <v>2197.35</v>
      </c>
    </row>
    <row r="45" spans="2:9" x14ac:dyDescent="0.25">
      <c r="B45" s="3" t="s">
        <v>41</v>
      </c>
      <c r="C45" s="4">
        <f>497.04+6480+7943.75+4718</f>
        <v>19638.79</v>
      </c>
      <c r="D45" t="str">
        <f ca="1">IFERROR(_xlfn.FORMULATEXT(Table3[[#This Row],[IGCR Invoice Value]]),Table3[[#This Row],[IGCR Invoice Value]])</f>
        <v>=497.04+6480+7943.75+4718</v>
      </c>
      <c r="H45" s="13" t="s">
        <v>23</v>
      </c>
      <c r="I45">
        <v>14278.08</v>
      </c>
    </row>
    <row r="46" spans="2:9" x14ac:dyDescent="0.25">
      <c r="B46" s="5" t="s">
        <v>42</v>
      </c>
      <c r="C46" s="6">
        <f>179.22+396.55+396.55</f>
        <v>972.31999999999994</v>
      </c>
      <c r="D46" t="str">
        <f ca="1">IFERROR(_xlfn.FORMULATEXT(Table3[[#This Row],[IGCR Invoice Value]]),Table3[[#This Row],[IGCR Invoice Value]])</f>
        <v>=179.22+396.55+396.55</v>
      </c>
      <c r="H46" s="13" t="s">
        <v>24</v>
      </c>
      <c r="I46">
        <v>35025.199999999997</v>
      </c>
    </row>
    <row r="47" spans="2:9" x14ac:dyDescent="0.25">
      <c r="B47" s="3" t="s">
        <v>43</v>
      </c>
      <c r="C47" s="4">
        <f>1107.15+987.31+745.57+25.8</f>
        <v>2865.8300000000004</v>
      </c>
      <c r="D47" t="str">
        <f ca="1">IFERROR(_xlfn.FORMULATEXT(Table3[[#This Row],[IGCR Invoice Value]]),Table3[[#This Row],[IGCR Invoice Value]])</f>
        <v>=1107.15+987.31+745.57+25.8</v>
      </c>
      <c r="H47" s="13" t="s">
        <v>25</v>
      </c>
      <c r="I47">
        <v>2957.37</v>
      </c>
    </row>
    <row r="48" spans="2:9" x14ac:dyDescent="0.25">
      <c r="B48" s="5" t="s">
        <v>44</v>
      </c>
      <c r="C48" s="6">
        <f>755.04+3754.98</f>
        <v>4510.0200000000004</v>
      </c>
      <c r="D48" t="str">
        <f ca="1">IFERROR(_xlfn.FORMULATEXT(Table3[[#This Row],[IGCR Invoice Value]]),Table3[[#This Row],[IGCR Invoice Value]])</f>
        <v>=755.04+3754.98</v>
      </c>
      <c r="H48" s="13" t="s">
        <v>145</v>
      </c>
      <c r="I48">
        <v>288.19</v>
      </c>
    </row>
    <row r="49" spans="2:9" x14ac:dyDescent="0.25">
      <c r="B49" s="3" t="s">
        <v>45</v>
      </c>
      <c r="C49" s="4">
        <v>5553.65</v>
      </c>
      <c r="D49">
        <f ca="1">IFERROR(_xlfn.FORMULATEXT(Table3[[#This Row],[IGCR Invoice Value]]),Table3[[#This Row],[IGCR Invoice Value]])</f>
        <v>5553.65</v>
      </c>
      <c r="H49" s="13" t="s">
        <v>146</v>
      </c>
      <c r="I49">
        <v>410.78</v>
      </c>
    </row>
    <row r="50" spans="2:9" x14ac:dyDescent="0.25">
      <c r="B50" s="5" t="s">
        <v>46</v>
      </c>
      <c r="C50" s="8">
        <f>14529.16+17215.63</f>
        <v>31744.79</v>
      </c>
      <c r="D50" t="str">
        <f ca="1">IFERROR(_xlfn.FORMULATEXT(Table3[[#This Row],[IGCR Invoice Value]]),Table3[[#This Row],[IGCR Invoice Value]])</f>
        <v>=14529.16+17215.63</v>
      </c>
      <c r="H50" s="13" t="s">
        <v>147</v>
      </c>
      <c r="I50">
        <v>68</v>
      </c>
    </row>
    <row r="51" spans="2:9" x14ac:dyDescent="0.25">
      <c r="B51" s="3" t="s">
        <v>47</v>
      </c>
      <c r="C51" s="4">
        <v>5084.6400000000003</v>
      </c>
      <c r="D51">
        <f ca="1">IFERROR(_xlfn.FORMULATEXT(Table3[[#This Row],[IGCR Invoice Value]]),Table3[[#This Row],[IGCR Invoice Value]])</f>
        <v>5084.6400000000003</v>
      </c>
      <c r="H51" s="13" t="s">
        <v>148</v>
      </c>
      <c r="I51">
        <v>45</v>
      </c>
    </row>
    <row r="52" spans="2:9" x14ac:dyDescent="0.25">
      <c r="B52" s="5" t="s">
        <v>48</v>
      </c>
      <c r="C52" s="6">
        <f>835.97+7702.37</f>
        <v>8538.34</v>
      </c>
      <c r="D52" t="str">
        <f ca="1">IFERROR(_xlfn.FORMULATEXT(Table3[[#This Row],[IGCR Invoice Value]]),Table3[[#This Row],[IGCR Invoice Value]])</f>
        <v>=835.97+7702.37</v>
      </c>
      <c r="H52" s="13" t="s">
        <v>27</v>
      </c>
      <c r="I52">
        <v>1188.1099999999999</v>
      </c>
    </row>
    <row r="53" spans="2:9" x14ac:dyDescent="0.25">
      <c r="B53" s="3" t="s">
        <v>49</v>
      </c>
      <c r="C53" s="4">
        <f>6060.71+5052.81+3323.94</f>
        <v>14437.460000000001</v>
      </c>
      <c r="D53" t="str">
        <f ca="1">IFERROR(_xlfn.FORMULATEXT(Table3[[#This Row],[IGCR Invoice Value]]),Table3[[#This Row],[IGCR Invoice Value]])</f>
        <v>=6060.71+5052.81+3323.94</v>
      </c>
      <c r="H53" s="13" t="s">
        <v>28</v>
      </c>
      <c r="I53">
        <v>8175.68</v>
      </c>
    </row>
    <row r="54" spans="2:9" x14ac:dyDescent="0.25">
      <c r="B54" s="5" t="s">
        <v>50</v>
      </c>
      <c r="C54" s="6">
        <v>23538.19</v>
      </c>
      <c r="D54">
        <f ca="1">IFERROR(_xlfn.FORMULATEXT(Table3[[#This Row],[IGCR Invoice Value]]),Table3[[#This Row],[IGCR Invoice Value]])</f>
        <v>23538.19</v>
      </c>
      <c r="H54" s="13" t="s">
        <v>29</v>
      </c>
      <c r="I54">
        <v>251.32</v>
      </c>
    </row>
    <row r="55" spans="2:9" x14ac:dyDescent="0.25">
      <c r="B55" s="3" t="s">
        <v>51</v>
      </c>
      <c r="C55" s="4">
        <v>34987.4</v>
      </c>
      <c r="D55">
        <f ca="1">IFERROR(_xlfn.FORMULATEXT(Table3[[#This Row],[IGCR Invoice Value]]),Table3[[#This Row],[IGCR Invoice Value]])</f>
        <v>34987.4</v>
      </c>
      <c r="H55" s="13" t="s">
        <v>149</v>
      </c>
      <c r="I55">
        <v>4946.47</v>
      </c>
    </row>
    <row r="56" spans="2:9" x14ac:dyDescent="0.25">
      <c r="B56" s="5" t="s">
        <v>52</v>
      </c>
      <c r="C56" s="6">
        <v>35007.699999999997</v>
      </c>
      <c r="D56">
        <f ca="1">IFERROR(_xlfn.FORMULATEXT(Table3[[#This Row],[IGCR Invoice Value]]),Table3[[#This Row],[IGCR Invoice Value]])</f>
        <v>35007.699999999997</v>
      </c>
      <c r="H56" s="13" t="s">
        <v>150</v>
      </c>
      <c r="I56">
        <v>2579.58</v>
      </c>
    </row>
    <row r="57" spans="2:9" x14ac:dyDescent="0.25">
      <c r="B57" s="3" t="s">
        <v>53</v>
      </c>
      <c r="C57" s="4">
        <v>6262.1</v>
      </c>
      <c r="D57">
        <f ca="1">IFERROR(_xlfn.FORMULATEXT(Table3[[#This Row],[IGCR Invoice Value]]),Table3[[#This Row],[IGCR Invoice Value]])</f>
        <v>6262.1</v>
      </c>
      <c r="H57" s="13" t="s">
        <v>151</v>
      </c>
      <c r="I57">
        <v>6347.97</v>
      </c>
    </row>
    <row r="58" spans="2:9" x14ac:dyDescent="0.25">
      <c r="B58" s="5" t="s">
        <v>54</v>
      </c>
      <c r="C58" s="6">
        <f>48.72+166.06+43.11+702.01</f>
        <v>959.9</v>
      </c>
      <c r="D58" t="str">
        <f ca="1">IFERROR(_xlfn.FORMULATEXT(Table3[[#This Row],[IGCR Invoice Value]]),Table3[[#This Row],[IGCR Invoice Value]])</f>
        <v>=48.72+166.06+43.11+702.01</v>
      </c>
      <c r="H58" s="13" t="s">
        <v>152</v>
      </c>
    </row>
    <row r="59" spans="2:9" x14ac:dyDescent="0.25">
      <c r="B59" s="3" t="s">
        <v>55</v>
      </c>
      <c r="C59" s="4">
        <f>872.26+18.23+1512.56</f>
        <v>2403.0500000000002</v>
      </c>
      <c r="D59" t="str">
        <f ca="1">IFERROR(_xlfn.FORMULATEXT(Table3[[#This Row],[IGCR Invoice Value]]),Table3[[#This Row],[IGCR Invoice Value]])</f>
        <v>=872.26+18.23+1512.56</v>
      </c>
      <c r="H59" s="13" t="s">
        <v>31</v>
      </c>
      <c r="I59">
        <v>6426.69</v>
      </c>
    </row>
    <row r="60" spans="2:9" x14ac:dyDescent="0.25">
      <c r="B60" s="5" t="s">
        <v>56</v>
      </c>
      <c r="C60" s="6">
        <v>804.58</v>
      </c>
      <c r="D60">
        <f ca="1">IFERROR(_xlfn.FORMULATEXT(Table3[[#This Row],[IGCR Invoice Value]]),Table3[[#This Row],[IGCR Invoice Value]])</f>
        <v>804.58</v>
      </c>
      <c r="H60" s="13" t="s">
        <v>153</v>
      </c>
      <c r="I60">
        <v>3114.72</v>
      </c>
    </row>
    <row r="61" spans="2:9" x14ac:dyDescent="0.25">
      <c r="B61" s="3" t="s">
        <v>120</v>
      </c>
      <c r="C61" s="7">
        <v>13048.52</v>
      </c>
      <c r="D61">
        <f ca="1">IFERROR(_xlfn.FORMULATEXT(Table3[[#This Row],[IGCR Invoice Value]]),Table3[[#This Row],[IGCR Invoice Value]])</f>
        <v>13048.52</v>
      </c>
      <c r="H61" s="13" t="s">
        <v>154</v>
      </c>
      <c r="I61">
        <v>4649.83</v>
      </c>
    </row>
    <row r="62" spans="2:9" x14ac:dyDescent="0.25">
      <c r="B62" s="5" t="s">
        <v>121</v>
      </c>
      <c r="C62" s="6">
        <v>1921.75</v>
      </c>
      <c r="D62">
        <f ca="1">IFERROR(_xlfn.FORMULATEXT(Table3[[#This Row],[IGCR Invoice Value]]),Table3[[#This Row],[IGCR Invoice Value]])</f>
        <v>1921.75</v>
      </c>
      <c r="H62" s="13" t="s">
        <v>155</v>
      </c>
      <c r="I62">
        <v>1055.6600000000001</v>
      </c>
    </row>
    <row r="63" spans="2:9" x14ac:dyDescent="0.25">
      <c r="B63" s="3" t="s">
        <v>122</v>
      </c>
      <c r="C63" s="4">
        <v>199.62</v>
      </c>
      <c r="D63">
        <f ca="1">IFERROR(_xlfn.FORMULATEXT(Table3[[#This Row],[IGCR Invoice Value]]),Table3[[#This Row],[IGCR Invoice Value]])</f>
        <v>199.62</v>
      </c>
      <c r="H63" s="13" t="s">
        <v>33</v>
      </c>
      <c r="I63">
        <v>2675.25</v>
      </c>
    </row>
    <row r="64" spans="2:9" x14ac:dyDescent="0.25">
      <c r="B64" s="5" t="s">
        <v>123</v>
      </c>
      <c r="C64" s="6">
        <v>60313.5</v>
      </c>
      <c r="D64">
        <f ca="1">IFERROR(_xlfn.FORMULATEXT(Table3[[#This Row],[IGCR Invoice Value]]),Table3[[#This Row],[IGCR Invoice Value]])</f>
        <v>60313.5</v>
      </c>
      <c r="H64" s="13" t="s">
        <v>34</v>
      </c>
      <c r="I64">
        <v>1831.8</v>
      </c>
    </row>
    <row r="65" spans="2:9" x14ac:dyDescent="0.25">
      <c r="B65" s="3" t="s">
        <v>57</v>
      </c>
      <c r="C65" s="4">
        <v>13083.3</v>
      </c>
      <c r="D65">
        <f ca="1">IFERROR(_xlfn.FORMULATEXT(Table3[[#This Row],[IGCR Invoice Value]]),Table3[[#This Row],[IGCR Invoice Value]])</f>
        <v>13083.3</v>
      </c>
      <c r="H65" s="13" t="s">
        <v>156</v>
      </c>
      <c r="I65">
        <v>113.3</v>
      </c>
    </row>
    <row r="66" spans="2:9" x14ac:dyDescent="0.25">
      <c r="B66" s="5" t="s">
        <v>58</v>
      </c>
      <c r="C66" s="6">
        <v>2342.34</v>
      </c>
      <c r="D66">
        <f ca="1">IFERROR(_xlfn.FORMULATEXT(Table3[[#This Row],[IGCR Invoice Value]]),Table3[[#This Row],[IGCR Invoice Value]])</f>
        <v>2342.34</v>
      </c>
      <c r="H66" s="13" t="s">
        <v>157</v>
      </c>
      <c r="I66">
        <v>80</v>
      </c>
    </row>
    <row r="67" spans="2:9" x14ac:dyDescent="0.25">
      <c r="B67" s="3" t="s">
        <v>59</v>
      </c>
      <c r="C67" s="4">
        <v>4233.1899999999996</v>
      </c>
      <c r="D67">
        <f ca="1">IFERROR(_xlfn.FORMULATEXT(Table3[[#This Row],[IGCR Invoice Value]]),Table3[[#This Row],[IGCR Invoice Value]])</f>
        <v>4233.1899999999996</v>
      </c>
      <c r="H67" s="13" t="s">
        <v>158</v>
      </c>
      <c r="I67">
        <v>1017.76</v>
      </c>
    </row>
    <row r="68" spans="2:9" x14ac:dyDescent="0.25">
      <c r="B68" s="5" t="s">
        <v>60</v>
      </c>
      <c r="C68" s="6">
        <f>4785.57+594.76+4170.98</f>
        <v>9551.31</v>
      </c>
      <c r="D68" t="str">
        <f ca="1">IFERROR(_xlfn.FORMULATEXT(Table3[[#This Row],[IGCR Invoice Value]]),Table3[[#This Row],[IGCR Invoice Value]])</f>
        <v>=4785.57+594.76+4170.98</v>
      </c>
      <c r="H68" s="13" t="s">
        <v>159</v>
      </c>
      <c r="I68">
        <v>174.89</v>
      </c>
    </row>
    <row r="69" spans="2:9" x14ac:dyDescent="0.25">
      <c r="B69" s="3" t="s">
        <v>61</v>
      </c>
      <c r="C69" s="4">
        <f>3424.75+2163</f>
        <v>5587.75</v>
      </c>
      <c r="D69" t="str">
        <f ca="1">IFERROR(_xlfn.FORMULATEXT(Table3[[#This Row],[IGCR Invoice Value]]),Table3[[#This Row],[IGCR Invoice Value]])</f>
        <v>=3424.75+2163</v>
      </c>
      <c r="H69" s="13" t="s">
        <v>37</v>
      </c>
      <c r="I69">
        <v>3102.24</v>
      </c>
    </row>
    <row r="70" spans="2:9" x14ac:dyDescent="0.25">
      <c r="B70" s="5" t="s">
        <v>62</v>
      </c>
      <c r="C70" s="6">
        <v>2151.11</v>
      </c>
      <c r="D70">
        <f ca="1">IFERROR(_xlfn.FORMULATEXT(Table3[[#This Row],[IGCR Invoice Value]]),Table3[[#This Row],[IGCR Invoice Value]])</f>
        <v>2151.11</v>
      </c>
      <c r="H70" s="13" t="s">
        <v>38</v>
      </c>
      <c r="I70">
        <v>16779</v>
      </c>
    </row>
    <row r="71" spans="2:9" x14ac:dyDescent="0.25">
      <c r="B71" s="3" t="s">
        <v>63</v>
      </c>
      <c r="C71" s="4">
        <v>76.22</v>
      </c>
      <c r="D71">
        <f ca="1">IFERROR(_xlfn.FORMULATEXT(Table3[[#This Row],[IGCR Invoice Value]]),Table3[[#This Row],[IGCR Invoice Value]])</f>
        <v>76.22</v>
      </c>
      <c r="H71" s="13" t="s">
        <v>39</v>
      </c>
      <c r="I71">
        <v>10977.54</v>
      </c>
    </row>
    <row r="72" spans="2:9" x14ac:dyDescent="0.25">
      <c r="B72" s="5" t="s">
        <v>64</v>
      </c>
      <c r="C72" s="6">
        <v>18620.23</v>
      </c>
      <c r="D72">
        <f ca="1">IFERROR(_xlfn.FORMULATEXT(Table3[[#This Row],[IGCR Invoice Value]]),Table3[[#This Row],[IGCR Invoice Value]])</f>
        <v>18620.23</v>
      </c>
      <c r="H72" s="13" t="s">
        <v>40</v>
      </c>
      <c r="I72">
        <v>10819.22</v>
      </c>
    </row>
    <row r="73" spans="2:9" x14ac:dyDescent="0.25">
      <c r="B73" s="3" t="s">
        <v>65</v>
      </c>
      <c r="C73" s="4">
        <v>8199.11</v>
      </c>
      <c r="D73">
        <f ca="1">IFERROR(_xlfn.FORMULATEXT(Table3[[#This Row],[IGCR Invoice Value]]),Table3[[#This Row],[IGCR Invoice Value]])</f>
        <v>8199.11</v>
      </c>
      <c r="H73" s="13" t="s">
        <v>160</v>
      </c>
      <c r="I73">
        <v>497.04</v>
      </c>
    </row>
    <row r="74" spans="2:9" x14ac:dyDescent="0.25">
      <c r="B74" s="5" t="s">
        <v>66</v>
      </c>
      <c r="C74" s="6">
        <v>1939.65</v>
      </c>
      <c r="D74">
        <f ca="1">IFERROR(_xlfn.FORMULATEXT(Table3[[#This Row],[IGCR Invoice Value]]),Table3[[#This Row],[IGCR Invoice Value]])</f>
        <v>1939.65</v>
      </c>
      <c r="H74" s="13" t="s">
        <v>161</v>
      </c>
      <c r="I74">
        <v>6480</v>
      </c>
    </row>
    <row r="75" spans="2:9" x14ac:dyDescent="0.25">
      <c r="B75" s="3" t="s">
        <v>67</v>
      </c>
      <c r="C75" s="7">
        <v>5719.68</v>
      </c>
      <c r="D75">
        <f ca="1">IFERROR(_xlfn.FORMULATEXT(Table3[[#This Row],[IGCR Invoice Value]]),Table3[[#This Row],[IGCR Invoice Value]])</f>
        <v>5719.68</v>
      </c>
      <c r="H75" s="13" t="s">
        <v>162</v>
      </c>
      <c r="I75">
        <v>7943.75</v>
      </c>
    </row>
    <row r="76" spans="2:9" x14ac:dyDescent="0.25">
      <c r="B76" s="5" t="s">
        <v>68</v>
      </c>
      <c r="C76" s="8">
        <f>4785+2610</f>
        <v>7395</v>
      </c>
      <c r="D76" t="str">
        <f ca="1">IFERROR(_xlfn.FORMULATEXT(Table3[[#This Row],[IGCR Invoice Value]]),Table3[[#This Row],[IGCR Invoice Value]])</f>
        <v>=4785+2610</v>
      </c>
      <c r="H76" s="13" t="s">
        <v>163</v>
      </c>
      <c r="I76">
        <v>4718</v>
      </c>
    </row>
    <row r="77" spans="2:9" x14ac:dyDescent="0.25">
      <c r="B77" s="3" t="s">
        <v>69</v>
      </c>
      <c r="C77" s="4">
        <f>1450.15+144.74+47.53</f>
        <v>1642.42</v>
      </c>
      <c r="D77" t="str">
        <f ca="1">IFERROR(_xlfn.FORMULATEXT(Table3[[#This Row],[IGCR Invoice Value]]),Table3[[#This Row],[IGCR Invoice Value]])</f>
        <v>=1450.15+144.74+47.53</v>
      </c>
      <c r="H77" s="13" t="s">
        <v>164</v>
      </c>
      <c r="I77">
        <v>179.22</v>
      </c>
    </row>
    <row r="78" spans="2:9" x14ac:dyDescent="0.25">
      <c r="B78" s="5" t="s">
        <v>70</v>
      </c>
      <c r="C78" s="6">
        <v>17866.330000000002</v>
      </c>
      <c r="D78">
        <f ca="1">IFERROR(_xlfn.FORMULATEXT(Table3[[#This Row],[IGCR Invoice Value]]),Table3[[#This Row],[IGCR Invoice Value]])</f>
        <v>17866.330000000002</v>
      </c>
      <c r="H78" s="13" t="s">
        <v>165</v>
      </c>
      <c r="I78">
        <v>396.55</v>
      </c>
    </row>
    <row r="79" spans="2:9" x14ac:dyDescent="0.25">
      <c r="B79" s="3" t="s">
        <v>71</v>
      </c>
      <c r="C79" s="4">
        <f>535.6+657.2</f>
        <v>1192.8000000000002</v>
      </c>
      <c r="D79" t="str">
        <f ca="1">IFERROR(_xlfn.FORMULATEXT(Table3[[#This Row],[IGCR Invoice Value]]),Table3[[#This Row],[IGCR Invoice Value]])</f>
        <v>=535.6+657.2</v>
      </c>
      <c r="H79" s="13" t="s">
        <v>166</v>
      </c>
      <c r="I79">
        <v>396.55</v>
      </c>
    </row>
    <row r="80" spans="2:9" x14ac:dyDescent="0.25">
      <c r="B80" s="5" t="s">
        <v>124</v>
      </c>
      <c r="C80" s="6">
        <v>11083.8</v>
      </c>
      <c r="D80">
        <f ca="1">IFERROR(_xlfn.FORMULATEXT(Table3[[#This Row],[IGCR Invoice Value]]),Table3[[#This Row],[IGCR Invoice Value]])</f>
        <v>11083.8</v>
      </c>
      <c r="H80" s="13" t="s">
        <v>167</v>
      </c>
    </row>
    <row r="81" spans="2:9" x14ac:dyDescent="0.25">
      <c r="B81" s="3" t="s">
        <v>72</v>
      </c>
      <c r="C81" s="4">
        <v>10224.84</v>
      </c>
      <c r="D81">
        <f ca="1">IFERROR(_xlfn.FORMULATEXT(Table3[[#This Row],[IGCR Invoice Value]]),Table3[[#This Row],[IGCR Invoice Value]])</f>
        <v>10224.84</v>
      </c>
      <c r="H81" s="13" t="s">
        <v>168</v>
      </c>
      <c r="I81">
        <v>1107.1500000000001</v>
      </c>
    </row>
    <row r="82" spans="2:9" x14ac:dyDescent="0.25">
      <c r="B82" s="5" t="s">
        <v>73</v>
      </c>
      <c r="C82" s="6">
        <v>3276.56</v>
      </c>
      <c r="D82">
        <f ca="1">IFERROR(_xlfn.FORMULATEXT(Table3[[#This Row],[IGCR Invoice Value]]),Table3[[#This Row],[IGCR Invoice Value]])</f>
        <v>3276.56</v>
      </c>
      <c r="H82" s="13" t="s">
        <v>169</v>
      </c>
      <c r="I82">
        <v>987.31</v>
      </c>
    </row>
    <row r="83" spans="2:9" x14ac:dyDescent="0.25">
      <c r="B83" s="3" t="s">
        <v>125</v>
      </c>
      <c r="C83" s="4">
        <v>4706.7</v>
      </c>
      <c r="D83">
        <f ca="1">IFERROR(_xlfn.FORMULATEXT(Table3[[#This Row],[IGCR Invoice Value]]),Table3[[#This Row],[IGCR Invoice Value]])</f>
        <v>4706.7</v>
      </c>
      <c r="H83" s="13" t="s">
        <v>170</v>
      </c>
      <c r="I83">
        <v>745.57</v>
      </c>
    </row>
    <row r="84" spans="2:9" x14ac:dyDescent="0.25">
      <c r="B84" s="5" t="s">
        <v>74</v>
      </c>
      <c r="C84" s="6">
        <v>1635.23</v>
      </c>
      <c r="D84">
        <f ca="1">IFERROR(_xlfn.FORMULATEXT(Table3[[#This Row],[IGCR Invoice Value]]),Table3[[#This Row],[IGCR Invoice Value]])</f>
        <v>1635.23</v>
      </c>
      <c r="H84" s="13" t="s">
        <v>171</v>
      </c>
      <c r="I84">
        <v>25.8</v>
      </c>
    </row>
    <row r="85" spans="2:9" x14ac:dyDescent="0.25">
      <c r="B85" s="3" t="s">
        <v>75</v>
      </c>
      <c r="C85" s="4">
        <f>5255.61</f>
        <v>5255.61</v>
      </c>
      <c r="D85" t="str">
        <f ca="1">IFERROR(_xlfn.FORMULATEXT(Table3[[#This Row],[IGCR Invoice Value]]),Table3[[#This Row],[IGCR Invoice Value]])</f>
        <v>=5255.61</v>
      </c>
      <c r="H85" s="13" t="s">
        <v>172</v>
      </c>
      <c r="I85">
        <v>755.04</v>
      </c>
    </row>
    <row r="86" spans="2:9" x14ac:dyDescent="0.25">
      <c r="B86" s="5" t="s">
        <v>76</v>
      </c>
      <c r="C86" s="6">
        <f>333.72+102.14</f>
        <v>435.86</v>
      </c>
      <c r="D86" t="str">
        <f ca="1">IFERROR(_xlfn.FORMULATEXT(Table3[[#This Row],[IGCR Invoice Value]]),Table3[[#This Row],[IGCR Invoice Value]])</f>
        <v>=333.72+102.14</v>
      </c>
      <c r="H86" s="13" t="s">
        <v>173</v>
      </c>
      <c r="I86">
        <v>3754.98</v>
      </c>
    </row>
    <row r="87" spans="2:9" x14ac:dyDescent="0.25">
      <c r="B87" s="3" t="s">
        <v>77</v>
      </c>
      <c r="C87" s="4">
        <f>1409.04+2541.52</f>
        <v>3950.56</v>
      </c>
      <c r="D87" t="str">
        <f ca="1">IFERROR(_xlfn.FORMULATEXT(Table3[[#This Row],[IGCR Invoice Value]]),Table3[[#This Row],[IGCR Invoice Value]])</f>
        <v>=1409.04+2541.52</v>
      </c>
      <c r="H87" s="13" t="s">
        <v>45</v>
      </c>
      <c r="I87">
        <v>5553.65</v>
      </c>
    </row>
    <row r="88" spans="2:9" x14ac:dyDescent="0.25">
      <c r="B88" s="5" t="s">
        <v>78</v>
      </c>
      <c r="C88" s="6">
        <v>7323.6</v>
      </c>
      <c r="D88">
        <f ca="1">IFERROR(_xlfn.FORMULATEXT(Table3[[#This Row],[IGCR Invoice Value]]),Table3[[#This Row],[IGCR Invoice Value]])</f>
        <v>7323.6</v>
      </c>
      <c r="H88" s="13" t="s">
        <v>174</v>
      </c>
      <c r="I88">
        <v>14529.16</v>
      </c>
    </row>
    <row r="89" spans="2:9" x14ac:dyDescent="0.25">
      <c r="B89" s="3" t="s">
        <v>79</v>
      </c>
      <c r="C89" s="4">
        <v>245.24</v>
      </c>
      <c r="D89">
        <f ca="1">IFERROR(_xlfn.FORMULATEXT(Table3[[#This Row],[IGCR Invoice Value]]),Table3[[#This Row],[IGCR Invoice Value]])</f>
        <v>245.24</v>
      </c>
      <c r="H89" s="13" t="s">
        <v>175</v>
      </c>
      <c r="I89">
        <v>17215.63</v>
      </c>
    </row>
    <row r="90" spans="2:9" x14ac:dyDescent="0.25">
      <c r="B90" s="5" t="s">
        <v>80</v>
      </c>
      <c r="C90" s="6">
        <v>135621.23000000001</v>
      </c>
      <c r="D90">
        <f ca="1">IFERROR(_xlfn.FORMULATEXT(Table3[[#This Row],[IGCR Invoice Value]]),Table3[[#This Row],[IGCR Invoice Value]])</f>
        <v>135621.23000000001</v>
      </c>
      <c r="H90" s="13" t="s">
        <v>47</v>
      </c>
      <c r="I90">
        <v>5084.6400000000003</v>
      </c>
    </row>
    <row r="91" spans="2:9" x14ac:dyDescent="0.25">
      <c r="B91" s="3" t="s">
        <v>81</v>
      </c>
      <c r="C91" s="7">
        <f>3536.75+6100.86+3405.17+3503.54+3503.54</f>
        <v>20049.86</v>
      </c>
      <c r="D91" t="str">
        <f ca="1">IFERROR(_xlfn.FORMULATEXT(Table3[[#This Row],[IGCR Invoice Value]]),Table3[[#This Row],[IGCR Invoice Value]])</f>
        <v>=3536.75+6100.86+3405.17+3503.54+3503.54</v>
      </c>
      <c r="H91" s="13" t="s">
        <v>176</v>
      </c>
      <c r="I91">
        <v>835.97</v>
      </c>
    </row>
    <row r="92" spans="2:9" x14ac:dyDescent="0.25">
      <c r="B92" s="5" t="s">
        <v>82</v>
      </c>
      <c r="C92" s="8">
        <f>1305+1305+1631.25+1305</f>
        <v>5546.25</v>
      </c>
      <c r="D92" t="str">
        <f ca="1">IFERROR(_xlfn.FORMULATEXT(Table3[[#This Row],[IGCR Invoice Value]]),Table3[[#This Row],[IGCR Invoice Value]])</f>
        <v>=1305+1305+1631.25+1305</v>
      </c>
      <c r="H92" s="13" t="s">
        <v>177</v>
      </c>
      <c r="I92">
        <v>7702.37</v>
      </c>
    </row>
    <row r="93" spans="2:9" x14ac:dyDescent="0.25">
      <c r="B93" s="3" t="s">
        <v>83</v>
      </c>
      <c r="C93" s="4">
        <f>599.98</f>
        <v>599.98</v>
      </c>
      <c r="D93" t="str">
        <f ca="1">IFERROR(_xlfn.FORMULATEXT(Table3[[#This Row],[IGCR Invoice Value]]),Table3[[#This Row],[IGCR Invoice Value]])</f>
        <v>=599.98</v>
      </c>
      <c r="H93" s="13" t="s">
        <v>178</v>
      </c>
      <c r="I93">
        <v>6060.71</v>
      </c>
    </row>
    <row r="94" spans="2:9" x14ac:dyDescent="0.25">
      <c r="B94" s="5" t="s">
        <v>84</v>
      </c>
      <c r="C94" s="6">
        <v>334.45</v>
      </c>
      <c r="D94">
        <f ca="1">IFERROR(_xlfn.FORMULATEXT(Table3[[#This Row],[IGCR Invoice Value]]),Table3[[#This Row],[IGCR Invoice Value]])</f>
        <v>334.45</v>
      </c>
      <c r="H94" s="13" t="s">
        <v>179</v>
      </c>
      <c r="I94">
        <v>5052.8100000000004</v>
      </c>
    </row>
    <row r="95" spans="2:9" x14ac:dyDescent="0.25">
      <c r="B95" s="3" t="s">
        <v>85</v>
      </c>
      <c r="C95" s="4">
        <f>6071.23+772.78</f>
        <v>6844.0099999999993</v>
      </c>
      <c r="D95" t="str">
        <f ca="1">IFERROR(_xlfn.FORMULATEXT(Table3[[#This Row],[IGCR Invoice Value]]),Table3[[#This Row],[IGCR Invoice Value]])</f>
        <v>=6071.23+772.78</v>
      </c>
      <c r="H95" s="13" t="s">
        <v>180</v>
      </c>
      <c r="I95">
        <v>3323.94</v>
      </c>
    </row>
    <row r="96" spans="2:9" x14ac:dyDescent="0.25">
      <c r="B96" s="5" t="s">
        <v>86</v>
      </c>
      <c r="C96" s="6">
        <v>6800.24</v>
      </c>
      <c r="D96">
        <f ca="1">IFERROR(_xlfn.FORMULATEXT(Table3[[#This Row],[IGCR Invoice Value]]),Table3[[#This Row],[IGCR Invoice Value]])</f>
        <v>6800.24</v>
      </c>
      <c r="H96" s="13" t="s">
        <v>50</v>
      </c>
      <c r="I96">
        <v>23538.19</v>
      </c>
    </row>
    <row r="97" spans="2:9" x14ac:dyDescent="0.25">
      <c r="B97" s="3" t="s">
        <v>87</v>
      </c>
      <c r="C97" s="4">
        <f>1396.04+618.45</f>
        <v>2014.49</v>
      </c>
      <c r="D97" t="str">
        <f ca="1">IFERROR(_xlfn.FORMULATEXT(Table3[[#This Row],[IGCR Invoice Value]]),Table3[[#This Row],[IGCR Invoice Value]])</f>
        <v>=1396.04+618.45</v>
      </c>
      <c r="H97" s="13" t="s">
        <v>51</v>
      </c>
      <c r="I97">
        <v>34987.4</v>
      </c>
    </row>
    <row r="98" spans="2:9" x14ac:dyDescent="0.25">
      <c r="B98" s="5" t="s">
        <v>88</v>
      </c>
      <c r="C98" s="6">
        <v>3819.33</v>
      </c>
      <c r="D98">
        <f ca="1">IFERROR(_xlfn.FORMULATEXT(Table3[[#This Row],[IGCR Invoice Value]]),Table3[[#This Row],[IGCR Invoice Value]])</f>
        <v>3819.33</v>
      </c>
      <c r="H98" s="13" t="s">
        <v>52</v>
      </c>
      <c r="I98">
        <v>35007.699999999997</v>
      </c>
    </row>
    <row r="99" spans="2:9" x14ac:dyDescent="0.25">
      <c r="B99" s="3" t="s">
        <v>89</v>
      </c>
      <c r="C99" s="4">
        <v>40.78</v>
      </c>
      <c r="D99">
        <f ca="1">IFERROR(_xlfn.FORMULATEXT(Table3[[#This Row],[IGCR Invoice Value]]),Table3[[#This Row],[IGCR Invoice Value]])</f>
        <v>40.78</v>
      </c>
      <c r="H99" s="13" t="s">
        <v>53</v>
      </c>
      <c r="I99">
        <v>6262.1</v>
      </c>
    </row>
    <row r="100" spans="2:9" x14ac:dyDescent="0.25">
      <c r="B100" s="5" t="s">
        <v>90</v>
      </c>
      <c r="C100" s="6">
        <f>11427.65</f>
        <v>11427.65</v>
      </c>
      <c r="D100" t="str">
        <f ca="1">IFERROR(_xlfn.FORMULATEXT(Table3[[#This Row],[IGCR Invoice Value]]),Table3[[#This Row],[IGCR Invoice Value]])</f>
        <v>=11427.65</v>
      </c>
      <c r="H100" s="13" t="s">
        <v>181</v>
      </c>
      <c r="I100">
        <v>48.72</v>
      </c>
    </row>
    <row r="101" spans="2:9" x14ac:dyDescent="0.25">
      <c r="B101" s="3" t="s">
        <v>91</v>
      </c>
      <c r="C101" s="4">
        <f>388.84+12730.46+7574.72</f>
        <v>20694.02</v>
      </c>
      <c r="D101" t="str">
        <f ca="1">IFERROR(_xlfn.FORMULATEXT(Table3[[#This Row],[IGCR Invoice Value]]),Table3[[#This Row],[IGCR Invoice Value]])</f>
        <v>=388.84+12730.46+7574.72</v>
      </c>
      <c r="H101" s="13" t="s">
        <v>182</v>
      </c>
      <c r="I101">
        <v>166.06</v>
      </c>
    </row>
    <row r="102" spans="2:9" x14ac:dyDescent="0.25">
      <c r="B102" s="5" t="s">
        <v>92</v>
      </c>
      <c r="C102" s="8">
        <f>2454.55+5889.8</f>
        <v>8344.35</v>
      </c>
      <c r="D102" t="str">
        <f ca="1">IFERROR(_xlfn.FORMULATEXT(Table3[[#This Row],[IGCR Invoice Value]]),Table3[[#This Row],[IGCR Invoice Value]])</f>
        <v>=2454.55+5889.8</v>
      </c>
      <c r="H102" s="13" t="s">
        <v>183</v>
      </c>
      <c r="I102">
        <v>43.11</v>
      </c>
    </row>
    <row r="103" spans="2:9" x14ac:dyDescent="0.25">
      <c r="B103" s="3" t="s">
        <v>93</v>
      </c>
      <c r="C103" s="4">
        <v>1069.29</v>
      </c>
      <c r="D103">
        <f ca="1">IFERROR(_xlfn.FORMULATEXT(Table3[[#This Row],[IGCR Invoice Value]]),Table3[[#This Row],[IGCR Invoice Value]])</f>
        <v>1069.29</v>
      </c>
      <c r="H103" s="13" t="s">
        <v>184</v>
      </c>
      <c r="I103">
        <v>702.01</v>
      </c>
    </row>
    <row r="104" spans="2:9" x14ac:dyDescent="0.25">
      <c r="B104" s="5" t="s">
        <v>94</v>
      </c>
      <c r="C104" s="6">
        <v>16293.67</v>
      </c>
      <c r="D104">
        <f ca="1">IFERROR(_xlfn.FORMULATEXT(Table3[[#This Row],[IGCR Invoice Value]]),Table3[[#This Row],[IGCR Invoice Value]])</f>
        <v>16293.67</v>
      </c>
      <c r="H104" s="13" t="s">
        <v>185</v>
      </c>
      <c r="I104">
        <v>872.26</v>
      </c>
    </row>
    <row r="105" spans="2:9" x14ac:dyDescent="0.25">
      <c r="B105" s="3" t="s">
        <v>95</v>
      </c>
      <c r="C105" s="4">
        <v>12610.62</v>
      </c>
      <c r="D105">
        <f ca="1">IFERROR(_xlfn.FORMULATEXT(Table3[[#This Row],[IGCR Invoice Value]]),Table3[[#This Row],[IGCR Invoice Value]])</f>
        <v>12610.62</v>
      </c>
      <c r="H105" s="13" t="s">
        <v>186</v>
      </c>
      <c r="I105">
        <v>18.23</v>
      </c>
    </row>
    <row r="106" spans="2:9" x14ac:dyDescent="0.25">
      <c r="B106" s="5" t="s">
        <v>96</v>
      </c>
      <c r="C106" s="6">
        <f>210.58+2357.26+83.84+211.64+377.5</f>
        <v>3240.82</v>
      </c>
      <c r="D106" t="str">
        <f ca="1">IFERROR(_xlfn.FORMULATEXT(Table3[[#This Row],[IGCR Invoice Value]]),Table3[[#This Row],[IGCR Invoice Value]])</f>
        <v>=210.58+2357.26+83.84+211.64+377.5</v>
      </c>
      <c r="H106" s="13" t="s">
        <v>187</v>
      </c>
      <c r="I106">
        <v>1512.56</v>
      </c>
    </row>
    <row r="107" spans="2:9" x14ac:dyDescent="0.25">
      <c r="B107" s="3" t="s">
        <v>97</v>
      </c>
      <c r="C107" s="4">
        <v>3641.22</v>
      </c>
      <c r="D107">
        <f ca="1">IFERROR(_xlfn.FORMULATEXT(Table3[[#This Row],[IGCR Invoice Value]]),Table3[[#This Row],[IGCR Invoice Value]])</f>
        <v>3641.22</v>
      </c>
      <c r="H107" s="13" t="s">
        <v>56</v>
      </c>
      <c r="I107">
        <v>804.58</v>
      </c>
    </row>
    <row r="108" spans="2:9" x14ac:dyDescent="0.25">
      <c r="B108" s="5" t="s">
        <v>98</v>
      </c>
      <c r="C108" s="8">
        <f>1305+3915</f>
        <v>5220</v>
      </c>
      <c r="D108" t="str">
        <f ca="1">IFERROR(_xlfn.FORMULATEXT(Table3[[#This Row],[IGCR Invoice Value]]),Table3[[#This Row],[IGCR Invoice Value]])</f>
        <v>=1305+3915</v>
      </c>
      <c r="H108" s="13" t="s">
        <v>120</v>
      </c>
      <c r="I108">
        <v>13048.52</v>
      </c>
    </row>
    <row r="109" spans="2:9" x14ac:dyDescent="0.25">
      <c r="B109" s="3" t="s">
        <v>126</v>
      </c>
      <c r="C109" s="4">
        <v>11684.04</v>
      </c>
      <c r="D109">
        <f ca="1">IFERROR(_xlfn.FORMULATEXT(Table3[[#This Row],[IGCR Invoice Value]]),Table3[[#This Row],[IGCR Invoice Value]])</f>
        <v>11684.04</v>
      </c>
      <c r="H109" s="13" t="s">
        <v>121</v>
      </c>
      <c r="I109">
        <v>1921.75</v>
      </c>
    </row>
    <row r="110" spans="2:9" x14ac:dyDescent="0.25">
      <c r="B110" s="5" t="s">
        <v>99</v>
      </c>
      <c r="C110" s="6">
        <v>3388.65</v>
      </c>
      <c r="D110">
        <f ca="1">IFERROR(_xlfn.FORMULATEXT(Table3[[#This Row],[IGCR Invoice Value]]),Table3[[#This Row],[IGCR Invoice Value]])</f>
        <v>3388.65</v>
      </c>
      <c r="H110" s="13" t="s">
        <v>122</v>
      </c>
      <c r="I110">
        <v>199.62</v>
      </c>
    </row>
    <row r="111" spans="2:9" x14ac:dyDescent="0.25">
      <c r="B111" s="9" t="s">
        <v>100</v>
      </c>
      <c r="C111" s="4">
        <v>39083.53</v>
      </c>
      <c r="D111">
        <f ca="1">IFERROR(_xlfn.FORMULATEXT(Table3[[#This Row],[IGCR Invoice Value]]),Table3[[#This Row],[IGCR Invoice Value]])</f>
        <v>39083.53</v>
      </c>
      <c r="H111" s="13" t="s">
        <v>123</v>
      </c>
      <c r="I111">
        <v>60313.5</v>
      </c>
    </row>
    <row r="112" spans="2:9" x14ac:dyDescent="0.25">
      <c r="B112" s="5" t="s">
        <v>101</v>
      </c>
      <c r="C112" s="8">
        <f>7031.84+1078.56</f>
        <v>8110.4</v>
      </c>
      <c r="D112" t="str">
        <f ca="1">IFERROR(_xlfn.FORMULATEXT(Table3[[#This Row],[IGCR Invoice Value]]),Table3[[#This Row],[IGCR Invoice Value]])</f>
        <v>=7031.84+1078.56</v>
      </c>
      <c r="H112" s="13" t="s">
        <v>57</v>
      </c>
      <c r="I112">
        <v>13083.3</v>
      </c>
    </row>
    <row r="113" spans="2:9" x14ac:dyDescent="0.25">
      <c r="B113" s="3" t="s">
        <v>127</v>
      </c>
      <c r="C113" s="4">
        <v>7241.04</v>
      </c>
      <c r="D113">
        <f ca="1">IFERROR(_xlfn.FORMULATEXT(Table3[[#This Row],[IGCR Invoice Value]]),Table3[[#This Row],[IGCR Invoice Value]])</f>
        <v>7241.04</v>
      </c>
      <c r="H113" s="13" t="s">
        <v>58</v>
      </c>
      <c r="I113">
        <v>2342.34</v>
      </c>
    </row>
    <row r="114" spans="2:9" x14ac:dyDescent="0.25">
      <c r="B114" s="5" t="s">
        <v>117</v>
      </c>
      <c r="C114" s="6">
        <v>22701.48</v>
      </c>
      <c r="D114">
        <f ca="1">IFERROR(_xlfn.FORMULATEXT(Table3[[#This Row],[IGCR Invoice Value]]),Table3[[#This Row],[IGCR Invoice Value]])</f>
        <v>22701.48</v>
      </c>
      <c r="H114" s="13" t="s">
        <v>59</v>
      </c>
      <c r="I114">
        <v>4233.1899999999996</v>
      </c>
    </row>
    <row r="115" spans="2:9" x14ac:dyDescent="0.25">
      <c r="B115" s="3" t="s">
        <v>128</v>
      </c>
      <c r="C115" s="4">
        <v>24421.439999999999</v>
      </c>
      <c r="D115">
        <f ca="1">IFERROR(_xlfn.FORMULATEXT(Table3[[#This Row],[IGCR Invoice Value]]),Table3[[#This Row],[IGCR Invoice Value]])</f>
        <v>24421.439999999999</v>
      </c>
      <c r="H115" s="13" t="s">
        <v>188</v>
      </c>
      <c r="I115">
        <v>4785.57</v>
      </c>
    </row>
    <row r="116" spans="2:9" x14ac:dyDescent="0.25">
      <c r="B116" s="5" t="s">
        <v>116</v>
      </c>
      <c r="C116" s="6">
        <v>40364.35</v>
      </c>
      <c r="D116">
        <f ca="1">IFERROR(_xlfn.FORMULATEXT(Table3[[#This Row],[IGCR Invoice Value]]),Table3[[#This Row],[IGCR Invoice Value]])</f>
        <v>40364.35</v>
      </c>
      <c r="H116" s="13" t="s">
        <v>189</v>
      </c>
      <c r="I116">
        <v>594.76</v>
      </c>
    </row>
    <row r="117" spans="2:9" x14ac:dyDescent="0.25">
      <c r="B117" s="3" t="s">
        <v>102</v>
      </c>
      <c r="C117" s="4">
        <f>413.05+33.08</f>
        <v>446.13</v>
      </c>
      <c r="D117" t="str">
        <f ca="1">IFERROR(_xlfn.FORMULATEXT(Table3[[#This Row],[IGCR Invoice Value]]),Table3[[#This Row],[IGCR Invoice Value]])</f>
        <v>=413.05+33.08</v>
      </c>
      <c r="H117" s="13" t="s">
        <v>190</v>
      </c>
      <c r="I117">
        <v>4170.9799999999996</v>
      </c>
    </row>
    <row r="118" spans="2:9" x14ac:dyDescent="0.25">
      <c r="B118" s="5" t="s">
        <v>103</v>
      </c>
      <c r="C118" s="6">
        <f>10140.52+10043.39+3352.03</f>
        <v>23535.94</v>
      </c>
      <c r="D118" t="str">
        <f ca="1">IFERROR(_xlfn.FORMULATEXT(Table3[[#This Row],[IGCR Invoice Value]]),Table3[[#This Row],[IGCR Invoice Value]])</f>
        <v>=10140.52+10043.39+3352.03</v>
      </c>
      <c r="H118" s="13" t="s">
        <v>191</v>
      </c>
      <c r="I118">
        <v>3424.75</v>
      </c>
    </row>
    <row r="119" spans="2:9" x14ac:dyDescent="0.25">
      <c r="B119" s="3" t="s">
        <v>104</v>
      </c>
      <c r="C119" s="4">
        <f>820.39+2660.49</f>
        <v>3480.8799999999997</v>
      </c>
      <c r="D119" t="str">
        <f ca="1">IFERROR(_xlfn.FORMULATEXT(Table3[[#This Row],[IGCR Invoice Value]]),Table3[[#This Row],[IGCR Invoice Value]])</f>
        <v>=820.39+2660.49</v>
      </c>
      <c r="H119" s="13" t="s">
        <v>192</v>
      </c>
      <c r="I119">
        <v>2163</v>
      </c>
    </row>
    <row r="120" spans="2:9" x14ac:dyDescent="0.25">
      <c r="B120" s="5" t="s">
        <v>105</v>
      </c>
      <c r="C120" s="6">
        <v>1854</v>
      </c>
      <c r="D120">
        <f ca="1">IFERROR(_xlfn.FORMULATEXT(Table3[[#This Row],[IGCR Invoice Value]]),Table3[[#This Row],[IGCR Invoice Value]])</f>
        <v>1854</v>
      </c>
      <c r="H120" s="13" t="s">
        <v>62</v>
      </c>
      <c r="I120">
        <v>2151.11</v>
      </c>
    </row>
    <row r="121" spans="2:9" x14ac:dyDescent="0.25">
      <c r="B121" s="3" t="s">
        <v>106</v>
      </c>
      <c r="C121" s="4">
        <v>3244.46</v>
      </c>
      <c r="D121">
        <f ca="1">IFERROR(_xlfn.FORMULATEXT(Table3[[#This Row],[IGCR Invoice Value]]),Table3[[#This Row],[IGCR Invoice Value]])</f>
        <v>3244.46</v>
      </c>
      <c r="H121" s="13" t="s">
        <v>63</v>
      </c>
      <c r="I121">
        <v>76.22</v>
      </c>
    </row>
    <row r="122" spans="2:9" x14ac:dyDescent="0.25">
      <c r="B122" s="5" t="s">
        <v>107</v>
      </c>
      <c r="C122" s="6">
        <v>958.48</v>
      </c>
      <c r="D122">
        <f ca="1">IFERROR(_xlfn.FORMULATEXT(Table3[[#This Row],[IGCR Invoice Value]]),Table3[[#This Row],[IGCR Invoice Value]])</f>
        <v>958.48</v>
      </c>
      <c r="H122" s="13" t="s">
        <v>64</v>
      </c>
      <c r="I122">
        <v>18620.23</v>
      </c>
    </row>
    <row r="123" spans="2:9" x14ac:dyDescent="0.25">
      <c r="B123" s="3" t="s">
        <v>108</v>
      </c>
      <c r="C123" s="4">
        <v>9332.4</v>
      </c>
      <c r="D123">
        <f ca="1">IFERROR(_xlfn.FORMULATEXT(Table3[[#This Row],[IGCR Invoice Value]]),Table3[[#This Row],[IGCR Invoice Value]])</f>
        <v>9332.4</v>
      </c>
      <c r="H123" s="13" t="s">
        <v>65</v>
      </c>
      <c r="I123">
        <v>8199.11</v>
      </c>
    </row>
    <row r="124" spans="2:9" x14ac:dyDescent="0.25">
      <c r="B124" s="5" t="s">
        <v>109</v>
      </c>
      <c r="C124" s="6">
        <v>24042.3</v>
      </c>
      <c r="D124">
        <f ca="1">IFERROR(_xlfn.FORMULATEXT(Table3[[#This Row],[IGCR Invoice Value]]),Table3[[#This Row],[IGCR Invoice Value]])</f>
        <v>24042.3</v>
      </c>
      <c r="H124" s="13" t="s">
        <v>66</v>
      </c>
      <c r="I124">
        <v>1939.65</v>
      </c>
    </row>
    <row r="125" spans="2:9" x14ac:dyDescent="0.25">
      <c r="B125" s="3" t="s">
        <v>110</v>
      </c>
      <c r="C125" s="4">
        <v>24043.200000000001</v>
      </c>
      <c r="D125">
        <f ca="1">IFERROR(_xlfn.FORMULATEXT(Table3[[#This Row],[IGCR Invoice Value]]),Table3[[#This Row],[IGCR Invoice Value]])</f>
        <v>24043.200000000001</v>
      </c>
      <c r="H125" s="13" t="s">
        <v>67</v>
      </c>
      <c r="I125">
        <v>5719.68</v>
      </c>
    </row>
    <row r="126" spans="2:9" x14ac:dyDescent="0.25">
      <c r="H126" s="13" t="s">
        <v>193</v>
      </c>
      <c r="I126">
        <v>4785</v>
      </c>
    </row>
    <row r="127" spans="2:9" x14ac:dyDescent="0.25">
      <c r="H127" s="13" t="s">
        <v>194</v>
      </c>
      <c r="I127">
        <v>2610</v>
      </c>
    </row>
    <row r="128" spans="2:9" x14ac:dyDescent="0.25">
      <c r="H128" s="13" t="s">
        <v>195</v>
      </c>
      <c r="I128">
        <v>1450.15</v>
      </c>
    </row>
    <row r="129" spans="8:9" x14ac:dyDescent="0.25">
      <c r="H129" s="13" t="s">
        <v>196</v>
      </c>
      <c r="I129">
        <v>144.74</v>
      </c>
    </row>
    <row r="130" spans="8:9" x14ac:dyDescent="0.25">
      <c r="H130" s="13" t="s">
        <v>197</v>
      </c>
      <c r="I130">
        <v>47.53</v>
      </c>
    </row>
    <row r="131" spans="8:9" x14ac:dyDescent="0.25">
      <c r="H131" s="13" t="s">
        <v>70</v>
      </c>
      <c r="I131">
        <v>17866.330000000002</v>
      </c>
    </row>
    <row r="132" spans="8:9" x14ac:dyDescent="0.25">
      <c r="H132" s="13" t="s">
        <v>198</v>
      </c>
      <c r="I132">
        <v>535.6</v>
      </c>
    </row>
    <row r="133" spans="8:9" x14ac:dyDescent="0.25">
      <c r="H133" s="13" t="s">
        <v>199</v>
      </c>
      <c r="I133">
        <v>657.2</v>
      </c>
    </row>
    <row r="134" spans="8:9" x14ac:dyDescent="0.25">
      <c r="H134" s="13" t="s">
        <v>124</v>
      </c>
      <c r="I134">
        <v>11083.8</v>
      </c>
    </row>
    <row r="135" spans="8:9" x14ac:dyDescent="0.25">
      <c r="H135" s="13" t="s">
        <v>72</v>
      </c>
      <c r="I135">
        <v>10224.84</v>
      </c>
    </row>
    <row r="136" spans="8:9" x14ac:dyDescent="0.25">
      <c r="H136" s="13" t="s">
        <v>73</v>
      </c>
      <c r="I136">
        <v>3276.56</v>
      </c>
    </row>
    <row r="137" spans="8:9" x14ac:dyDescent="0.25">
      <c r="H137" s="13" t="s">
        <v>125</v>
      </c>
      <c r="I137">
        <v>4706.7</v>
      </c>
    </row>
    <row r="138" spans="8:9" x14ac:dyDescent="0.25">
      <c r="H138" s="13" t="s">
        <v>74</v>
      </c>
      <c r="I138">
        <v>1635.23</v>
      </c>
    </row>
    <row r="139" spans="8:9" x14ac:dyDescent="0.25">
      <c r="H139" s="13" t="s">
        <v>75</v>
      </c>
      <c r="I139">
        <v>5255.61</v>
      </c>
    </row>
    <row r="140" spans="8:9" x14ac:dyDescent="0.25">
      <c r="H140" s="13" t="s">
        <v>200</v>
      </c>
      <c r="I140">
        <v>333.72</v>
      </c>
    </row>
    <row r="141" spans="8:9" x14ac:dyDescent="0.25">
      <c r="H141" s="13" t="s">
        <v>201</v>
      </c>
      <c r="I141">
        <v>102.14</v>
      </c>
    </row>
    <row r="142" spans="8:9" x14ac:dyDescent="0.25">
      <c r="H142" s="13" t="s">
        <v>202</v>
      </c>
      <c r="I142">
        <v>1409.04</v>
      </c>
    </row>
    <row r="143" spans="8:9" x14ac:dyDescent="0.25">
      <c r="H143" s="13" t="s">
        <v>203</v>
      </c>
      <c r="I143">
        <v>2541.52</v>
      </c>
    </row>
    <row r="144" spans="8:9" x14ac:dyDescent="0.25">
      <c r="H144" s="13" t="s">
        <v>78</v>
      </c>
      <c r="I144">
        <v>7323.6</v>
      </c>
    </row>
    <row r="145" spans="8:9" x14ac:dyDescent="0.25">
      <c r="H145" s="13" t="s">
        <v>79</v>
      </c>
      <c r="I145">
        <v>245.24</v>
      </c>
    </row>
    <row r="146" spans="8:9" x14ac:dyDescent="0.25">
      <c r="H146" s="13" t="s">
        <v>80</v>
      </c>
      <c r="I146">
        <v>135621.23000000001</v>
      </c>
    </row>
    <row r="147" spans="8:9" x14ac:dyDescent="0.25">
      <c r="H147" s="13" t="s">
        <v>204</v>
      </c>
      <c r="I147">
        <v>3536.75</v>
      </c>
    </row>
    <row r="148" spans="8:9" x14ac:dyDescent="0.25">
      <c r="H148" s="13" t="s">
        <v>205</v>
      </c>
      <c r="I148">
        <v>6100.86</v>
      </c>
    </row>
    <row r="149" spans="8:9" x14ac:dyDescent="0.25">
      <c r="H149" s="13" t="s">
        <v>206</v>
      </c>
      <c r="I149">
        <v>3405.17</v>
      </c>
    </row>
    <row r="150" spans="8:9" x14ac:dyDescent="0.25">
      <c r="H150" s="13" t="s">
        <v>207</v>
      </c>
      <c r="I150">
        <v>3503.54</v>
      </c>
    </row>
    <row r="151" spans="8:9" x14ac:dyDescent="0.25">
      <c r="H151" s="13" t="s">
        <v>208</v>
      </c>
      <c r="I151">
        <v>3503.54</v>
      </c>
    </row>
    <row r="152" spans="8:9" x14ac:dyDescent="0.25">
      <c r="H152" s="13" t="s">
        <v>209</v>
      </c>
      <c r="I152">
        <v>1305</v>
      </c>
    </row>
    <row r="153" spans="8:9" x14ac:dyDescent="0.25">
      <c r="H153" s="13" t="s">
        <v>210</v>
      </c>
      <c r="I153">
        <v>1305</v>
      </c>
    </row>
    <row r="154" spans="8:9" x14ac:dyDescent="0.25">
      <c r="H154" s="13" t="s">
        <v>211</v>
      </c>
      <c r="I154">
        <v>1631.25</v>
      </c>
    </row>
    <row r="155" spans="8:9" x14ac:dyDescent="0.25">
      <c r="H155" s="13" t="s">
        <v>212</v>
      </c>
      <c r="I155">
        <v>1305</v>
      </c>
    </row>
    <row r="156" spans="8:9" x14ac:dyDescent="0.25">
      <c r="H156" s="13" t="s">
        <v>83</v>
      </c>
      <c r="I156">
        <v>599.98</v>
      </c>
    </row>
    <row r="157" spans="8:9" x14ac:dyDescent="0.25">
      <c r="H157" s="13" t="s">
        <v>84</v>
      </c>
      <c r="I157">
        <v>334.45</v>
      </c>
    </row>
    <row r="158" spans="8:9" x14ac:dyDescent="0.25">
      <c r="H158" s="13" t="s">
        <v>213</v>
      </c>
      <c r="I158">
        <v>6071.23</v>
      </c>
    </row>
    <row r="159" spans="8:9" x14ac:dyDescent="0.25">
      <c r="H159" s="13" t="s">
        <v>214</v>
      </c>
      <c r="I159">
        <v>772.78</v>
      </c>
    </row>
    <row r="160" spans="8:9" x14ac:dyDescent="0.25">
      <c r="H160" s="13" t="s">
        <v>86</v>
      </c>
      <c r="I160">
        <v>6800.24</v>
      </c>
    </row>
    <row r="161" spans="8:9" x14ac:dyDescent="0.25">
      <c r="H161" s="13" t="s">
        <v>215</v>
      </c>
      <c r="I161">
        <v>1396.04</v>
      </c>
    </row>
    <row r="162" spans="8:9" x14ac:dyDescent="0.25">
      <c r="H162" s="13" t="s">
        <v>216</v>
      </c>
      <c r="I162">
        <v>618.45000000000005</v>
      </c>
    </row>
    <row r="163" spans="8:9" x14ac:dyDescent="0.25">
      <c r="H163" s="13" t="s">
        <v>88</v>
      </c>
      <c r="I163">
        <v>3819.33</v>
      </c>
    </row>
    <row r="164" spans="8:9" x14ac:dyDescent="0.25">
      <c r="H164" s="13" t="s">
        <v>89</v>
      </c>
      <c r="I164">
        <v>40.78</v>
      </c>
    </row>
    <row r="165" spans="8:9" x14ac:dyDescent="0.25">
      <c r="H165" s="13" t="s">
        <v>90</v>
      </c>
      <c r="I165">
        <v>11427.65</v>
      </c>
    </row>
    <row r="166" spans="8:9" x14ac:dyDescent="0.25">
      <c r="H166" s="13" t="s">
        <v>217</v>
      </c>
      <c r="I166">
        <v>388.84</v>
      </c>
    </row>
    <row r="167" spans="8:9" x14ac:dyDescent="0.25">
      <c r="H167" s="13" t="s">
        <v>218</v>
      </c>
      <c r="I167">
        <v>12730.46</v>
      </c>
    </row>
    <row r="168" spans="8:9" x14ac:dyDescent="0.25">
      <c r="H168" s="13" t="s">
        <v>219</v>
      </c>
      <c r="I168">
        <v>7574.72</v>
      </c>
    </row>
    <row r="169" spans="8:9" x14ac:dyDescent="0.25">
      <c r="H169" s="13" t="s">
        <v>220</v>
      </c>
      <c r="I169">
        <v>2454.5500000000002</v>
      </c>
    </row>
    <row r="170" spans="8:9" x14ac:dyDescent="0.25">
      <c r="H170" s="13" t="s">
        <v>221</v>
      </c>
      <c r="I170">
        <v>5889.8</v>
      </c>
    </row>
    <row r="171" spans="8:9" x14ac:dyDescent="0.25">
      <c r="H171" s="13" t="s">
        <v>93</v>
      </c>
      <c r="I171">
        <v>1069.29</v>
      </c>
    </row>
    <row r="172" spans="8:9" x14ac:dyDescent="0.25">
      <c r="H172" s="13" t="s">
        <v>94</v>
      </c>
      <c r="I172">
        <v>16293.67</v>
      </c>
    </row>
    <row r="173" spans="8:9" x14ac:dyDescent="0.25">
      <c r="H173" s="13" t="s">
        <v>95</v>
      </c>
      <c r="I173">
        <v>12610.62</v>
      </c>
    </row>
    <row r="174" spans="8:9" x14ac:dyDescent="0.25">
      <c r="H174" s="13" t="s">
        <v>222</v>
      </c>
      <c r="I174">
        <v>210.58</v>
      </c>
    </row>
    <row r="175" spans="8:9" x14ac:dyDescent="0.25">
      <c r="H175" s="13" t="s">
        <v>223</v>
      </c>
      <c r="I175">
        <v>2357.2600000000002</v>
      </c>
    </row>
    <row r="176" spans="8:9" x14ac:dyDescent="0.25">
      <c r="H176" s="13" t="s">
        <v>224</v>
      </c>
      <c r="I176">
        <v>83.84</v>
      </c>
    </row>
    <row r="177" spans="8:9" x14ac:dyDescent="0.25">
      <c r="H177" s="13" t="s">
        <v>225</v>
      </c>
      <c r="I177">
        <v>211.64</v>
      </c>
    </row>
    <row r="178" spans="8:9" x14ac:dyDescent="0.25">
      <c r="H178" s="13" t="s">
        <v>226</v>
      </c>
      <c r="I178">
        <v>377.5</v>
      </c>
    </row>
    <row r="179" spans="8:9" x14ac:dyDescent="0.25">
      <c r="H179" s="13" t="s">
        <v>97</v>
      </c>
      <c r="I179">
        <v>3641.22</v>
      </c>
    </row>
    <row r="180" spans="8:9" x14ac:dyDescent="0.25">
      <c r="H180" s="13" t="s">
        <v>227</v>
      </c>
      <c r="I180">
        <v>1305</v>
      </c>
    </row>
    <row r="181" spans="8:9" x14ac:dyDescent="0.25">
      <c r="H181" s="13" t="s">
        <v>228</v>
      </c>
      <c r="I181">
        <v>3915</v>
      </c>
    </row>
    <row r="182" spans="8:9" x14ac:dyDescent="0.25">
      <c r="H182" s="13" t="s">
        <v>126</v>
      </c>
      <c r="I182">
        <v>11684.04</v>
      </c>
    </row>
    <row r="183" spans="8:9" x14ac:dyDescent="0.25">
      <c r="H183" s="13" t="s">
        <v>99</v>
      </c>
      <c r="I183">
        <v>3388.65</v>
      </c>
    </row>
    <row r="184" spans="8:9" x14ac:dyDescent="0.25">
      <c r="H184" s="13" t="s">
        <v>100</v>
      </c>
      <c r="I184">
        <v>39083.53</v>
      </c>
    </row>
    <row r="185" spans="8:9" x14ac:dyDescent="0.25">
      <c r="H185" s="13" t="s">
        <v>229</v>
      </c>
      <c r="I185">
        <v>7031.84</v>
      </c>
    </row>
    <row r="186" spans="8:9" x14ac:dyDescent="0.25">
      <c r="H186" s="13" t="s">
        <v>230</v>
      </c>
      <c r="I186">
        <v>1078.56</v>
      </c>
    </row>
    <row r="187" spans="8:9" x14ac:dyDescent="0.25">
      <c r="H187" s="13" t="s">
        <v>127</v>
      </c>
      <c r="I187">
        <v>7241.04</v>
      </c>
    </row>
    <row r="188" spans="8:9" x14ac:dyDescent="0.25">
      <c r="H188" s="13" t="s">
        <v>117</v>
      </c>
      <c r="I188">
        <v>22701.48</v>
      </c>
    </row>
    <row r="189" spans="8:9" x14ac:dyDescent="0.25">
      <c r="H189" s="13" t="s">
        <v>128</v>
      </c>
      <c r="I189">
        <v>24421.439999999999</v>
      </c>
    </row>
    <row r="190" spans="8:9" x14ac:dyDescent="0.25">
      <c r="H190" s="13" t="s">
        <v>116</v>
      </c>
      <c r="I190">
        <v>40364.35</v>
      </c>
    </row>
    <row r="191" spans="8:9" x14ac:dyDescent="0.25">
      <c r="H191" s="13" t="s">
        <v>231</v>
      </c>
      <c r="I191">
        <v>413.05</v>
      </c>
    </row>
    <row r="192" spans="8:9" x14ac:dyDescent="0.25">
      <c r="H192" s="13" t="s">
        <v>243</v>
      </c>
      <c r="I192">
        <v>33.08</v>
      </c>
    </row>
    <row r="193" spans="8:9" x14ac:dyDescent="0.25">
      <c r="H193" s="13" t="s">
        <v>232</v>
      </c>
      <c r="I193">
        <v>10140.52</v>
      </c>
    </row>
    <row r="194" spans="8:9" x14ac:dyDescent="0.25">
      <c r="H194" s="13" t="s">
        <v>233</v>
      </c>
      <c r="I194">
        <v>10043.39</v>
      </c>
    </row>
    <row r="195" spans="8:9" x14ac:dyDescent="0.25">
      <c r="H195" s="13" t="s">
        <v>234</v>
      </c>
      <c r="I195">
        <v>3352.03</v>
      </c>
    </row>
    <row r="196" spans="8:9" x14ac:dyDescent="0.25">
      <c r="H196" s="13" t="s">
        <v>235</v>
      </c>
      <c r="I196">
        <v>820.39</v>
      </c>
    </row>
    <row r="197" spans="8:9" x14ac:dyDescent="0.25">
      <c r="H197" s="13" t="s">
        <v>236</v>
      </c>
      <c r="I197">
        <v>2660.49</v>
      </c>
    </row>
    <row r="198" spans="8:9" x14ac:dyDescent="0.25">
      <c r="H198" s="13" t="s">
        <v>105</v>
      </c>
      <c r="I198">
        <v>1854</v>
      </c>
    </row>
    <row r="199" spans="8:9" x14ac:dyDescent="0.25">
      <c r="H199" s="13" t="s">
        <v>106</v>
      </c>
      <c r="I199">
        <v>3244.46</v>
      </c>
    </row>
    <row r="200" spans="8:9" x14ac:dyDescent="0.25">
      <c r="H200" s="13" t="s">
        <v>107</v>
      </c>
      <c r="I200">
        <v>958.48</v>
      </c>
    </row>
    <row r="201" spans="8:9" x14ac:dyDescent="0.25">
      <c r="H201" s="13" t="s">
        <v>108</v>
      </c>
      <c r="I201">
        <v>9332.4</v>
      </c>
    </row>
    <row r="202" spans="8:9" x14ac:dyDescent="0.25">
      <c r="H202" s="13" t="s">
        <v>109</v>
      </c>
      <c r="I202">
        <v>24042.3</v>
      </c>
    </row>
    <row r="203" spans="8:9" x14ac:dyDescent="0.25">
      <c r="H203" s="13" t="s">
        <v>110</v>
      </c>
      <c r="I203">
        <v>24043.200000000001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I E A A B Q S w M E F A A C A A g A h X j Y W r + q y V + o A A A A + A A A A B I A H A B D b 2 5 m a W c v U G F j a 2 F n Z S 5 4 b W w g o h g A K K A U A A A A A A A A A A A A A A A A A A A A A A A A A A A A h Y / B C o J A F E X 3 Q f 8 g s 3 f G m Q x B n u O i b U I g R d t B B x 3 S Z + i Y / l u L P q l f y C i r X c t 7 O H D v v V 9 v E I 9 1 5 V x 0 2 5 k G I 8 K p R 5 z O K s x V 1 a C O C D Y k l s s F 7 F R 2 U o V 2 J h u 7 c O z y i J T W n k P G h m G g w 4 o 2 b c G E 5 3 F 2 T L Z p V u p a k Y 9 s / s u u w W d t p o m E w 2 u N F J T 7 a x o E X F A f 2 E w h M f g 1 x L S Y e s B + I G z 6 y v a t l h r d f Q p s j s D e J + Q D U E s D B B Q A A g A I A I V 4 2 F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F e N h a I C K m y f E B A A B S B Q A A E w A c A E Z v c m 1 1 b G F z L 1 N l Y 3 R p b 2 4 x L m 0 g o h g A K K A U A A A A A A A A A A A A A A A A A A A A A A A A A A A A j Z T f a 9 s w E M f f A / 0 f D v X F Z s L g 7 r H k Y f O 6 U R g d q 8 0 6 Z s K Q H W 0 x t S U j y y H B 5 H / f y X J t J X H a B U z M 6 e 7 7 u R 8 + N T z X h R Q Q 2 / / w d r F o N k z x N S Q s K / l 7 W E L J 9 d U C 8 B f L V u U c L X e 7 n J d B 1 C r F h X 6 S 6 j m T 8 t n z u / S B V X x J b C R Z H d J I C o 0 u K 2 o F r k m 0 Y e K v E d / X n K B S 7 x o k i o n m j 1 R V J M u 2 E u a w 8 S y N d h 2 5 / x I 9 w r 3 Y y g L p D x I I B Y 0 u o P l O H y h 0 J P m Z H N k O / g h 8 5 H X J c i T + Y G X r I A d 7 b / V O 8 q J k i Q + h g 4 9 6 c U 5 Q m 1 r a R U J 4 E X G S C S X v 8 K H / S / m w X m N o 1 D Z a V h M C r b Z l Z / o h N o R g z 7 4 W j c Z X z v I N G O U g r s t C e + n 1 e V d X G E G J P 8 8 M 5 6 F H a W F 8 z 7 7 E x J J e Z d y 8 z e j L G n E 9 w d C C X 0 X t Q Q f p U D F i 0 j G V F R z A d + d V y S 0 K f t M b r s B S m o k c 8 x J X Y T B 7 p w n i Y A a 6 M 5 u 7 X c 3 E 3 H j s g c n B m d I c f S r K V d W K 5 f p l o M 3 F d T F Z n q Z g t u K 4 T f 0 g I l l l h e B e 3 7 N R x v t N 7 f F n J S v f T s h d p y m n f p B D 1 p D t 4 R M v i 6 r Q X D n 9 M y 5 j u W d F u O P r X T H Y x p g M P u 5 H R c / s B n x v p e a x 3 q N w 1 G z 9 q a z A + R K C G 3 c a 7 i q H b 9 w x r 1 V k b p 5 R f 2 i H a K u M K 7 x f r h a F m A f e / g N Q S w E C L Q A U A A I A C A C F e N h a v 6 r J X 6 g A A A D 4 A A A A E g A A A A A A A A A A A A A A A A A A A A A A Q 2 9 u Z m l n L 1 B h Y 2 t h Z 2 U u e G 1 s U E s B A i 0 A F A A C A A g A h X j Y W l N y O C y b A A A A 4 Q A A A B M A A A A A A A A A A A A A A A A A 9 A A A A F t D b 2 5 0 Z W 5 0 X 1 R 5 c G V z X S 5 4 b W x Q S w E C L Q A U A A I A C A C F e N h a I C K m y f E B A A B S B Q A A E w A A A A A A A A A A A A A A A A D c A Q A A R m 9 y b X V s Y X M v U 2 V j d G l v b j E u b V B L B Q Y A A A A A A w A D A M I A A A A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P D g A A A A A A A K 0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G a W x s Q 2 9 s d W 1 u T m F t Z X M i I F Z h b H V l P S J z W y Z x d W 9 0 O 0 N 1 c 3 R v b S 4 x J n F 1 b 3 Q 7 L C Z x d W 9 0 O 0 N 1 c 3 R v b S 4 y J n F 1 b 3 Q 7 X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N v b H V t b l R 5 c G V z I i B W Y W x 1 Z T 0 i c 0 J n V T 0 i I C 8 + P E V u d H J 5 I F R 5 c G U 9 I k Z p b G x M Y X N 0 V X B k Y X R l Z C I g V m F s d W U 9 I m Q y M D I 1 L T A 2 L T I 0 V D E z O j A 0 O j E x L j A z O D Q 0 M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w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Y z A 1 M T c 2 Z S 1 m Z T Q 1 L T R j M W E t O G Q y Z C 0 3 N z N l M T B i Z T c 4 Y 2 E i I C 8 + P E V u d H J 5 I F R 5 c G U 9 I l J l Y 2 9 2 Z X J 5 V G F y Z 2 V 0 Q 2 9 s d W 1 u I i B W Y W x 1 Z T 0 i b D g i I C 8 + P E V u d H J 5 I F R 5 c G U 9 I l J l Y 2 9 2 Z X J 5 V G F y Z 2 V 0 U 2 h l Z X Q i I F Z h b H V l P S J z U 2 h l Z X Q x I i A v P j x F b n R y e S B U e X B l P S J S Z W N v d m V y e V R h c m d l d F J v d y I g V m F s d W U 9 I m w y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Y W J s Z T N f M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M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F e H R y Y W N 0 Z W Q l M j B W Y W x 1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H w R I c r l j E K X n I Z + c 9 u h S Q A A A A A C A A A A A A A Q Z g A A A A E A A C A A A A C G / C B i z I M F 7 X s 9 V q 9 F 2 V W E a V F m Q n q N C k 3 d 5 9 2 d 2 O x x W w A A A A A O g A A A A A I A A C A A A A A c T 3 n d F d g u n 0 / 3 9 9 g D U a + G a 6 K z 2 G q q p u 6 / O J 4 n u N 9 l Q V A A A A C 1 r Q 9 X r 5 g O k s u 2 B H O 3 W R 7 P k d 2 T c G 3 m h / 3 B j y k z k a 6 Z V i b / 3 a 8 Z V I u t H F 9 Y 2 G 4 4 a C L z x E L / p S W T Q m Z M l E w r D k X 5 z 1 O k V I 3 Y d w o m B a 8 Z o / m k b 0 A A A A C 9 L x v H A a y T u 0 u 6 R u 3 Q e U S 8 Z H s E o T V b 1 L Q S J C m k s e u 6 f 0 V 6 s V C j h E 6 E t s L 9 V B o 6 C d m w b x e 1 V L r 0 K H N n / w 8 6 f 3 N 0 < / D a t a M a s h u p > 
</file>

<file path=customXml/itemProps1.xml><?xml version="1.0" encoding="utf-8"?>
<ds:datastoreItem xmlns:ds="http://schemas.openxmlformats.org/officeDocument/2006/customXml" ds:itemID="{974B4E2B-D61E-446B-B17B-850351CBD0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Saliha</dc:creator>
  <cp:lastModifiedBy>RvE</cp:lastModifiedBy>
  <dcterms:created xsi:type="dcterms:W3CDTF">2025-06-21T10:21:50Z</dcterms:created>
  <dcterms:modified xsi:type="dcterms:W3CDTF">2025-06-24T13:04:42Z</dcterms:modified>
</cp:coreProperties>
</file>