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ecom5409298-my.sharepoint.com/personal/riny_vaneekelen_se/Documents/1-MSTC_MOTH/"/>
    </mc:Choice>
  </mc:AlternateContent>
  <xr:revisionPtr revIDLastSave="12" documentId="13_ncr:1_{EC993DF8-5342-471E-A9EA-32E5E4EA4A30}" xr6:coauthVersionLast="47" xr6:coauthVersionMax="47" xr10:uidLastSave="{CF8AB4DC-2EEC-412F-B7BC-E717E3721D4F}"/>
  <bookViews>
    <workbookView xWindow="-120" yWindow="-120" windowWidth="38640" windowHeight="21120" xr2:uid="{3F3D54AE-368A-4952-A347-EEFBD9BF4EE0}"/>
  </bookViews>
  <sheets>
    <sheet name="Sheet1" sheetId="1" r:id="rId1"/>
  </sheets>
  <definedNames>
    <definedName name="ExternalData_1" localSheetId="0" hidden="1">Sheet1!$M$2:$P$203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9" i="1" l="1"/>
  <c r="C118" i="1"/>
  <c r="C117" i="1"/>
  <c r="C112" i="1"/>
  <c r="C108" i="1"/>
  <c r="C106" i="1"/>
  <c r="C102" i="1"/>
  <c r="C101" i="1"/>
  <c r="C100" i="1"/>
  <c r="C97" i="1"/>
  <c r="C95" i="1"/>
  <c r="C93" i="1"/>
  <c r="C92" i="1"/>
  <c r="C91" i="1"/>
  <c r="C87" i="1"/>
  <c r="C86" i="1"/>
  <c r="C85" i="1"/>
  <c r="C79" i="1"/>
  <c r="C77" i="1"/>
  <c r="C76" i="1"/>
  <c r="C69" i="1"/>
  <c r="C68" i="1"/>
  <c r="C59" i="1"/>
  <c r="C58" i="1"/>
  <c r="C53" i="1"/>
  <c r="C52" i="1"/>
  <c r="C50" i="1"/>
  <c r="C48" i="1"/>
  <c r="C47" i="1"/>
  <c r="C46" i="1"/>
  <c r="C45" i="1"/>
  <c r="C40" i="1"/>
  <c r="C39" i="1"/>
  <c r="C36" i="1"/>
  <c r="C34" i="1"/>
  <c r="C30" i="1"/>
  <c r="C18" i="1"/>
  <c r="C16" i="1"/>
  <c r="C9" i="1"/>
  <c r="C8" i="1"/>
  <c r="C7" i="1"/>
  <c r="C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3024D50-5301-4D62-BFA5-D8816A6DDB66}" keepAlive="1" name="Query - Table2" description="Connection to the 'Table2' query in the workbook." type="5" refreshedVersion="0" background="1" saveData="1">
    <dbPr connection="Provider=Microsoft.Mashup.OleDb.1;Data Source=$Workbook$;Location=Table2;Extended Properties=&quot;&quot;" command="SELECT * FROM [Table2]"/>
  </connection>
  <connection id="2" xr16:uid="{71885150-C7CD-418F-A430-21C364B5DDD8}" keepAlive="1" name="Query - Table3" description="Connection to the 'Table3' query in the workbook." type="5" refreshedVersion="8" background="1" saveData="1">
    <dbPr connection="Provider=Microsoft.Mashup.OleDb.1;Data Source=$Workbook$;Location=Table3;Extended Properties=&quot;&quot;" command="SELECT * FROM [Table3]"/>
  </connection>
</connections>
</file>

<file path=xl/sharedStrings.xml><?xml version="1.0" encoding="utf-8"?>
<sst xmlns="http://schemas.openxmlformats.org/spreadsheetml/2006/main" count="543" uniqueCount="244">
  <si>
    <t xml:space="preserve">IGCR Invoice No </t>
  </si>
  <si>
    <t>IGCR Invoice Value</t>
  </si>
  <si>
    <t>GF34926</t>
  </si>
  <si>
    <t>GF34953</t>
  </si>
  <si>
    <t>GF34942,GF34944,GF34947,GF34948,GF34954</t>
  </si>
  <si>
    <t>GF34987,GF34988,GF34989,GF34990,GF34995</t>
  </si>
  <si>
    <t>GF34766,GF34880</t>
  </si>
  <si>
    <t>GF34844</t>
  </si>
  <si>
    <t>GF34978</t>
  </si>
  <si>
    <t>GF35064</t>
  </si>
  <si>
    <t>GF35023</t>
  </si>
  <si>
    <t>JF-FD250106</t>
  </si>
  <si>
    <t>GF35022,GF35027,GF35024,GF35025</t>
  </si>
  <si>
    <t>HG25030372</t>
  </si>
  <si>
    <t>GF35059,GF35066,GF35070,GF35077</t>
  </si>
  <si>
    <t>GF35057</t>
  </si>
  <si>
    <t>GF35193</t>
  </si>
  <si>
    <t>2193090</t>
  </si>
  <si>
    <t>CCCI25-0233</t>
  </si>
  <si>
    <t>AR-AW25-U-179330</t>
  </si>
  <si>
    <t>00013-00096725</t>
  </si>
  <si>
    <t>202503001</t>
  </si>
  <si>
    <t>202503-25</t>
  </si>
  <si>
    <t>LC-2503002</t>
  </si>
  <si>
    <t>00013-00092337</t>
  </si>
  <si>
    <t>GF34996</t>
  </si>
  <si>
    <t>GF35235,GF35251,GF041025F-KACY,GFSS250411</t>
  </si>
  <si>
    <t>KPSTII-FCS250415</t>
  </si>
  <si>
    <t>GF35094</t>
  </si>
  <si>
    <t>GF35128</t>
  </si>
  <si>
    <t>GF35173,GF35174,GF35153,GF35169</t>
  </si>
  <si>
    <t>GF35129</t>
  </si>
  <si>
    <t>GF35132,GF35133,GF35163</t>
  </si>
  <si>
    <t>GF35171</t>
  </si>
  <si>
    <t>AR-AW25-U-180174</t>
  </si>
  <si>
    <t>GF35260,GF041525F-KACY</t>
  </si>
  <si>
    <t>GF35252,GF35256</t>
  </si>
  <si>
    <t>25JH0407FARIDA</t>
  </si>
  <si>
    <t>KPSTIIFCS250331</t>
  </si>
  <si>
    <t>GTVN250329001</t>
  </si>
  <si>
    <t>KPSTII-FCS250331</t>
  </si>
  <si>
    <t>SGPF250013523,SGPF250013526,SGPF250013533,SGPF250013528</t>
  </si>
  <si>
    <t>GF35258,GF35257,GF35263,</t>
  </si>
  <si>
    <t>GF35324,GF35325,GF35326,GF042125F-KACY</t>
  </si>
  <si>
    <t>GF35337,GF35336</t>
  </si>
  <si>
    <t>2179-7</t>
  </si>
  <si>
    <t>2195618,2195619</t>
  </si>
  <si>
    <t>VNJW-2025033104</t>
  </si>
  <si>
    <t>GF35215,GF35217</t>
  </si>
  <si>
    <t>GF35204,GF35208,GF35221</t>
  </si>
  <si>
    <t>9997-00002215</t>
  </si>
  <si>
    <t>00013-00092133</t>
  </si>
  <si>
    <t>00013-00092132</t>
  </si>
  <si>
    <t>SGPF250014352</t>
  </si>
  <si>
    <t>GF35379,GF35383,GF35388,GF35389</t>
  </si>
  <si>
    <t>GF35405,GF35412,GF35404</t>
  </si>
  <si>
    <t>FCS001/03/25</t>
  </si>
  <si>
    <t>KPSTIIFCS250416</t>
  </si>
  <si>
    <t>KPSTIIFCS2504161</t>
  </si>
  <si>
    <t>01-2025/LD-FS/NN</t>
  </si>
  <si>
    <t>GF35357,GF35366,GF34810</t>
  </si>
  <si>
    <t>GF35307,GF35315</t>
  </si>
  <si>
    <t>GF35314</t>
  </si>
  <si>
    <t>GF35295</t>
  </si>
  <si>
    <t>GF35342</t>
  </si>
  <si>
    <t>BD25040035</t>
  </si>
  <si>
    <t>GF35241</t>
  </si>
  <si>
    <t>642</t>
  </si>
  <si>
    <t>2196466,2196467</t>
  </si>
  <si>
    <t>GF35452,GF35455,GF35467</t>
  </si>
  <si>
    <t>GF35328</t>
  </si>
  <si>
    <t>GF35488,GF35497</t>
  </si>
  <si>
    <t>LC-2504002</t>
  </si>
  <si>
    <t>KPSTII-FCS250424</t>
  </si>
  <si>
    <t>GF35413</t>
  </si>
  <si>
    <t>GF35406</t>
  </si>
  <si>
    <t>GF35451,GF35469</t>
  </si>
  <si>
    <t>GF35410,GF35418</t>
  </si>
  <si>
    <t>PEI2025000000025</t>
  </si>
  <si>
    <t>FCS001/04/25</t>
  </si>
  <si>
    <t>9997-00002195</t>
  </si>
  <si>
    <t>2199699,2199698,2199697,2199709,2199696</t>
  </si>
  <si>
    <t>2199708,2199707,2199704,2199706</t>
  </si>
  <si>
    <t>GF35556</t>
  </si>
  <si>
    <t>FCS003/05/25</t>
  </si>
  <si>
    <t>GF35496,GF35506</t>
  </si>
  <si>
    <t>GF35480</t>
  </si>
  <si>
    <t>GF35514,GF35516</t>
  </si>
  <si>
    <t>FA15219</t>
  </si>
  <si>
    <t>GF35546</t>
  </si>
  <si>
    <t>GF35539</t>
  </si>
  <si>
    <t>GF35551,GF35522,GF35544</t>
  </si>
  <si>
    <t>2201193,2201192</t>
  </si>
  <si>
    <t>GF35532</t>
  </si>
  <si>
    <t>GF35505</t>
  </si>
  <si>
    <t>GTVN250428001</t>
  </si>
  <si>
    <t>GF35692,GF35691,GF35693,GF35690,GF35695</t>
  </si>
  <si>
    <t>VNJW-2025050503</t>
  </si>
  <si>
    <t>2202938,2202937</t>
  </si>
  <si>
    <t>202505-13</t>
  </si>
  <si>
    <t>9997-0002227</t>
  </si>
  <si>
    <t>2202674,2202675</t>
  </si>
  <si>
    <t>GF35737, GF35746</t>
  </si>
  <si>
    <t>GF35656,GF35658,GF35660</t>
  </si>
  <si>
    <t>GF35668,GF35669</t>
  </si>
  <si>
    <t>GF35626</t>
  </si>
  <si>
    <t>GF35640</t>
  </si>
  <si>
    <t>GF35615</t>
  </si>
  <si>
    <t>GTVN250526004</t>
  </si>
  <si>
    <t>2184-3</t>
  </si>
  <si>
    <t>2184-4</t>
  </si>
  <si>
    <t>GF34942</t>
  </si>
  <si>
    <t>GF34944</t>
  </si>
  <si>
    <t>GF34947</t>
  </si>
  <si>
    <t>GF34948</t>
  </si>
  <si>
    <t>GF34954</t>
  </si>
  <si>
    <t>2083-2</t>
  </si>
  <si>
    <t>LC-2505003</t>
  </si>
  <si>
    <t>GF35140 ,GF35148 ,GF35125 ,GF35146</t>
  </si>
  <si>
    <t>2025032101</t>
  </si>
  <si>
    <t>2196266</t>
  </si>
  <si>
    <t>PGI-GVT25-030</t>
  </si>
  <si>
    <t>GF35245</t>
  </si>
  <si>
    <t>2184-1</t>
  </si>
  <si>
    <t>202504003</t>
  </si>
  <si>
    <t>2025042201</t>
  </si>
  <si>
    <t>2025050011</t>
  </si>
  <si>
    <t>2025050025</t>
  </si>
  <si>
    <t>202505004</t>
  </si>
  <si>
    <t>InvNo</t>
  </si>
  <si>
    <t>Value</t>
  </si>
  <si>
    <t>Invoice No</t>
  </si>
  <si>
    <t>GF35140</t>
  </si>
  <si>
    <t>GF35148</t>
  </si>
  <si>
    <t>GF35125</t>
  </si>
  <si>
    <t>GF35146</t>
  </si>
  <si>
    <t>GF34987</t>
  </si>
  <si>
    <t>GF34988</t>
  </si>
  <si>
    <t>GF34989</t>
  </si>
  <si>
    <t>GF34990</t>
  </si>
  <si>
    <t>GF34995</t>
  </si>
  <si>
    <t>GF34766</t>
  </si>
  <si>
    <t>GF34880</t>
  </si>
  <si>
    <t>GF35022</t>
  </si>
  <si>
    <t>GF35027</t>
  </si>
  <si>
    <t>GF35024</t>
  </si>
  <si>
    <t>GF35025</t>
  </si>
  <si>
    <t>GF35059</t>
  </si>
  <si>
    <t>GF35066</t>
  </si>
  <si>
    <t>GF35070</t>
  </si>
  <si>
    <t>GF35077</t>
  </si>
  <si>
    <t>GF35235</t>
  </si>
  <si>
    <t>GF35251</t>
  </si>
  <si>
    <t>GF041025F-KACY</t>
  </si>
  <si>
    <t>GFSS250411</t>
  </si>
  <si>
    <t>GF35173</t>
  </si>
  <si>
    <t>GF35174</t>
  </si>
  <si>
    <t>GF35153</t>
  </si>
  <si>
    <t>GF35169</t>
  </si>
  <si>
    <t>GF35132</t>
  </si>
  <si>
    <t>GF35133</t>
  </si>
  <si>
    <t>GF35163</t>
  </si>
  <si>
    <t>GF35260</t>
  </si>
  <si>
    <t>GF041525F-KACY</t>
  </si>
  <si>
    <t>GF35252</t>
  </si>
  <si>
    <t>GF35256</t>
  </si>
  <si>
    <t>SGPF250013523</t>
  </si>
  <si>
    <t>SGPF250013526</t>
  </si>
  <si>
    <t>SGPF250013533</t>
  </si>
  <si>
    <t>SGPF250013528</t>
  </si>
  <si>
    <t>GF35258</t>
  </si>
  <si>
    <t>GF35257</t>
  </si>
  <si>
    <t>GF35263</t>
  </si>
  <si>
    <t/>
  </si>
  <si>
    <t>GF35324</t>
  </si>
  <si>
    <t>GF35325</t>
  </si>
  <si>
    <t>GF35326</t>
  </si>
  <si>
    <t>GF042125F-KACY</t>
  </si>
  <si>
    <t>GF35337</t>
  </si>
  <si>
    <t>GF35336</t>
  </si>
  <si>
    <t>2195618</t>
  </si>
  <si>
    <t>2195619</t>
  </si>
  <si>
    <t>GF35215</t>
  </si>
  <si>
    <t>GF35217</t>
  </si>
  <si>
    <t>GF35204</t>
  </si>
  <si>
    <t>GF35208</t>
  </si>
  <si>
    <t>GF35221</t>
  </si>
  <si>
    <t>GF35379</t>
  </si>
  <si>
    <t>GF35383</t>
  </si>
  <si>
    <t>GF35388</t>
  </si>
  <si>
    <t>GF35389</t>
  </si>
  <si>
    <t>GF35405</t>
  </si>
  <si>
    <t>GF35412</t>
  </si>
  <si>
    <t>GF35404</t>
  </si>
  <si>
    <t>GF35357</t>
  </si>
  <si>
    <t>GF35366</t>
  </si>
  <si>
    <t>GF34810</t>
  </si>
  <si>
    <t>GF35307</t>
  </si>
  <si>
    <t>GF35315</t>
  </si>
  <si>
    <t>2196466</t>
  </si>
  <si>
    <t>2196467</t>
  </si>
  <si>
    <t>GF35452</t>
  </si>
  <si>
    <t>GF35455</t>
  </si>
  <si>
    <t>GF35467</t>
  </si>
  <si>
    <t>GF35488</t>
  </si>
  <si>
    <t>GF35497</t>
  </si>
  <si>
    <t>GF35451</t>
  </si>
  <si>
    <t>GF35469</t>
  </si>
  <si>
    <t>GF35410</t>
  </si>
  <si>
    <t>GF35418</t>
  </si>
  <si>
    <t>2199699</t>
  </si>
  <si>
    <t>2199698</t>
  </si>
  <si>
    <t>2199697</t>
  </si>
  <si>
    <t>2199709</t>
  </si>
  <si>
    <t>2199696</t>
  </si>
  <si>
    <t>2199708</t>
  </si>
  <si>
    <t>2199707</t>
  </si>
  <si>
    <t>2199704</t>
  </si>
  <si>
    <t>2199706</t>
  </si>
  <si>
    <t>GF35496</t>
  </si>
  <si>
    <t>GF35506</t>
  </si>
  <si>
    <t>GF35514</t>
  </si>
  <si>
    <t>GF35516</t>
  </si>
  <si>
    <t>GF35551</t>
  </si>
  <si>
    <t>GF35522</t>
  </si>
  <si>
    <t>GF35544</t>
  </si>
  <si>
    <t>2201193</t>
  </si>
  <si>
    <t>2201192</t>
  </si>
  <si>
    <t>GF35692</t>
  </si>
  <si>
    <t>GF35691</t>
  </si>
  <si>
    <t>GF35693</t>
  </si>
  <si>
    <t>GF35690</t>
  </si>
  <si>
    <t>GF35695</t>
  </si>
  <si>
    <t>2202938</t>
  </si>
  <si>
    <t>2202937</t>
  </si>
  <si>
    <t>2202674</t>
  </si>
  <si>
    <t>2202675</t>
  </si>
  <si>
    <t>GF35737</t>
  </si>
  <si>
    <t>GF35746</t>
  </si>
  <si>
    <t>GF35656</t>
  </si>
  <si>
    <t>GF35658</t>
  </si>
  <si>
    <t>GF35660</t>
  </si>
  <si>
    <t>GF35668</t>
  </si>
  <si>
    <t>GF35669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</si>
</sst>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[$€-2]\ * #,##0.00_);_([$€-2]\ * \(#,##0.00\);_([$€-2]\ 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164" fontId="0" fillId="3" borderId="3" xfId="1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164" fontId="0" fillId="0" borderId="3" xfId="1" applyFont="1" applyBorder="1" applyAlignment="1">
      <alignment horizontal="center" vertical="center"/>
    </xf>
    <xf numFmtId="165" fontId="0" fillId="3" borderId="3" xfId="1" applyNumberFormat="1" applyFont="1" applyFill="1" applyBorder="1" applyAlignment="1">
      <alignment horizontal="center" vertical="center"/>
    </xf>
    <xf numFmtId="165" fontId="0" fillId="0" borderId="3" xfId="1" applyNumberFormat="1" applyFont="1" applyBorder="1" applyAlignment="1">
      <alignment horizontal="center" vertical="center"/>
    </xf>
    <xf numFmtId="0" fontId="0" fillId="3" borderId="2" xfId="0" applyFill="1" applyBorder="1"/>
    <xf numFmtId="0" fontId="0" fillId="4" borderId="2" xfId="0" applyFill="1" applyBorder="1" applyAlignment="1">
      <alignment horizontal="left" vertical="center"/>
    </xf>
    <xf numFmtId="164" fontId="0" fillId="4" borderId="3" xfId="1" applyFont="1" applyFill="1" applyBorder="1" applyAlignment="1">
      <alignment horizontal="center" vertical="center"/>
    </xf>
    <xf numFmtId="0" fontId="0" fillId="0" borderId="0" xfId="0" applyNumberFormat="1"/>
  </cellXfs>
  <cellStyles count="2">
    <cellStyle name="Currency" xfId="1" builtinId="4"/>
    <cellStyle name="Normal" xfId="0" builtinId="0"/>
  </cellStyles>
  <dxfs count="5"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theme="4" tint="0.3999755851924192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3AFE2DC5-EF03-4A18-8FC6-6291D6C666CE}" autoFormatId="16" applyNumberFormats="0" applyBorderFormats="0" applyFontFormats="0" applyPatternFormats="0" applyAlignmentFormats="0" applyWidthHeightFormats="0">
  <queryTableRefresh nextId="5">
    <queryTableFields count="4">
      <queryTableField id="1" name="IGCR Invoice No " tableColumnId="1"/>
      <queryTableField id="2" name="IGCR Invoice Value" tableColumnId="2"/>
      <queryTableField id="3" name="Invoice No" tableColumnId="3"/>
      <queryTableField id="4" name="Value" tableColumnId="4"/>
    </queryTableFields>
  </queryTableRefresh>
</queryTable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E4331B8-E63F-4C97-89D4-7B353D411B8A}" name="Table3" displayName="Table3" ref="B2:C125" totalsRowShown="0" headerRowDxfId="4" tableBorderDxfId="3">
  <autoFilter ref="B2:C125" xr:uid="{7B9DF028-F800-4C10-9DC1-324014112DDC}"/>
  <tableColumns count="2">
    <tableColumn id="1" xr3:uid="{A45C0986-9FFB-4E32-8DAA-F26C90A62A68}" name="IGCR Invoice No " dataDxfId="2"/>
    <tableColumn id="2" xr3:uid="{1E91B1BB-7356-4D42-897F-B9852869E899}" name="IGCR Invoice Value" dataDxfId="1" dataCellStyle="Currency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71076E9-10E6-46E0-BE03-789905A268E5}" name="Table2" displayName="Table2" ref="I2:J7" totalsRowShown="0">
  <autoFilter ref="I2:J7" xr:uid="{D71076E9-10E6-46E0-BE03-789905A268E5}"/>
  <tableColumns count="2">
    <tableColumn id="1" xr3:uid="{73D59782-6080-4EC5-A20E-C4D7C0BA1230}" name="InvNo"/>
    <tableColumn id="2" xr3:uid="{11300D3F-C482-4EED-961F-4AA03C4E0A2E}" name="Valu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5F80DDB-47F0-425E-8BC9-EC28FF4C07AE}" name="Table3_1" displayName="Table3_1" ref="M2:P203" tableType="queryTable" totalsRowShown="0">
  <autoFilter ref="M2:P203" xr:uid="{35F80DDB-47F0-425E-8BC9-EC28FF4C07AE}"/>
  <tableColumns count="4">
    <tableColumn id="1" xr3:uid="{FD6D624A-0897-4366-9E42-C971C2C72616}" uniqueName="1" name="IGCR Invoice No " queryTableFieldId="1"/>
    <tableColumn id="2" xr3:uid="{4CFEED24-DC6C-4D0E-9955-2ECAF07A5072}" uniqueName="2" name="IGCR Invoice Value" queryTableFieldId="2"/>
    <tableColumn id="3" xr3:uid="{1D0DB6CB-E997-4118-B63E-CCB9FA26C6A4}" uniqueName="3" name="Invoice No" queryTableFieldId="3" dataDxfId="0"/>
    <tableColumn id="4" xr3:uid="{168CAD64-B54A-45EC-BEA7-C60D35AFCD8F}" uniqueName="4" name="Value" queryTableFieldId="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BF134-A075-40DC-958D-8D31C2531CBD}">
  <dimension ref="B2:P203"/>
  <sheetViews>
    <sheetView tabSelected="1" workbookViewId="0">
      <selection activeCell="P10" sqref="P10"/>
    </sheetView>
  </sheetViews>
  <sheetFormatPr defaultRowHeight="15" x14ac:dyDescent="0.25"/>
  <cols>
    <col min="2" max="2" width="58" bestFit="1" customWidth="1"/>
    <col min="3" max="3" width="22.5703125" bestFit="1" customWidth="1"/>
    <col min="13" max="13" width="58" bestFit="1" customWidth="1"/>
    <col min="14" max="14" width="20.28515625" bestFit="1" customWidth="1"/>
    <col min="15" max="15" width="18.28515625" bestFit="1" customWidth="1"/>
    <col min="16" max="16" width="8.42578125" bestFit="1" customWidth="1"/>
  </cols>
  <sheetData>
    <row r="2" spans="2:16" x14ac:dyDescent="0.25">
      <c r="B2" s="1" t="s">
        <v>0</v>
      </c>
      <c r="C2" s="2" t="s">
        <v>1</v>
      </c>
      <c r="I2" t="s">
        <v>129</v>
      </c>
      <c r="J2" t="s">
        <v>130</v>
      </c>
      <c r="M2" t="s">
        <v>0</v>
      </c>
      <c r="N2" t="s">
        <v>1</v>
      </c>
      <c r="O2" t="s">
        <v>131</v>
      </c>
      <c r="P2" t="s">
        <v>130</v>
      </c>
    </row>
    <row r="3" spans="2:16" x14ac:dyDescent="0.25">
      <c r="B3" s="3" t="s">
        <v>119</v>
      </c>
      <c r="C3" s="4">
        <v>5556.81</v>
      </c>
      <c r="I3" t="s">
        <v>111</v>
      </c>
      <c r="J3">
        <v>6586.7</v>
      </c>
      <c r="M3" t="s">
        <v>119</v>
      </c>
      <c r="N3">
        <v>5556.81</v>
      </c>
      <c r="O3" s="12" t="s">
        <v>119</v>
      </c>
    </row>
    <row r="4" spans="2:16" x14ac:dyDescent="0.25">
      <c r="B4" s="5" t="s">
        <v>118</v>
      </c>
      <c r="C4" s="6">
        <f>205.44+2020.41+395.97+148.58</f>
        <v>2770.3999999999996</v>
      </c>
      <c r="I4" t="s">
        <v>112</v>
      </c>
      <c r="J4">
        <v>3482.74</v>
      </c>
      <c r="M4" t="s">
        <v>118</v>
      </c>
      <c r="N4">
        <v>2770.3999999999996</v>
      </c>
      <c r="O4" s="12" t="s">
        <v>132</v>
      </c>
    </row>
    <row r="5" spans="2:16" x14ac:dyDescent="0.25">
      <c r="B5" s="3" t="s">
        <v>2</v>
      </c>
      <c r="C5" s="4">
        <v>92.99</v>
      </c>
      <c r="I5" t="s">
        <v>113</v>
      </c>
      <c r="J5">
        <v>5401</v>
      </c>
      <c r="M5" t="s">
        <v>118</v>
      </c>
      <c r="N5">
        <v>2770.3999999999996</v>
      </c>
      <c r="O5" s="12" t="s">
        <v>133</v>
      </c>
    </row>
    <row r="6" spans="2:16" x14ac:dyDescent="0.25">
      <c r="B6" s="5" t="s">
        <v>3</v>
      </c>
      <c r="C6" s="6">
        <v>15883.78</v>
      </c>
      <c r="I6" t="s">
        <v>114</v>
      </c>
      <c r="J6">
        <v>730.47</v>
      </c>
      <c r="M6" t="s">
        <v>118</v>
      </c>
      <c r="N6">
        <v>2770.3999999999996</v>
      </c>
      <c r="O6" s="12" t="s">
        <v>134</v>
      </c>
    </row>
    <row r="7" spans="2:16" x14ac:dyDescent="0.25">
      <c r="B7" s="10" t="s">
        <v>4</v>
      </c>
      <c r="C7" s="11">
        <f>6586.7+3482.74+5401+730.47+5341.29</f>
        <v>21542.199999999997</v>
      </c>
      <c r="E7" t="s">
        <v>111</v>
      </c>
      <c r="F7">
        <v>6586.7</v>
      </c>
      <c r="I7" t="s">
        <v>115</v>
      </c>
      <c r="J7">
        <v>5341.29</v>
      </c>
      <c r="M7" t="s">
        <v>118</v>
      </c>
      <c r="N7">
        <v>2770.3999999999996</v>
      </c>
      <c r="O7" s="12" t="s">
        <v>135</v>
      </c>
    </row>
    <row r="8" spans="2:16" x14ac:dyDescent="0.25">
      <c r="B8" s="5" t="s">
        <v>5</v>
      </c>
      <c r="C8" s="6">
        <f>25410.25+6821.53+9490.25+7879.34+2309.77</f>
        <v>51911.139999999992</v>
      </c>
      <c r="E8" t="s">
        <v>112</v>
      </c>
      <c r="F8">
        <v>3482.74</v>
      </c>
      <c r="M8" t="s">
        <v>2</v>
      </c>
      <c r="N8">
        <v>92.99</v>
      </c>
      <c r="O8" s="12" t="s">
        <v>2</v>
      </c>
    </row>
    <row r="9" spans="2:16" x14ac:dyDescent="0.25">
      <c r="B9" s="3" t="s">
        <v>6</v>
      </c>
      <c r="C9" s="4">
        <f>989.99+16008.99</f>
        <v>16998.98</v>
      </c>
      <c r="E9" t="s">
        <v>113</v>
      </c>
      <c r="F9">
        <v>5401</v>
      </c>
      <c r="M9" t="s">
        <v>3</v>
      </c>
      <c r="N9">
        <v>15883.78</v>
      </c>
      <c r="O9" s="12" t="s">
        <v>3</v>
      </c>
    </row>
    <row r="10" spans="2:16" x14ac:dyDescent="0.25">
      <c r="B10" s="5" t="s">
        <v>7</v>
      </c>
      <c r="C10" s="6">
        <v>7734.79</v>
      </c>
      <c r="E10" t="s">
        <v>114</v>
      </c>
      <c r="F10">
        <v>730.47</v>
      </c>
      <c r="M10" t="s">
        <v>4</v>
      </c>
      <c r="N10">
        <v>21542.199999999997</v>
      </c>
      <c r="O10" s="12" t="s">
        <v>111</v>
      </c>
      <c r="P10">
        <v>6586.7</v>
      </c>
    </row>
    <row r="11" spans="2:16" x14ac:dyDescent="0.25">
      <c r="B11" s="3" t="s">
        <v>8</v>
      </c>
      <c r="C11" s="4">
        <v>742.22</v>
      </c>
      <c r="E11" t="s">
        <v>115</v>
      </c>
      <c r="F11">
        <v>5341.29</v>
      </c>
      <c r="M11" t="s">
        <v>4</v>
      </c>
      <c r="N11">
        <v>21542.199999999997</v>
      </c>
      <c r="O11" s="12" t="s">
        <v>112</v>
      </c>
      <c r="P11">
        <v>3482.74</v>
      </c>
    </row>
    <row r="12" spans="2:16" x14ac:dyDescent="0.25">
      <c r="B12" s="5" t="s">
        <v>8</v>
      </c>
      <c r="C12" s="6">
        <v>204.25</v>
      </c>
      <c r="M12" t="s">
        <v>4</v>
      </c>
      <c r="N12">
        <v>21542.199999999997</v>
      </c>
      <c r="O12" s="12" t="s">
        <v>113</v>
      </c>
      <c r="P12">
        <v>5401</v>
      </c>
    </row>
    <row r="13" spans="2:16" x14ac:dyDescent="0.25">
      <c r="B13" s="3" t="s">
        <v>9</v>
      </c>
      <c r="C13" s="4">
        <v>3321.75</v>
      </c>
      <c r="M13" t="s">
        <v>4</v>
      </c>
      <c r="N13">
        <v>21542.199999999997</v>
      </c>
      <c r="O13" s="12" t="s">
        <v>114</v>
      </c>
      <c r="P13">
        <v>730.47</v>
      </c>
    </row>
    <row r="14" spans="2:16" x14ac:dyDescent="0.25">
      <c r="B14" s="5" t="s">
        <v>10</v>
      </c>
      <c r="C14" s="6">
        <v>8673.32</v>
      </c>
      <c r="M14" t="s">
        <v>4</v>
      </c>
      <c r="N14">
        <v>21542.199999999997</v>
      </c>
      <c r="O14" s="12" t="s">
        <v>115</v>
      </c>
      <c r="P14">
        <v>5341.29</v>
      </c>
    </row>
    <row r="15" spans="2:16" x14ac:dyDescent="0.25">
      <c r="B15" s="3" t="s">
        <v>11</v>
      </c>
      <c r="C15" s="4">
        <v>6825.39</v>
      </c>
      <c r="M15" t="s">
        <v>5</v>
      </c>
      <c r="N15">
        <v>51911.139999999992</v>
      </c>
      <c r="O15" s="12" t="s">
        <v>136</v>
      </c>
    </row>
    <row r="16" spans="2:16" x14ac:dyDescent="0.25">
      <c r="B16" s="5" t="s">
        <v>12</v>
      </c>
      <c r="C16" s="6">
        <f>6728.02+10892.31+374.75+11373.24</f>
        <v>29368.32</v>
      </c>
      <c r="M16" t="s">
        <v>5</v>
      </c>
      <c r="N16">
        <v>51911.139999999992</v>
      </c>
      <c r="O16" s="12" t="s">
        <v>137</v>
      </c>
    </row>
    <row r="17" spans="2:15" x14ac:dyDescent="0.25">
      <c r="B17" s="3" t="s">
        <v>13</v>
      </c>
      <c r="C17" s="4">
        <v>1159.08</v>
      </c>
      <c r="M17" t="s">
        <v>5</v>
      </c>
      <c r="N17">
        <v>51911.139999999992</v>
      </c>
      <c r="O17" s="12" t="s">
        <v>138</v>
      </c>
    </row>
    <row r="18" spans="2:15" x14ac:dyDescent="0.25">
      <c r="B18" s="5" t="s">
        <v>14</v>
      </c>
      <c r="C18" s="6">
        <f>820.14+5081.19+2540.6+15710.77</f>
        <v>24152.7</v>
      </c>
      <c r="M18" t="s">
        <v>5</v>
      </c>
      <c r="N18">
        <v>51911.139999999992</v>
      </c>
      <c r="O18" s="12" t="s">
        <v>139</v>
      </c>
    </row>
    <row r="19" spans="2:15" x14ac:dyDescent="0.25">
      <c r="B19" s="3" t="s">
        <v>15</v>
      </c>
      <c r="C19" s="4">
        <v>15011.39</v>
      </c>
      <c r="M19" t="s">
        <v>5</v>
      </c>
      <c r="N19">
        <v>51911.139999999992</v>
      </c>
      <c r="O19" s="12" t="s">
        <v>140</v>
      </c>
    </row>
    <row r="20" spans="2:15" x14ac:dyDescent="0.25">
      <c r="B20" s="5" t="s">
        <v>16</v>
      </c>
      <c r="C20" s="6">
        <v>6636.81</v>
      </c>
      <c r="M20" t="s">
        <v>6</v>
      </c>
      <c r="N20">
        <v>16998.98</v>
      </c>
      <c r="O20" s="12" t="s">
        <v>141</v>
      </c>
    </row>
    <row r="21" spans="2:15" x14ac:dyDescent="0.25">
      <c r="B21" s="3" t="s">
        <v>17</v>
      </c>
      <c r="C21" s="7">
        <v>8084.14</v>
      </c>
      <c r="M21" t="s">
        <v>6</v>
      </c>
      <c r="N21">
        <v>16998.98</v>
      </c>
      <c r="O21" s="12" t="s">
        <v>142</v>
      </c>
    </row>
    <row r="22" spans="2:15" x14ac:dyDescent="0.25">
      <c r="B22" s="5" t="s">
        <v>18</v>
      </c>
      <c r="C22" s="6">
        <v>2503.52</v>
      </c>
      <c r="M22" t="s">
        <v>7</v>
      </c>
      <c r="N22">
        <v>7734.79</v>
      </c>
      <c r="O22" s="12" t="s">
        <v>7</v>
      </c>
    </row>
    <row r="23" spans="2:15" x14ac:dyDescent="0.25">
      <c r="B23" s="3" t="s">
        <v>19</v>
      </c>
      <c r="C23" s="4">
        <v>3408</v>
      </c>
      <c r="M23" t="s">
        <v>8</v>
      </c>
      <c r="N23">
        <v>742.22</v>
      </c>
      <c r="O23" s="12" t="s">
        <v>8</v>
      </c>
    </row>
    <row r="24" spans="2:15" x14ac:dyDescent="0.25">
      <c r="B24" s="5" t="s">
        <v>20</v>
      </c>
      <c r="C24" s="6">
        <v>47080.84</v>
      </c>
      <c r="M24" t="s">
        <v>8</v>
      </c>
      <c r="N24">
        <v>204.25</v>
      </c>
      <c r="O24" s="12" t="s">
        <v>8</v>
      </c>
    </row>
    <row r="25" spans="2:15" x14ac:dyDescent="0.25">
      <c r="B25" s="3" t="s">
        <v>21</v>
      </c>
      <c r="C25" s="4">
        <v>15151.2</v>
      </c>
      <c r="M25" t="s">
        <v>9</v>
      </c>
      <c r="N25">
        <v>3321.75</v>
      </c>
      <c r="O25" s="12" t="s">
        <v>9</v>
      </c>
    </row>
    <row r="26" spans="2:15" x14ac:dyDescent="0.25">
      <c r="B26" s="5" t="s">
        <v>22</v>
      </c>
      <c r="C26" s="6">
        <v>2197.35</v>
      </c>
      <c r="M26" t="s">
        <v>10</v>
      </c>
      <c r="N26">
        <v>8673.32</v>
      </c>
      <c r="O26" s="12" t="s">
        <v>10</v>
      </c>
    </row>
    <row r="27" spans="2:15" x14ac:dyDescent="0.25">
      <c r="B27" s="3" t="s">
        <v>23</v>
      </c>
      <c r="C27" s="4">
        <v>14278.08</v>
      </c>
      <c r="M27" t="s">
        <v>11</v>
      </c>
      <c r="N27">
        <v>6825.39</v>
      </c>
      <c r="O27" s="12" t="s">
        <v>11</v>
      </c>
    </row>
    <row r="28" spans="2:15" x14ac:dyDescent="0.25">
      <c r="B28" s="5" t="s">
        <v>24</v>
      </c>
      <c r="C28" s="6">
        <v>35025.199999999997</v>
      </c>
      <c r="M28" t="s">
        <v>12</v>
      </c>
      <c r="N28">
        <v>29368.32</v>
      </c>
      <c r="O28" s="12" t="s">
        <v>143</v>
      </c>
    </row>
    <row r="29" spans="2:15" x14ac:dyDescent="0.25">
      <c r="B29" s="3" t="s">
        <v>25</v>
      </c>
      <c r="C29" s="4">
        <v>2957.37</v>
      </c>
      <c r="M29" t="s">
        <v>12</v>
      </c>
      <c r="N29">
        <v>29368.32</v>
      </c>
      <c r="O29" s="12" t="s">
        <v>144</v>
      </c>
    </row>
    <row r="30" spans="2:15" x14ac:dyDescent="0.25">
      <c r="B30" s="5" t="s">
        <v>26</v>
      </c>
      <c r="C30" s="6">
        <f>288.19+410.78+68+45</f>
        <v>811.97</v>
      </c>
      <c r="M30" t="s">
        <v>12</v>
      </c>
      <c r="N30">
        <v>29368.32</v>
      </c>
      <c r="O30" s="12" t="s">
        <v>145</v>
      </c>
    </row>
    <row r="31" spans="2:15" x14ac:dyDescent="0.25">
      <c r="B31" s="3" t="s">
        <v>27</v>
      </c>
      <c r="C31" s="4">
        <v>1188.1099999999999</v>
      </c>
      <c r="M31" t="s">
        <v>12</v>
      </c>
      <c r="N31">
        <v>29368.32</v>
      </c>
      <c r="O31" s="12" t="s">
        <v>146</v>
      </c>
    </row>
    <row r="32" spans="2:15" x14ac:dyDescent="0.25">
      <c r="B32" s="5" t="s">
        <v>28</v>
      </c>
      <c r="C32" s="6">
        <v>8175.68</v>
      </c>
      <c r="M32" t="s">
        <v>13</v>
      </c>
      <c r="N32">
        <v>1159.08</v>
      </c>
      <c r="O32" s="12" t="s">
        <v>13</v>
      </c>
    </row>
    <row r="33" spans="2:15" x14ac:dyDescent="0.25">
      <c r="B33" s="3" t="s">
        <v>29</v>
      </c>
      <c r="C33" s="4">
        <v>251.32</v>
      </c>
      <c r="M33" t="s">
        <v>14</v>
      </c>
      <c r="N33">
        <v>24152.7</v>
      </c>
      <c r="O33" s="12" t="s">
        <v>147</v>
      </c>
    </row>
    <row r="34" spans="2:15" x14ac:dyDescent="0.25">
      <c r="B34" s="5" t="s">
        <v>30</v>
      </c>
      <c r="C34" s="6">
        <f>4946.47+2579.58+6347.97</f>
        <v>13874.02</v>
      </c>
      <c r="M34" t="s">
        <v>14</v>
      </c>
      <c r="N34">
        <v>24152.7</v>
      </c>
      <c r="O34" s="12" t="s">
        <v>148</v>
      </c>
    </row>
    <row r="35" spans="2:15" x14ac:dyDescent="0.25">
      <c r="B35" s="3" t="s">
        <v>31</v>
      </c>
      <c r="C35" s="4">
        <v>6426.69</v>
      </c>
      <c r="M35" t="s">
        <v>14</v>
      </c>
      <c r="N35">
        <v>24152.7</v>
      </c>
      <c r="O35" s="12" t="s">
        <v>149</v>
      </c>
    </row>
    <row r="36" spans="2:15" x14ac:dyDescent="0.25">
      <c r="B36" s="5" t="s">
        <v>32</v>
      </c>
      <c r="C36" s="6">
        <f>3114.72+4649.83+1055.66</f>
        <v>8820.2099999999991</v>
      </c>
      <c r="M36" t="s">
        <v>14</v>
      </c>
      <c r="N36">
        <v>24152.7</v>
      </c>
      <c r="O36" s="12" t="s">
        <v>150</v>
      </c>
    </row>
    <row r="37" spans="2:15" x14ac:dyDescent="0.25">
      <c r="B37" s="3" t="s">
        <v>33</v>
      </c>
      <c r="C37" s="4">
        <v>2675.25</v>
      </c>
      <c r="M37" t="s">
        <v>15</v>
      </c>
      <c r="N37">
        <v>15011.39</v>
      </c>
      <c r="O37" s="12" t="s">
        <v>15</v>
      </c>
    </row>
    <row r="38" spans="2:15" x14ac:dyDescent="0.25">
      <c r="B38" s="5" t="s">
        <v>34</v>
      </c>
      <c r="C38" s="6">
        <v>1831.8</v>
      </c>
      <c r="M38" t="s">
        <v>16</v>
      </c>
      <c r="N38">
        <v>6636.81</v>
      </c>
      <c r="O38" s="12" t="s">
        <v>16</v>
      </c>
    </row>
    <row r="39" spans="2:15" x14ac:dyDescent="0.25">
      <c r="B39" s="3" t="s">
        <v>35</v>
      </c>
      <c r="C39" s="4">
        <f>113.3+80</f>
        <v>193.3</v>
      </c>
      <c r="M39" t="s">
        <v>17</v>
      </c>
      <c r="N39">
        <v>8084.14</v>
      </c>
      <c r="O39" s="12" t="s">
        <v>17</v>
      </c>
    </row>
    <row r="40" spans="2:15" x14ac:dyDescent="0.25">
      <c r="B40" s="5" t="s">
        <v>36</v>
      </c>
      <c r="C40" s="6">
        <f>1017.76+174.89</f>
        <v>1192.6500000000001</v>
      </c>
      <c r="M40" t="s">
        <v>18</v>
      </c>
      <c r="N40">
        <v>2503.52</v>
      </c>
      <c r="O40" s="12" t="s">
        <v>18</v>
      </c>
    </row>
    <row r="41" spans="2:15" x14ac:dyDescent="0.25">
      <c r="B41" s="3" t="s">
        <v>37</v>
      </c>
      <c r="C41" s="4">
        <v>3102.24</v>
      </c>
      <c r="M41" t="s">
        <v>19</v>
      </c>
      <c r="N41">
        <v>3408</v>
      </c>
      <c r="O41" s="12" t="s">
        <v>19</v>
      </c>
    </row>
    <row r="42" spans="2:15" x14ac:dyDescent="0.25">
      <c r="B42" s="5" t="s">
        <v>38</v>
      </c>
      <c r="C42" s="6">
        <v>16779</v>
      </c>
      <c r="M42" t="s">
        <v>20</v>
      </c>
      <c r="N42">
        <v>47080.84</v>
      </c>
      <c r="O42" s="12" t="s">
        <v>20</v>
      </c>
    </row>
    <row r="43" spans="2:15" x14ac:dyDescent="0.25">
      <c r="B43" s="3" t="s">
        <v>39</v>
      </c>
      <c r="C43" s="4">
        <v>10977.54</v>
      </c>
      <c r="M43" t="s">
        <v>21</v>
      </c>
      <c r="N43">
        <v>15151.2</v>
      </c>
      <c r="O43" s="12" t="s">
        <v>21</v>
      </c>
    </row>
    <row r="44" spans="2:15" x14ac:dyDescent="0.25">
      <c r="B44" s="5" t="s">
        <v>40</v>
      </c>
      <c r="C44" s="6">
        <v>10819.22</v>
      </c>
      <c r="M44" t="s">
        <v>22</v>
      </c>
      <c r="N44">
        <v>2197.35</v>
      </c>
      <c r="O44" s="12" t="s">
        <v>22</v>
      </c>
    </row>
    <row r="45" spans="2:15" x14ac:dyDescent="0.25">
      <c r="B45" s="3" t="s">
        <v>41</v>
      </c>
      <c r="C45" s="4">
        <f>497.04+6480+7943.75+4718</f>
        <v>19638.79</v>
      </c>
      <c r="M45" t="s">
        <v>23</v>
      </c>
      <c r="N45">
        <v>14278.08</v>
      </c>
      <c r="O45" s="12" t="s">
        <v>23</v>
      </c>
    </row>
    <row r="46" spans="2:15" x14ac:dyDescent="0.25">
      <c r="B46" s="5" t="s">
        <v>42</v>
      </c>
      <c r="C46" s="6">
        <f>179.22+396.55+396.55</f>
        <v>972.31999999999994</v>
      </c>
      <c r="M46" t="s">
        <v>24</v>
      </c>
      <c r="N46">
        <v>35025.199999999997</v>
      </c>
      <c r="O46" s="12" t="s">
        <v>24</v>
      </c>
    </row>
    <row r="47" spans="2:15" x14ac:dyDescent="0.25">
      <c r="B47" s="3" t="s">
        <v>43</v>
      </c>
      <c r="C47" s="4">
        <f>1107.15+987.31+745.57+25.8</f>
        <v>2865.8300000000004</v>
      </c>
      <c r="M47" t="s">
        <v>25</v>
      </c>
      <c r="N47">
        <v>2957.37</v>
      </c>
      <c r="O47" s="12" t="s">
        <v>25</v>
      </c>
    </row>
    <row r="48" spans="2:15" x14ac:dyDescent="0.25">
      <c r="B48" s="5" t="s">
        <v>44</v>
      </c>
      <c r="C48" s="6">
        <f>755.04+3754.98</f>
        <v>4510.0200000000004</v>
      </c>
      <c r="M48" t="s">
        <v>26</v>
      </c>
      <c r="N48">
        <v>811.97</v>
      </c>
      <c r="O48" s="12" t="s">
        <v>151</v>
      </c>
    </row>
    <row r="49" spans="2:15" x14ac:dyDescent="0.25">
      <c r="B49" s="3" t="s">
        <v>45</v>
      </c>
      <c r="C49" s="4">
        <v>5553.65</v>
      </c>
      <c r="M49" t="s">
        <v>26</v>
      </c>
      <c r="N49">
        <v>811.97</v>
      </c>
      <c r="O49" s="12" t="s">
        <v>152</v>
      </c>
    </row>
    <row r="50" spans="2:15" x14ac:dyDescent="0.25">
      <c r="B50" s="5" t="s">
        <v>46</v>
      </c>
      <c r="C50" s="8">
        <f>14529.16+17215.63</f>
        <v>31744.79</v>
      </c>
      <c r="M50" t="s">
        <v>26</v>
      </c>
      <c r="N50">
        <v>811.97</v>
      </c>
      <c r="O50" s="12" t="s">
        <v>153</v>
      </c>
    </row>
    <row r="51" spans="2:15" x14ac:dyDescent="0.25">
      <c r="B51" s="3" t="s">
        <v>47</v>
      </c>
      <c r="C51" s="4">
        <v>5084.6400000000003</v>
      </c>
      <c r="M51" t="s">
        <v>26</v>
      </c>
      <c r="N51">
        <v>811.97</v>
      </c>
      <c r="O51" s="12" t="s">
        <v>154</v>
      </c>
    </row>
    <row r="52" spans="2:15" x14ac:dyDescent="0.25">
      <c r="B52" s="5" t="s">
        <v>48</v>
      </c>
      <c r="C52" s="6">
        <f>835.97+7702.37</f>
        <v>8538.34</v>
      </c>
      <c r="M52" t="s">
        <v>27</v>
      </c>
      <c r="N52">
        <v>1188.1099999999999</v>
      </c>
      <c r="O52" s="12" t="s">
        <v>27</v>
      </c>
    </row>
    <row r="53" spans="2:15" x14ac:dyDescent="0.25">
      <c r="B53" s="3" t="s">
        <v>49</v>
      </c>
      <c r="C53" s="4">
        <f>6060.71+5052.81+3323.94</f>
        <v>14437.460000000001</v>
      </c>
      <c r="M53" t="s">
        <v>28</v>
      </c>
      <c r="N53">
        <v>8175.68</v>
      </c>
      <c r="O53" s="12" t="s">
        <v>28</v>
      </c>
    </row>
    <row r="54" spans="2:15" x14ac:dyDescent="0.25">
      <c r="B54" s="5" t="s">
        <v>50</v>
      </c>
      <c r="C54" s="6">
        <v>23538.19</v>
      </c>
      <c r="M54" t="s">
        <v>29</v>
      </c>
      <c r="N54">
        <v>251.32</v>
      </c>
      <c r="O54" s="12" t="s">
        <v>29</v>
      </c>
    </row>
    <row r="55" spans="2:15" x14ac:dyDescent="0.25">
      <c r="B55" s="3" t="s">
        <v>51</v>
      </c>
      <c r="C55" s="4">
        <v>34987.4</v>
      </c>
      <c r="M55" t="s">
        <v>30</v>
      </c>
      <c r="N55">
        <v>13874.02</v>
      </c>
      <c r="O55" s="12" t="s">
        <v>155</v>
      </c>
    </row>
    <row r="56" spans="2:15" x14ac:dyDescent="0.25">
      <c r="B56" s="5" t="s">
        <v>52</v>
      </c>
      <c r="C56" s="6">
        <v>35007.699999999997</v>
      </c>
      <c r="M56" t="s">
        <v>30</v>
      </c>
      <c r="N56">
        <v>13874.02</v>
      </c>
      <c r="O56" s="12" t="s">
        <v>156</v>
      </c>
    </row>
    <row r="57" spans="2:15" x14ac:dyDescent="0.25">
      <c r="B57" s="3" t="s">
        <v>53</v>
      </c>
      <c r="C57" s="4">
        <v>6262.1</v>
      </c>
      <c r="M57" t="s">
        <v>30</v>
      </c>
      <c r="N57">
        <v>13874.02</v>
      </c>
      <c r="O57" s="12" t="s">
        <v>157</v>
      </c>
    </row>
    <row r="58" spans="2:15" x14ac:dyDescent="0.25">
      <c r="B58" s="5" t="s">
        <v>54</v>
      </c>
      <c r="C58" s="6">
        <f>48.72+166.06+43.11+702.01</f>
        <v>959.9</v>
      </c>
      <c r="M58" t="s">
        <v>30</v>
      </c>
      <c r="N58">
        <v>13874.02</v>
      </c>
      <c r="O58" s="12" t="s">
        <v>158</v>
      </c>
    </row>
    <row r="59" spans="2:15" x14ac:dyDescent="0.25">
      <c r="B59" s="3" t="s">
        <v>55</v>
      </c>
      <c r="C59" s="4">
        <f>872.26+18.23+1512.56</f>
        <v>2403.0500000000002</v>
      </c>
      <c r="M59" t="s">
        <v>31</v>
      </c>
      <c r="N59">
        <v>6426.69</v>
      </c>
      <c r="O59" s="12" t="s">
        <v>31</v>
      </c>
    </row>
    <row r="60" spans="2:15" x14ac:dyDescent="0.25">
      <c r="B60" s="5" t="s">
        <v>56</v>
      </c>
      <c r="C60" s="6">
        <v>804.58</v>
      </c>
      <c r="M60" t="s">
        <v>32</v>
      </c>
      <c r="N60">
        <v>8820.2099999999991</v>
      </c>
      <c r="O60" s="12" t="s">
        <v>159</v>
      </c>
    </row>
    <row r="61" spans="2:15" x14ac:dyDescent="0.25">
      <c r="B61" s="3" t="s">
        <v>120</v>
      </c>
      <c r="C61" s="7">
        <v>13048.52</v>
      </c>
      <c r="M61" t="s">
        <v>32</v>
      </c>
      <c r="N61">
        <v>8820.2099999999991</v>
      </c>
      <c r="O61" s="12" t="s">
        <v>160</v>
      </c>
    </row>
    <row r="62" spans="2:15" x14ac:dyDescent="0.25">
      <c r="B62" s="5" t="s">
        <v>121</v>
      </c>
      <c r="C62" s="6">
        <v>1921.75</v>
      </c>
      <c r="M62" t="s">
        <v>32</v>
      </c>
      <c r="N62">
        <v>8820.2099999999991</v>
      </c>
      <c r="O62" s="12" t="s">
        <v>161</v>
      </c>
    </row>
    <row r="63" spans="2:15" x14ac:dyDescent="0.25">
      <c r="B63" s="3" t="s">
        <v>122</v>
      </c>
      <c r="C63" s="4">
        <v>199.62</v>
      </c>
      <c r="M63" t="s">
        <v>33</v>
      </c>
      <c r="N63">
        <v>2675.25</v>
      </c>
      <c r="O63" s="12" t="s">
        <v>33</v>
      </c>
    </row>
    <row r="64" spans="2:15" x14ac:dyDescent="0.25">
      <c r="B64" s="5" t="s">
        <v>123</v>
      </c>
      <c r="C64" s="6">
        <v>60313.5</v>
      </c>
      <c r="M64" t="s">
        <v>34</v>
      </c>
      <c r="N64">
        <v>1831.8</v>
      </c>
      <c r="O64" s="12" t="s">
        <v>34</v>
      </c>
    </row>
    <row r="65" spans="2:15" x14ac:dyDescent="0.25">
      <c r="B65" s="3" t="s">
        <v>57</v>
      </c>
      <c r="C65" s="4">
        <v>13083.3</v>
      </c>
      <c r="M65" t="s">
        <v>35</v>
      </c>
      <c r="N65">
        <v>193.3</v>
      </c>
      <c r="O65" s="12" t="s">
        <v>162</v>
      </c>
    </row>
    <row r="66" spans="2:15" x14ac:dyDescent="0.25">
      <c r="B66" s="5" t="s">
        <v>58</v>
      </c>
      <c r="C66" s="6">
        <v>2342.34</v>
      </c>
      <c r="M66" t="s">
        <v>35</v>
      </c>
      <c r="N66">
        <v>193.3</v>
      </c>
      <c r="O66" s="12" t="s">
        <v>163</v>
      </c>
    </row>
    <row r="67" spans="2:15" x14ac:dyDescent="0.25">
      <c r="B67" s="3" t="s">
        <v>59</v>
      </c>
      <c r="C67" s="4">
        <v>4233.1899999999996</v>
      </c>
      <c r="M67" t="s">
        <v>36</v>
      </c>
      <c r="N67">
        <v>1192.6500000000001</v>
      </c>
      <c r="O67" s="12" t="s">
        <v>164</v>
      </c>
    </row>
    <row r="68" spans="2:15" x14ac:dyDescent="0.25">
      <c r="B68" s="5" t="s">
        <v>60</v>
      </c>
      <c r="C68" s="6">
        <f>4785.57+594.76+4170.98</f>
        <v>9551.31</v>
      </c>
      <c r="M68" t="s">
        <v>36</v>
      </c>
      <c r="N68">
        <v>1192.6500000000001</v>
      </c>
      <c r="O68" s="12" t="s">
        <v>165</v>
      </c>
    </row>
    <row r="69" spans="2:15" x14ac:dyDescent="0.25">
      <c r="B69" s="3" t="s">
        <v>61</v>
      </c>
      <c r="C69" s="4">
        <f>3424.75+2163</f>
        <v>5587.75</v>
      </c>
      <c r="M69" t="s">
        <v>37</v>
      </c>
      <c r="N69">
        <v>3102.24</v>
      </c>
      <c r="O69" s="12" t="s">
        <v>37</v>
      </c>
    </row>
    <row r="70" spans="2:15" x14ac:dyDescent="0.25">
      <c r="B70" s="5" t="s">
        <v>62</v>
      </c>
      <c r="C70" s="6">
        <v>2151.11</v>
      </c>
      <c r="M70" t="s">
        <v>38</v>
      </c>
      <c r="N70">
        <v>16779</v>
      </c>
      <c r="O70" s="12" t="s">
        <v>38</v>
      </c>
    </row>
    <row r="71" spans="2:15" x14ac:dyDescent="0.25">
      <c r="B71" s="3" t="s">
        <v>63</v>
      </c>
      <c r="C71" s="4">
        <v>76.22</v>
      </c>
      <c r="M71" t="s">
        <v>39</v>
      </c>
      <c r="N71">
        <v>10977.54</v>
      </c>
      <c r="O71" s="12" t="s">
        <v>39</v>
      </c>
    </row>
    <row r="72" spans="2:15" x14ac:dyDescent="0.25">
      <c r="B72" s="5" t="s">
        <v>64</v>
      </c>
      <c r="C72" s="6">
        <v>18620.23</v>
      </c>
      <c r="M72" t="s">
        <v>40</v>
      </c>
      <c r="N72">
        <v>10819.22</v>
      </c>
      <c r="O72" s="12" t="s">
        <v>40</v>
      </c>
    </row>
    <row r="73" spans="2:15" x14ac:dyDescent="0.25">
      <c r="B73" s="3" t="s">
        <v>65</v>
      </c>
      <c r="C73" s="4">
        <v>8199.11</v>
      </c>
      <c r="M73" t="s">
        <v>41</v>
      </c>
      <c r="N73">
        <v>19638.79</v>
      </c>
      <c r="O73" s="12" t="s">
        <v>166</v>
      </c>
    </row>
    <row r="74" spans="2:15" x14ac:dyDescent="0.25">
      <c r="B74" s="5" t="s">
        <v>66</v>
      </c>
      <c r="C74" s="6">
        <v>1939.65</v>
      </c>
      <c r="M74" t="s">
        <v>41</v>
      </c>
      <c r="N74">
        <v>19638.79</v>
      </c>
      <c r="O74" s="12" t="s">
        <v>167</v>
      </c>
    </row>
    <row r="75" spans="2:15" x14ac:dyDescent="0.25">
      <c r="B75" s="3" t="s">
        <v>67</v>
      </c>
      <c r="C75" s="7">
        <v>5719.68</v>
      </c>
      <c r="M75" t="s">
        <v>41</v>
      </c>
      <c r="N75">
        <v>19638.79</v>
      </c>
      <c r="O75" s="12" t="s">
        <v>168</v>
      </c>
    </row>
    <row r="76" spans="2:15" x14ac:dyDescent="0.25">
      <c r="B76" s="5" t="s">
        <v>68</v>
      </c>
      <c r="C76" s="8">
        <f>4785+2610</f>
        <v>7395</v>
      </c>
      <c r="M76" t="s">
        <v>41</v>
      </c>
      <c r="N76">
        <v>19638.79</v>
      </c>
      <c r="O76" s="12" t="s">
        <v>169</v>
      </c>
    </row>
    <row r="77" spans="2:15" x14ac:dyDescent="0.25">
      <c r="B77" s="3" t="s">
        <v>69</v>
      </c>
      <c r="C77" s="4">
        <f>1450.15+144.74+47.53</f>
        <v>1642.42</v>
      </c>
      <c r="M77" t="s">
        <v>42</v>
      </c>
      <c r="N77">
        <v>972.31999999999994</v>
      </c>
      <c r="O77" s="12" t="s">
        <v>170</v>
      </c>
    </row>
    <row r="78" spans="2:15" x14ac:dyDescent="0.25">
      <c r="B78" s="5" t="s">
        <v>70</v>
      </c>
      <c r="C78" s="6">
        <v>17866.330000000002</v>
      </c>
      <c r="M78" t="s">
        <v>42</v>
      </c>
      <c r="N78">
        <v>972.31999999999994</v>
      </c>
      <c r="O78" s="12" t="s">
        <v>171</v>
      </c>
    </row>
    <row r="79" spans="2:15" x14ac:dyDescent="0.25">
      <c r="B79" s="3" t="s">
        <v>71</v>
      </c>
      <c r="C79" s="4">
        <f>535.6+657.2</f>
        <v>1192.8000000000002</v>
      </c>
      <c r="M79" t="s">
        <v>42</v>
      </c>
      <c r="N79">
        <v>972.31999999999994</v>
      </c>
      <c r="O79" s="12" t="s">
        <v>172</v>
      </c>
    </row>
    <row r="80" spans="2:15" x14ac:dyDescent="0.25">
      <c r="B80" s="5" t="s">
        <v>124</v>
      </c>
      <c r="C80" s="6">
        <v>11083.8</v>
      </c>
      <c r="M80" t="s">
        <v>42</v>
      </c>
      <c r="N80">
        <v>972.31999999999994</v>
      </c>
      <c r="O80" s="12" t="s">
        <v>173</v>
      </c>
    </row>
    <row r="81" spans="2:15" x14ac:dyDescent="0.25">
      <c r="B81" s="3" t="s">
        <v>72</v>
      </c>
      <c r="C81" s="4">
        <v>10224.84</v>
      </c>
      <c r="M81" t="s">
        <v>43</v>
      </c>
      <c r="N81">
        <v>2865.8300000000004</v>
      </c>
      <c r="O81" s="12" t="s">
        <v>174</v>
      </c>
    </row>
    <row r="82" spans="2:15" x14ac:dyDescent="0.25">
      <c r="B82" s="5" t="s">
        <v>73</v>
      </c>
      <c r="C82" s="6">
        <v>3276.56</v>
      </c>
      <c r="M82" t="s">
        <v>43</v>
      </c>
      <c r="N82">
        <v>2865.8300000000004</v>
      </c>
      <c r="O82" s="12" t="s">
        <v>175</v>
      </c>
    </row>
    <row r="83" spans="2:15" x14ac:dyDescent="0.25">
      <c r="B83" s="3" t="s">
        <v>125</v>
      </c>
      <c r="C83" s="4">
        <v>4706.7</v>
      </c>
      <c r="M83" t="s">
        <v>43</v>
      </c>
      <c r="N83">
        <v>2865.8300000000004</v>
      </c>
      <c r="O83" s="12" t="s">
        <v>176</v>
      </c>
    </row>
    <row r="84" spans="2:15" x14ac:dyDescent="0.25">
      <c r="B84" s="5" t="s">
        <v>74</v>
      </c>
      <c r="C84" s="6">
        <v>1635.23</v>
      </c>
      <c r="M84" t="s">
        <v>43</v>
      </c>
      <c r="N84">
        <v>2865.8300000000004</v>
      </c>
      <c r="O84" s="12" t="s">
        <v>177</v>
      </c>
    </row>
    <row r="85" spans="2:15" x14ac:dyDescent="0.25">
      <c r="B85" s="3" t="s">
        <v>75</v>
      </c>
      <c r="C85" s="4">
        <f>5255.61</f>
        <v>5255.61</v>
      </c>
      <c r="M85" t="s">
        <v>44</v>
      </c>
      <c r="N85">
        <v>4510.0200000000004</v>
      </c>
      <c r="O85" s="12" t="s">
        <v>178</v>
      </c>
    </row>
    <row r="86" spans="2:15" x14ac:dyDescent="0.25">
      <c r="B86" s="5" t="s">
        <v>76</v>
      </c>
      <c r="C86" s="6">
        <f>333.72+102.14</f>
        <v>435.86</v>
      </c>
      <c r="M86" t="s">
        <v>44</v>
      </c>
      <c r="N86">
        <v>4510.0200000000004</v>
      </c>
      <c r="O86" s="12" t="s">
        <v>179</v>
      </c>
    </row>
    <row r="87" spans="2:15" x14ac:dyDescent="0.25">
      <c r="B87" s="3" t="s">
        <v>77</v>
      </c>
      <c r="C87" s="4">
        <f>1409.04+2541.52</f>
        <v>3950.56</v>
      </c>
      <c r="M87" t="s">
        <v>45</v>
      </c>
      <c r="N87">
        <v>5553.65</v>
      </c>
      <c r="O87" s="12" t="s">
        <v>45</v>
      </c>
    </row>
    <row r="88" spans="2:15" x14ac:dyDescent="0.25">
      <c r="B88" s="5" t="s">
        <v>78</v>
      </c>
      <c r="C88" s="6">
        <v>7323.6</v>
      </c>
      <c r="M88" t="s">
        <v>46</v>
      </c>
      <c r="N88">
        <v>31744.79</v>
      </c>
      <c r="O88" s="12" t="s">
        <v>180</v>
      </c>
    </row>
    <row r="89" spans="2:15" x14ac:dyDescent="0.25">
      <c r="B89" s="3" t="s">
        <v>79</v>
      </c>
      <c r="C89" s="4">
        <v>245.24</v>
      </c>
      <c r="M89" t="s">
        <v>46</v>
      </c>
      <c r="N89">
        <v>31744.79</v>
      </c>
      <c r="O89" s="12" t="s">
        <v>181</v>
      </c>
    </row>
    <row r="90" spans="2:15" x14ac:dyDescent="0.25">
      <c r="B90" s="5" t="s">
        <v>80</v>
      </c>
      <c r="C90" s="6">
        <v>135621.23000000001</v>
      </c>
      <c r="M90" t="s">
        <v>47</v>
      </c>
      <c r="N90">
        <v>5084.6400000000003</v>
      </c>
      <c r="O90" s="12" t="s">
        <v>47</v>
      </c>
    </row>
    <row r="91" spans="2:15" x14ac:dyDescent="0.25">
      <c r="B91" s="3" t="s">
        <v>81</v>
      </c>
      <c r="C91" s="7">
        <f>3536.75+6100.86+3405.17+3503.54+3503.54</f>
        <v>20049.86</v>
      </c>
      <c r="M91" t="s">
        <v>48</v>
      </c>
      <c r="N91">
        <v>8538.34</v>
      </c>
      <c r="O91" s="12" t="s">
        <v>182</v>
      </c>
    </row>
    <row r="92" spans="2:15" x14ac:dyDescent="0.25">
      <c r="B92" s="5" t="s">
        <v>82</v>
      </c>
      <c r="C92" s="8">
        <f>1305+1305+1631.25+1305</f>
        <v>5546.25</v>
      </c>
      <c r="M92" t="s">
        <v>48</v>
      </c>
      <c r="N92">
        <v>8538.34</v>
      </c>
      <c r="O92" s="12" t="s">
        <v>183</v>
      </c>
    </row>
    <row r="93" spans="2:15" x14ac:dyDescent="0.25">
      <c r="B93" s="3" t="s">
        <v>83</v>
      </c>
      <c r="C93" s="4">
        <f>599.98</f>
        <v>599.98</v>
      </c>
      <c r="M93" t="s">
        <v>49</v>
      </c>
      <c r="N93">
        <v>14437.460000000001</v>
      </c>
      <c r="O93" s="12" t="s">
        <v>184</v>
      </c>
    </row>
    <row r="94" spans="2:15" x14ac:dyDescent="0.25">
      <c r="B94" s="5" t="s">
        <v>84</v>
      </c>
      <c r="C94" s="6">
        <v>334.45</v>
      </c>
      <c r="M94" t="s">
        <v>49</v>
      </c>
      <c r="N94">
        <v>14437.460000000001</v>
      </c>
      <c r="O94" s="12" t="s">
        <v>185</v>
      </c>
    </row>
    <row r="95" spans="2:15" x14ac:dyDescent="0.25">
      <c r="B95" s="3" t="s">
        <v>85</v>
      </c>
      <c r="C95" s="4">
        <f>6071.23+772.78</f>
        <v>6844.0099999999993</v>
      </c>
      <c r="M95" t="s">
        <v>49</v>
      </c>
      <c r="N95">
        <v>14437.460000000001</v>
      </c>
      <c r="O95" s="12" t="s">
        <v>186</v>
      </c>
    </row>
    <row r="96" spans="2:15" x14ac:dyDescent="0.25">
      <c r="B96" s="5" t="s">
        <v>86</v>
      </c>
      <c r="C96" s="6">
        <v>6800.24</v>
      </c>
      <c r="M96" t="s">
        <v>50</v>
      </c>
      <c r="N96">
        <v>23538.19</v>
      </c>
      <c r="O96" s="12" t="s">
        <v>50</v>
      </c>
    </row>
    <row r="97" spans="2:15" x14ac:dyDescent="0.25">
      <c r="B97" s="3" t="s">
        <v>87</v>
      </c>
      <c r="C97" s="4">
        <f>1396.04+618.45</f>
        <v>2014.49</v>
      </c>
      <c r="M97" t="s">
        <v>51</v>
      </c>
      <c r="N97">
        <v>34987.4</v>
      </c>
      <c r="O97" s="12" t="s">
        <v>51</v>
      </c>
    </row>
    <row r="98" spans="2:15" x14ac:dyDescent="0.25">
      <c r="B98" s="5" t="s">
        <v>88</v>
      </c>
      <c r="C98" s="6">
        <v>3819.33</v>
      </c>
      <c r="M98" t="s">
        <v>52</v>
      </c>
      <c r="N98">
        <v>35007.699999999997</v>
      </c>
      <c r="O98" s="12" t="s">
        <v>52</v>
      </c>
    </row>
    <row r="99" spans="2:15" x14ac:dyDescent="0.25">
      <c r="B99" s="3" t="s">
        <v>89</v>
      </c>
      <c r="C99" s="4">
        <v>40.78</v>
      </c>
      <c r="M99" t="s">
        <v>53</v>
      </c>
      <c r="N99">
        <v>6262.1</v>
      </c>
      <c r="O99" s="12" t="s">
        <v>53</v>
      </c>
    </row>
    <row r="100" spans="2:15" x14ac:dyDescent="0.25">
      <c r="B100" s="5" t="s">
        <v>90</v>
      </c>
      <c r="C100" s="6">
        <f>11427.65</f>
        <v>11427.65</v>
      </c>
      <c r="M100" t="s">
        <v>54</v>
      </c>
      <c r="N100">
        <v>959.9</v>
      </c>
      <c r="O100" s="12" t="s">
        <v>187</v>
      </c>
    </row>
    <row r="101" spans="2:15" x14ac:dyDescent="0.25">
      <c r="B101" s="3" t="s">
        <v>91</v>
      </c>
      <c r="C101" s="4">
        <f>388.84+12730.46+7574.72</f>
        <v>20694.02</v>
      </c>
      <c r="M101" t="s">
        <v>54</v>
      </c>
      <c r="N101">
        <v>959.9</v>
      </c>
      <c r="O101" s="12" t="s">
        <v>188</v>
      </c>
    </row>
    <row r="102" spans="2:15" x14ac:dyDescent="0.25">
      <c r="B102" s="5" t="s">
        <v>92</v>
      </c>
      <c r="C102" s="8">
        <f>2454.55+5889.8</f>
        <v>8344.35</v>
      </c>
      <c r="M102" t="s">
        <v>54</v>
      </c>
      <c r="N102">
        <v>959.9</v>
      </c>
      <c r="O102" s="12" t="s">
        <v>189</v>
      </c>
    </row>
    <row r="103" spans="2:15" x14ac:dyDescent="0.25">
      <c r="B103" s="3" t="s">
        <v>93</v>
      </c>
      <c r="C103" s="4">
        <v>1069.29</v>
      </c>
      <c r="M103" t="s">
        <v>54</v>
      </c>
      <c r="N103">
        <v>959.9</v>
      </c>
      <c r="O103" s="12" t="s">
        <v>190</v>
      </c>
    </row>
    <row r="104" spans="2:15" x14ac:dyDescent="0.25">
      <c r="B104" s="5" t="s">
        <v>94</v>
      </c>
      <c r="C104" s="6">
        <v>16293.67</v>
      </c>
      <c r="M104" t="s">
        <v>55</v>
      </c>
      <c r="N104">
        <v>2403.0500000000002</v>
      </c>
      <c r="O104" s="12" t="s">
        <v>191</v>
      </c>
    </row>
    <row r="105" spans="2:15" x14ac:dyDescent="0.25">
      <c r="B105" s="3" t="s">
        <v>95</v>
      </c>
      <c r="C105" s="4">
        <v>12610.62</v>
      </c>
      <c r="M105" t="s">
        <v>55</v>
      </c>
      <c r="N105">
        <v>2403.0500000000002</v>
      </c>
      <c r="O105" s="12" t="s">
        <v>192</v>
      </c>
    </row>
    <row r="106" spans="2:15" x14ac:dyDescent="0.25">
      <c r="B106" s="5" t="s">
        <v>96</v>
      </c>
      <c r="C106" s="6">
        <f>210.58+2357.26+83.84+211.64+377.5</f>
        <v>3240.82</v>
      </c>
      <c r="M106" t="s">
        <v>55</v>
      </c>
      <c r="N106">
        <v>2403.0500000000002</v>
      </c>
      <c r="O106" s="12" t="s">
        <v>193</v>
      </c>
    </row>
    <row r="107" spans="2:15" x14ac:dyDescent="0.25">
      <c r="B107" s="3" t="s">
        <v>97</v>
      </c>
      <c r="C107" s="4">
        <v>3641.22</v>
      </c>
      <c r="M107" t="s">
        <v>56</v>
      </c>
      <c r="N107">
        <v>804.58</v>
      </c>
      <c r="O107" s="12" t="s">
        <v>56</v>
      </c>
    </row>
    <row r="108" spans="2:15" x14ac:dyDescent="0.25">
      <c r="B108" s="5" t="s">
        <v>98</v>
      </c>
      <c r="C108" s="8">
        <f>1305+3915</f>
        <v>5220</v>
      </c>
      <c r="M108" t="s">
        <v>120</v>
      </c>
      <c r="N108">
        <v>13048.52</v>
      </c>
      <c r="O108" s="12" t="s">
        <v>120</v>
      </c>
    </row>
    <row r="109" spans="2:15" x14ac:dyDescent="0.25">
      <c r="B109" s="3" t="s">
        <v>126</v>
      </c>
      <c r="C109" s="4">
        <v>11684.04</v>
      </c>
      <c r="M109" t="s">
        <v>121</v>
      </c>
      <c r="N109">
        <v>1921.75</v>
      </c>
      <c r="O109" s="12" t="s">
        <v>121</v>
      </c>
    </row>
    <row r="110" spans="2:15" x14ac:dyDescent="0.25">
      <c r="B110" s="5" t="s">
        <v>99</v>
      </c>
      <c r="C110" s="6">
        <v>3388.65</v>
      </c>
      <c r="M110" t="s">
        <v>122</v>
      </c>
      <c r="N110">
        <v>199.62</v>
      </c>
      <c r="O110" s="12" t="s">
        <v>122</v>
      </c>
    </row>
    <row r="111" spans="2:15" x14ac:dyDescent="0.25">
      <c r="B111" s="9" t="s">
        <v>100</v>
      </c>
      <c r="C111" s="4">
        <v>39083.53</v>
      </c>
      <c r="M111" t="s">
        <v>123</v>
      </c>
      <c r="N111">
        <v>60313.5</v>
      </c>
      <c r="O111" s="12" t="s">
        <v>123</v>
      </c>
    </row>
    <row r="112" spans="2:15" x14ac:dyDescent="0.25">
      <c r="B112" s="5" t="s">
        <v>101</v>
      </c>
      <c r="C112" s="8">
        <f>7031.84+1078.56</f>
        <v>8110.4</v>
      </c>
      <c r="M112" t="s">
        <v>57</v>
      </c>
      <c r="N112">
        <v>13083.3</v>
      </c>
      <c r="O112" s="12" t="s">
        <v>57</v>
      </c>
    </row>
    <row r="113" spans="2:15" x14ac:dyDescent="0.25">
      <c r="B113" s="3" t="s">
        <v>127</v>
      </c>
      <c r="C113" s="4">
        <v>7241.04</v>
      </c>
      <c r="M113" t="s">
        <v>58</v>
      </c>
      <c r="N113">
        <v>2342.34</v>
      </c>
      <c r="O113" s="12" t="s">
        <v>58</v>
      </c>
    </row>
    <row r="114" spans="2:15" x14ac:dyDescent="0.25">
      <c r="B114" s="5" t="s">
        <v>117</v>
      </c>
      <c r="C114" s="6">
        <v>22701.48</v>
      </c>
      <c r="M114" t="s">
        <v>59</v>
      </c>
      <c r="N114">
        <v>4233.1899999999996</v>
      </c>
      <c r="O114" s="12" t="s">
        <v>59</v>
      </c>
    </row>
    <row r="115" spans="2:15" x14ac:dyDescent="0.25">
      <c r="B115" s="3" t="s">
        <v>128</v>
      </c>
      <c r="C115" s="4">
        <v>24421.439999999999</v>
      </c>
      <c r="M115" t="s">
        <v>60</v>
      </c>
      <c r="N115">
        <v>9551.31</v>
      </c>
      <c r="O115" s="12" t="s">
        <v>194</v>
      </c>
    </row>
    <row r="116" spans="2:15" x14ac:dyDescent="0.25">
      <c r="B116" s="5" t="s">
        <v>116</v>
      </c>
      <c r="C116" s="6">
        <v>40364.35</v>
      </c>
      <c r="M116" t="s">
        <v>60</v>
      </c>
      <c r="N116">
        <v>9551.31</v>
      </c>
      <c r="O116" s="12" t="s">
        <v>195</v>
      </c>
    </row>
    <row r="117" spans="2:15" x14ac:dyDescent="0.25">
      <c r="B117" s="3" t="s">
        <v>102</v>
      </c>
      <c r="C117" s="4">
        <f>413.05+33.08</f>
        <v>446.13</v>
      </c>
      <c r="M117" t="s">
        <v>60</v>
      </c>
      <c r="N117">
        <v>9551.31</v>
      </c>
      <c r="O117" s="12" t="s">
        <v>196</v>
      </c>
    </row>
    <row r="118" spans="2:15" x14ac:dyDescent="0.25">
      <c r="B118" s="5" t="s">
        <v>103</v>
      </c>
      <c r="C118" s="6">
        <f>10140.52+10043.39+3352.03</f>
        <v>23535.94</v>
      </c>
      <c r="M118" t="s">
        <v>61</v>
      </c>
      <c r="N118">
        <v>5587.75</v>
      </c>
      <c r="O118" s="12" t="s">
        <v>197</v>
      </c>
    </row>
    <row r="119" spans="2:15" x14ac:dyDescent="0.25">
      <c r="B119" s="3" t="s">
        <v>104</v>
      </c>
      <c r="C119" s="4">
        <f>820.39+2660.49</f>
        <v>3480.8799999999997</v>
      </c>
      <c r="M119" t="s">
        <v>61</v>
      </c>
      <c r="N119">
        <v>5587.75</v>
      </c>
      <c r="O119" s="12" t="s">
        <v>198</v>
      </c>
    </row>
    <row r="120" spans="2:15" x14ac:dyDescent="0.25">
      <c r="B120" s="5" t="s">
        <v>105</v>
      </c>
      <c r="C120" s="6">
        <v>1854</v>
      </c>
      <c r="M120" t="s">
        <v>62</v>
      </c>
      <c r="N120">
        <v>2151.11</v>
      </c>
      <c r="O120" s="12" t="s">
        <v>62</v>
      </c>
    </row>
    <row r="121" spans="2:15" x14ac:dyDescent="0.25">
      <c r="B121" s="3" t="s">
        <v>106</v>
      </c>
      <c r="C121" s="4">
        <v>3244.46</v>
      </c>
      <c r="M121" t="s">
        <v>63</v>
      </c>
      <c r="N121">
        <v>76.22</v>
      </c>
      <c r="O121" s="12" t="s">
        <v>63</v>
      </c>
    </row>
    <row r="122" spans="2:15" x14ac:dyDescent="0.25">
      <c r="B122" s="5" t="s">
        <v>107</v>
      </c>
      <c r="C122" s="6">
        <v>958.48</v>
      </c>
      <c r="M122" t="s">
        <v>64</v>
      </c>
      <c r="N122">
        <v>18620.23</v>
      </c>
      <c r="O122" s="12" t="s">
        <v>64</v>
      </c>
    </row>
    <row r="123" spans="2:15" x14ac:dyDescent="0.25">
      <c r="B123" s="3" t="s">
        <v>108</v>
      </c>
      <c r="C123" s="4">
        <v>9332.4</v>
      </c>
      <c r="M123" t="s">
        <v>65</v>
      </c>
      <c r="N123">
        <v>8199.11</v>
      </c>
      <c r="O123" s="12" t="s">
        <v>65</v>
      </c>
    </row>
    <row r="124" spans="2:15" x14ac:dyDescent="0.25">
      <c r="B124" s="5" t="s">
        <v>109</v>
      </c>
      <c r="C124" s="6">
        <v>24042.3</v>
      </c>
      <c r="M124" t="s">
        <v>66</v>
      </c>
      <c r="N124">
        <v>1939.65</v>
      </c>
      <c r="O124" s="12" t="s">
        <v>66</v>
      </c>
    </row>
    <row r="125" spans="2:15" x14ac:dyDescent="0.25">
      <c r="B125" s="3" t="s">
        <v>110</v>
      </c>
      <c r="C125" s="4">
        <v>24043.200000000001</v>
      </c>
      <c r="M125" t="s">
        <v>67</v>
      </c>
      <c r="N125">
        <v>5719.68</v>
      </c>
      <c r="O125" s="12" t="s">
        <v>67</v>
      </c>
    </row>
    <row r="126" spans="2:15" x14ac:dyDescent="0.25">
      <c r="M126" t="s">
        <v>68</v>
      </c>
      <c r="N126">
        <v>7395</v>
      </c>
      <c r="O126" s="12" t="s">
        <v>199</v>
      </c>
    </row>
    <row r="127" spans="2:15" x14ac:dyDescent="0.25">
      <c r="M127" t="s">
        <v>68</v>
      </c>
      <c r="N127">
        <v>7395</v>
      </c>
      <c r="O127" s="12" t="s">
        <v>200</v>
      </c>
    </row>
    <row r="128" spans="2:15" x14ac:dyDescent="0.25">
      <c r="M128" t="s">
        <v>69</v>
      </c>
      <c r="N128">
        <v>1642.42</v>
      </c>
      <c r="O128" s="12" t="s">
        <v>201</v>
      </c>
    </row>
    <row r="129" spans="13:15" x14ac:dyDescent="0.25">
      <c r="M129" t="s">
        <v>69</v>
      </c>
      <c r="N129">
        <v>1642.42</v>
      </c>
      <c r="O129" s="12" t="s">
        <v>202</v>
      </c>
    </row>
    <row r="130" spans="13:15" x14ac:dyDescent="0.25">
      <c r="M130" t="s">
        <v>69</v>
      </c>
      <c r="N130">
        <v>1642.42</v>
      </c>
      <c r="O130" s="12" t="s">
        <v>203</v>
      </c>
    </row>
    <row r="131" spans="13:15" x14ac:dyDescent="0.25">
      <c r="M131" t="s">
        <v>70</v>
      </c>
      <c r="N131">
        <v>17866.330000000002</v>
      </c>
      <c r="O131" s="12" t="s">
        <v>70</v>
      </c>
    </row>
    <row r="132" spans="13:15" x14ac:dyDescent="0.25">
      <c r="M132" t="s">
        <v>71</v>
      </c>
      <c r="N132">
        <v>1192.8000000000002</v>
      </c>
      <c r="O132" s="12" t="s">
        <v>204</v>
      </c>
    </row>
    <row r="133" spans="13:15" x14ac:dyDescent="0.25">
      <c r="M133" t="s">
        <v>71</v>
      </c>
      <c r="N133">
        <v>1192.8000000000002</v>
      </c>
      <c r="O133" s="12" t="s">
        <v>205</v>
      </c>
    </row>
    <row r="134" spans="13:15" x14ac:dyDescent="0.25">
      <c r="M134" t="s">
        <v>124</v>
      </c>
      <c r="N134">
        <v>11083.8</v>
      </c>
      <c r="O134" s="12" t="s">
        <v>124</v>
      </c>
    </row>
    <row r="135" spans="13:15" x14ac:dyDescent="0.25">
      <c r="M135" t="s">
        <v>72</v>
      </c>
      <c r="N135">
        <v>10224.84</v>
      </c>
      <c r="O135" s="12" t="s">
        <v>72</v>
      </c>
    </row>
    <row r="136" spans="13:15" x14ac:dyDescent="0.25">
      <c r="M136" t="s">
        <v>73</v>
      </c>
      <c r="N136">
        <v>3276.56</v>
      </c>
      <c r="O136" s="12" t="s">
        <v>73</v>
      </c>
    </row>
    <row r="137" spans="13:15" x14ac:dyDescent="0.25">
      <c r="M137" t="s">
        <v>125</v>
      </c>
      <c r="N137">
        <v>4706.7</v>
      </c>
      <c r="O137" s="12" t="s">
        <v>125</v>
      </c>
    </row>
    <row r="138" spans="13:15" x14ac:dyDescent="0.25">
      <c r="M138" t="s">
        <v>74</v>
      </c>
      <c r="N138">
        <v>1635.23</v>
      </c>
      <c r="O138" s="12" t="s">
        <v>74</v>
      </c>
    </row>
    <row r="139" spans="13:15" x14ac:dyDescent="0.25">
      <c r="M139" t="s">
        <v>75</v>
      </c>
      <c r="N139">
        <v>5255.61</v>
      </c>
      <c r="O139" s="12" t="s">
        <v>75</v>
      </c>
    </row>
    <row r="140" spans="13:15" x14ac:dyDescent="0.25">
      <c r="M140" t="s">
        <v>76</v>
      </c>
      <c r="N140">
        <v>435.86</v>
      </c>
      <c r="O140" s="12" t="s">
        <v>206</v>
      </c>
    </row>
    <row r="141" spans="13:15" x14ac:dyDescent="0.25">
      <c r="M141" t="s">
        <v>76</v>
      </c>
      <c r="N141">
        <v>435.86</v>
      </c>
      <c r="O141" s="12" t="s">
        <v>207</v>
      </c>
    </row>
    <row r="142" spans="13:15" x14ac:dyDescent="0.25">
      <c r="M142" t="s">
        <v>77</v>
      </c>
      <c r="N142">
        <v>3950.56</v>
      </c>
      <c r="O142" s="12" t="s">
        <v>208</v>
      </c>
    </row>
    <row r="143" spans="13:15" x14ac:dyDescent="0.25">
      <c r="M143" t="s">
        <v>77</v>
      </c>
      <c r="N143">
        <v>3950.56</v>
      </c>
      <c r="O143" s="12" t="s">
        <v>209</v>
      </c>
    </row>
    <row r="144" spans="13:15" x14ac:dyDescent="0.25">
      <c r="M144" t="s">
        <v>78</v>
      </c>
      <c r="N144">
        <v>7323.6</v>
      </c>
      <c r="O144" s="12" t="s">
        <v>78</v>
      </c>
    </row>
    <row r="145" spans="13:15" x14ac:dyDescent="0.25">
      <c r="M145" t="s">
        <v>79</v>
      </c>
      <c r="N145">
        <v>245.24</v>
      </c>
      <c r="O145" s="12" t="s">
        <v>79</v>
      </c>
    </row>
    <row r="146" spans="13:15" x14ac:dyDescent="0.25">
      <c r="M146" t="s">
        <v>80</v>
      </c>
      <c r="N146">
        <v>135621.23000000001</v>
      </c>
      <c r="O146" s="12" t="s">
        <v>80</v>
      </c>
    </row>
    <row r="147" spans="13:15" x14ac:dyDescent="0.25">
      <c r="M147" t="s">
        <v>81</v>
      </c>
      <c r="N147">
        <v>20049.86</v>
      </c>
      <c r="O147" s="12" t="s">
        <v>210</v>
      </c>
    </row>
    <row r="148" spans="13:15" x14ac:dyDescent="0.25">
      <c r="M148" t="s">
        <v>81</v>
      </c>
      <c r="N148">
        <v>20049.86</v>
      </c>
      <c r="O148" s="12" t="s">
        <v>211</v>
      </c>
    </row>
    <row r="149" spans="13:15" x14ac:dyDescent="0.25">
      <c r="M149" t="s">
        <v>81</v>
      </c>
      <c r="N149">
        <v>20049.86</v>
      </c>
      <c r="O149" s="12" t="s">
        <v>212</v>
      </c>
    </row>
    <row r="150" spans="13:15" x14ac:dyDescent="0.25">
      <c r="M150" t="s">
        <v>81</v>
      </c>
      <c r="N150">
        <v>20049.86</v>
      </c>
      <c r="O150" s="12" t="s">
        <v>213</v>
      </c>
    </row>
    <row r="151" spans="13:15" x14ac:dyDescent="0.25">
      <c r="M151" t="s">
        <v>81</v>
      </c>
      <c r="N151">
        <v>20049.86</v>
      </c>
      <c r="O151" s="12" t="s">
        <v>214</v>
      </c>
    </row>
    <row r="152" spans="13:15" x14ac:dyDescent="0.25">
      <c r="M152" t="s">
        <v>82</v>
      </c>
      <c r="N152">
        <v>5546.25</v>
      </c>
      <c r="O152" s="12" t="s">
        <v>215</v>
      </c>
    </row>
    <row r="153" spans="13:15" x14ac:dyDescent="0.25">
      <c r="M153" t="s">
        <v>82</v>
      </c>
      <c r="N153">
        <v>5546.25</v>
      </c>
      <c r="O153" s="12" t="s">
        <v>216</v>
      </c>
    </row>
    <row r="154" spans="13:15" x14ac:dyDescent="0.25">
      <c r="M154" t="s">
        <v>82</v>
      </c>
      <c r="N154">
        <v>5546.25</v>
      </c>
      <c r="O154" s="12" t="s">
        <v>217</v>
      </c>
    </row>
    <row r="155" spans="13:15" x14ac:dyDescent="0.25">
      <c r="M155" t="s">
        <v>82</v>
      </c>
      <c r="N155">
        <v>5546.25</v>
      </c>
      <c r="O155" s="12" t="s">
        <v>218</v>
      </c>
    </row>
    <row r="156" spans="13:15" x14ac:dyDescent="0.25">
      <c r="M156" t="s">
        <v>83</v>
      </c>
      <c r="N156">
        <v>599.98</v>
      </c>
      <c r="O156" s="12" t="s">
        <v>83</v>
      </c>
    </row>
    <row r="157" spans="13:15" x14ac:dyDescent="0.25">
      <c r="M157" t="s">
        <v>84</v>
      </c>
      <c r="N157">
        <v>334.45</v>
      </c>
      <c r="O157" s="12" t="s">
        <v>84</v>
      </c>
    </row>
    <row r="158" spans="13:15" x14ac:dyDescent="0.25">
      <c r="M158" t="s">
        <v>85</v>
      </c>
      <c r="N158">
        <v>6844.0099999999993</v>
      </c>
      <c r="O158" s="12" t="s">
        <v>219</v>
      </c>
    </row>
    <row r="159" spans="13:15" x14ac:dyDescent="0.25">
      <c r="M159" t="s">
        <v>85</v>
      </c>
      <c r="N159">
        <v>6844.0099999999993</v>
      </c>
      <c r="O159" s="12" t="s">
        <v>220</v>
      </c>
    </row>
    <row r="160" spans="13:15" x14ac:dyDescent="0.25">
      <c r="M160" t="s">
        <v>86</v>
      </c>
      <c r="N160">
        <v>6800.24</v>
      </c>
      <c r="O160" s="12" t="s">
        <v>86</v>
      </c>
    </row>
    <row r="161" spans="13:15" x14ac:dyDescent="0.25">
      <c r="M161" t="s">
        <v>87</v>
      </c>
      <c r="N161">
        <v>2014.49</v>
      </c>
      <c r="O161" s="12" t="s">
        <v>221</v>
      </c>
    </row>
    <row r="162" spans="13:15" x14ac:dyDescent="0.25">
      <c r="M162" t="s">
        <v>87</v>
      </c>
      <c r="N162">
        <v>2014.49</v>
      </c>
      <c r="O162" s="12" t="s">
        <v>222</v>
      </c>
    </row>
    <row r="163" spans="13:15" x14ac:dyDescent="0.25">
      <c r="M163" t="s">
        <v>88</v>
      </c>
      <c r="N163">
        <v>3819.33</v>
      </c>
      <c r="O163" s="12" t="s">
        <v>88</v>
      </c>
    </row>
    <row r="164" spans="13:15" x14ac:dyDescent="0.25">
      <c r="M164" t="s">
        <v>89</v>
      </c>
      <c r="N164">
        <v>40.78</v>
      </c>
      <c r="O164" s="12" t="s">
        <v>89</v>
      </c>
    </row>
    <row r="165" spans="13:15" x14ac:dyDescent="0.25">
      <c r="M165" t="s">
        <v>90</v>
      </c>
      <c r="N165">
        <v>11427.65</v>
      </c>
      <c r="O165" s="12" t="s">
        <v>90</v>
      </c>
    </row>
    <row r="166" spans="13:15" x14ac:dyDescent="0.25">
      <c r="M166" t="s">
        <v>91</v>
      </c>
      <c r="N166">
        <v>20694.02</v>
      </c>
      <c r="O166" s="12" t="s">
        <v>223</v>
      </c>
    </row>
    <row r="167" spans="13:15" x14ac:dyDescent="0.25">
      <c r="M167" t="s">
        <v>91</v>
      </c>
      <c r="N167">
        <v>20694.02</v>
      </c>
      <c r="O167" s="12" t="s">
        <v>224</v>
      </c>
    </row>
    <row r="168" spans="13:15" x14ac:dyDescent="0.25">
      <c r="M168" t="s">
        <v>91</v>
      </c>
      <c r="N168">
        <v>20694.02</v>
      </c>
      <c r="O168" s="12" t="s">
        <v>225</v>
      </c>
    </row>
    <row r="169" spans="13:15" x14ac:dyDescent="0.25">
      <c r="M169" t="s">
        <v>92</v>
      </c>
      <c r="N169">
        <v>8344.35</v>
      </c>
      <c r="O169" s="12" t="s">
        <v>226</v>
      </c>
    </row>
    <row r="170" spans="13:15" x14ac:dyDescent="0.25">
      <c r="M170" t="s">
        <v>92</v>
      </c>
      <c r="N170">
        <v>8344.35</v>
      </c>
      <c r="O170" s="12" t="s">
        <v>227</v>
      </c>
    </row>
    <row r="171" spans="13:15" x14ac:dyDescent="0.25">
      <c r="M171" t="s">
        <v>93</v>
      </c>
      <c r="N171">
        <v>1069.29</v>
      </c>
      <c r="O171" s="12" t="s">
        <v>93</v>
      </c>
    </row>
    <row r="172" spans="13:15" x14ac:dyDescent="0.25">
      <c r="M172" t="s">
        <v>94</v>
      </c>
      <c r="N172">
        <v>16293.67</v>
      </c>
      <c r="O172" s="12" t="s">
        <v>94</v>
      </c>
    </row>
    <row r="173" spans="13:15" x14ac:dyDescent="0.25">
      <c r="M173" t="s">
        <v>95</v>
      </c>
      <c r="N173">
        <v>12610.62</v>
      </c>
      <c r="O173" s="12" t="s">
        <v>95</v>
      </c>
    </row>
    <row r="174" spans="13:15" x14ac:dyDescent="0.25">
      <c r="M174" t="s">
        <v>96</v>
      </c>
      <c r="N174">
        <v>3240.82</v>
      </c>
      <c r="O174" s="12" t="s">
        <v>228</v>
      </c>
    </row>
    <row r="175" spans="13:15" x14ac:dyDescent="0.25">
      <c r="M175" t="s">
        <v>96</v>
      </c>
      <c r="N175">
        <v>3240.82</v>
      </c>
      <c r="O175" s="12" t="s">
        <v>229</v>
      </c>
    </row>
    <row r="176" spans="13:15" x14ac:dyDescent="0.25">
      <c r="M176" t="s">
        <v>96</v>
      </c>
      <c r="N176">
        <v>3240.82</v>
      </c>
      <c r="O176" s="12" t="s">
        <v>230</v>
      </c>
    </row>
    <row r="177" spans="13:15" x14ac:dyDescent="0.25">
      <c r="M177" t="s">
        <v>96</v>
      </c>
      <c r="N177">
        <v>3240.82</v>
      </c>
      <c r="O177" s="12" t="s">
        <v>231</v>
      </c>
    </row>
    <row r="178" spans="13:15" x14ac:dyDescent="0.25">
      <c r="M178" t="s">
        <v>96</v>
      </c>
      <c r="N178">
        <v>3240.82</v>
      </c>
      <c r="O178" s="12" t="s">
        <v>232</v>
      </c>
    </row>
    <row r="179" spans="13:15" x14ac:dyDescent="0.25">
      <c r="M179" t="s">
        <v>97</v>
      </c>
      <c r="N179">
        <v>3641.22</v>
      </c>
      <c r="O179" s="12" t="s">
        <v>97</v>
      </c>
    </row>
    <row r="180" spans="13:15" x14ac:dyDescent="0.25">
      <c r="M180" t="s">
        <v>98</v>
      </c>
      <c r="N180">
        <v>5220</v>
      </c>
      <c r="O180" s="12" t="s">
        <v>233</v>
      </c>
    </row>
    <row r="181" spans="13:15" x14ac:dyDescent="0.25">
      <c r="M181" t="s">
        <v>98</v>
      </c>
      <c r="N181">
        <v>5220</v>
      </c>
      <c r="O181" s="12" t="s">
        <v>234</v>
      </c>
    </row>
    <row r="182" spans="13:15" x14ac:dyDescent="0.25">
      <c r="M182" t="s">
        <v>126</v>
      </c>
      <c r="N182">
        <v>11684.04</v>
      </c>
      <c r="O182" s="12" t="s">
        <v>126</v>
      </c>
    </row>
    <row r="183" spans="13:15" x14ac:dyDescent="0.25">
      <c r="M183" t="s">
        <v>99</v>
      </c>
      <c r="N183">
        <v>3388.65</v>
      </c>
      <c r="O183" s="12" t="s">
        <v>99</v>
      </c>
    </row>
    <row r="184" spans="13:15" x14ac:dyDescent="0.25">
      <c r="M184" t="s">
        <v>100</v>
      </c>
      <c r="N184">
        <v>39083.53</v>
      </c>
      <c r="O184" s="12" t="s">
        <v>100</v>
      </c>
    </row>
    <row r="185" spans="13:15" x14ac:dyDescent="0.25">
      <c r="M185" t="s">
        <v>101</v>
      </c>
      <c r="N185">
        <v>8110.4</v>
      </c>
      <c r="O185" s="12" t="s">
        <v>235</v>
      </c>
    </row>
    <row r="186" spans="13:15" x14ac:dyDescent="0.25">
      <c r="M186" t="s">
        <v>101</v>
      </c>
      <c r="N186">
        <v>8110.4</v>
      </c>
      <c r="O186" s="12" t="s">
        <v>236</v>
      </c>
    </row>
    <row r="187" spans="13:15" x14ac:dyDescent="0.25">
      <c r="M187" t="s">
        <v>127</v>
      </c>
      <c r="N187">
        <v>7241.04</v>
      </c>
      <c r="O187" s="12" t="s">
        <v>127</v>
      </c>
    </row>
    <row r="188" spans="13:15" x14ac:dyDescent="0.25">
      <c r="M188" t="s">
        <v>117</v>
      </c>
      <c r="N188">
        <v>22701.48</v>
      </c>
      <c r="O188" s="12" t="s">
        <v>117</v>
      </c>
    </row>
    <row r="189" spans="13:15" x14ac:dyDescent="0.25">
      <c r="M189" t="s">
        <v>128</v>
      </c>
      <c r="N189">
        <v>24421.439999999999</v>
      </c>
      <c r="O189" s="12" t="s">
        <v>128</v>
      </c>
    </row>
    <row r="190" spans="13:15" x14ac:dyDescent="0.25">
      <c r="M190" t="s">
        <v>116</v>
      </c>
      <c r="N190">
        <v>40364.35</v>
      </c>
      <c r="O190" s="12" t="s">
        <v>116</v>
      </c>
    </row>
    <row r="191" spans="13:15" x14ac:dyDescent="0.25">
      <c r="M191" t="s">
        <v>102</v>
      </c>
      <c r="N191">
        <v>446.13</v>
      </c>
      <c r="O191" s="12" t="s">
        <v>237</v>
      </c>
    </row>
    <row r="192" spans="13:15" x14ac:dyDescent="0.25">
      <c r="M192" t="s">
        <v>102</v>
      </c>
      <c r="N192">
        <v>446.13</v>
      </c>
      <c r="O192" s="12" t="s">
        <v>238</v>
      </c>
    </row>
    <row r="193" spans="13:15" x14ac:dyDescent="0.25">
      <c r="M193" t="s">
        <v>103</v>
      </c>
      <c r="N193">
        <v>23535.94</v>
      </c>
      <c r="O193" s="12" t="s">
        <v>239</v>
      </c>
    </row>
    <row r="194" spans="13:15" x14ac:dyDescent="0.25">
      <c r="M194" t="s">
        <v>103</v>
      </c>
      <c r="N194">
        <v>23535.94</v>
      </c>
      <c r="O194" s="12" t="s">
        <v>240</v>
      </c>
    </row>
    <row r="195" spans="13:15" x14ac:dyDescent="0.25">
      <c r="M195" t="s">
        <v>103</v>
      </c>
      <c r="N195">
        <v>23535.94</v>
      </c>
      <c r="O195" s="12" t="s">
        <v>241</v>
      </c>
    </row>
    <row r="196" spans="13:15" x14ac:dyDescent="0.25">
      <c r="M196" t="s">
        <v>104</v>
      </c>
      <c r="N196">
        <v>3480.8799999999997</v>
      </c>
      <c r="O196" s="12" t="s">
        <v>242</v>
      </c>
    </row>
    <row r="197" spans="13:15" x14ac:dyDescent="0.25">
      <c r="M197" t="s">
        <v>104</v>
      </c>
      <c r="N197">
        <v>3480.8799999999997</v>
      </c>
      <c r="O197" s="12" t="s">
        <v>243</v>
      </c>
    </row>
    <row r="198" spans="13:15" x14ac:dyDescent="0.25">
      <c r="M198" t="s">
        <v>105</v>
      </c>
      <c r="N198">
        <v>1854</v>
      </c>
      <c r="O198" s="12" t="s">
        <v>105</v>
      </c>
    </row>
    <row r="199" spans="13:15" x14ac:dyDescent="0.25">
      <c r="M199" t="s">
        <v>106</v>
      </c>
      <c r="N199">
        <v>3244.46</v>
      </c>
      <c r="O199" s="12" t="s">
        <v>106</v>
      </c>
    </row>
    <row r="200" spans="13:15" x14ac:dyDescent="0.25">
      <c r="M200" t="s">
        <v>107</v>
      </c>
      <c r="N200">
        <v>958.48</v>
      </c>
      <c r="O200" s="12" t="s">
        <v>107</v>
      </c>
    </row>
    <row r="201" spans="13:15" x14ac:dyDescent="0.25">
      <c r="M201" t="s">
        <v>108</v>
      </c>
      <c r="N201">
        <v>9332.4</v>
      </c>
      <c r="O201" s="12" t="s">
        <v>108</v>
      </c>
    </row>
    <row r="202" spans="13:15" x14ac:dyDescent="0.25">
      <c r="M202" t="s">
        <v>109</v>
      </c>
      <c r="N202">
        <v>24042.3</v>
      </c>
      <c r="O202" s="12" t="s">
        <v>109</v>
      </c>
    </row>
    <row r="203" spans="13:15" x14ac:dyDescent="0.25">
      <c r="M203" t="s">
        <v>110</v>
      </c>
      <c r="N203">
        <v>24043.200000000001</v>
      </c>
      <c r="O203" s="12" t="s">
        <v>110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0 E A A B Q S w M E F A A C A A g A w 1 z X W j U U G 9 e l A A A A 9 w A A A B I A H A B D b 2 5 m a W c v U G F j a 2 F n Z S 5 4 b W w g o h g A K K A U A A A A A A A A A A A A A A A A A A A A A A A A A A A A h Y 8 x D o I w G E a v Q r r T l o r B k J 8 y u E p i Q j S u T a 3 Q C M X Q Y r m b g 0 f y C p I o 6 u b 4 v b z h f Y / b H f K x b Y K r 6 q 3 u T I Y i T F G g j O y O 2 l Q Z G t w p X K G c w 1 b I s 6 h U M M n G p q M 9 Z q h 2 7 p I S 4 r 3 H f o G 7 v i K M 0 o g c i k 0 p a 9 U K 9 J H 1 f z n U x j p h p E I c 9 q 8 Y z n A U L 3 G S R A z H Q G Y K h T Z f g 0 3 B m A L 5 g b A e G j f 0 i i s T 7 k o g 8 w T y P s G f U E s D B B Q A A g A I A M N c 1 1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D X N d a F Y Q 4 u M Y B A A A / B A A A E w A c A E Z v c m 1 1 b G F z L 1 N l Y 3 R p b 2 4 x L m 0 g o h g A K K A U A A A A A A A A A A A A A A A A A A A A A A A A A A A A n V P B b t s w D L 0 H y D 8 Q 6 s U G D A P z j k U v c 4 u h a 5 e h d b A d g h y U h F 2 F y l I g S 0 U 8 w / 9 e y n J i z 0 s u 8 8 W y S L / 3 + E h W u L V C K y j C + 9 P 1 f D a f V a / c 4 A 6 W f C P x M 9 y A R D u f A T 2 F d m a L d H N 3 2 K J M c 2 c M K v t L m 7 e N 1 m 9 R 3 K w W v M Q b F v 5 k 6 3 a V a 2 U p Z Z 0 E g C u W v 3 L 1 2 4 P X e 2 S E 1 K W m S 8 N V 9 a J N m W v p S u W D V R T Y k q Z h 9 1 / z Z 7 h X 7 1 o Q + 0 I D S 8 B S C n B V t w l M 4 j + 5 d H j M U K 7 c o G n b + C T g 1 u 2 l 2 H J L G g L Z o O I U C o F o o j a B c 0 L Y 8 M k G l o K Q b E 8 A m x p u U Y p S W D Q D 2 9 1 h z 9 X u U V S 2 p z t r R R W d k 0 x F N 2 P i B D p C w k + 7 w x I P 9 k t 9 I o 1 Y Q i l P T l s s b E 0 k e f U e J 7 6 v Q O H S V 0 e y o t 4 x K b 0 Q s I Q R Q 4 m W w 6 p A I 7 g U f 3 C X e m h K t s b h G o Q K N j d H m N Z b f c G T p R F l 6 c 0 k h I u t 9 / V e N i + Z l u 2 x U g / c 9 9 u L H n f 7 O x r f v y d H B W A 1 s C 6 w I j u / a e G 7 / J e w b p 4 G C p q v 7 o + s v w 9 X Y c I z S v Y Q D 0 L t 0 k d 8 s T 8 c i R z I Q 4 e P m 5 R N W 9 + d T 6 M 2 U T r m a F i Y 6 X Z 0 j O c z o S 4 R / b P F 2 X 9 v c T b e 4 o E z Y F x / A F B L A Q I t A B Q A A g A I A M N c 1 1 o 1 F B v X p Q A A A P c A A A A S A A A A A A A A A A A A A A A A A A A A A A B D b 2 5 m a W c v U G F j a 2 F n Z S 5 4 b W x Q S w E C L Q A U A A I A C A D D X N d a D 8 r p q 6 Q A A A D p A A A A E w A A A A A A A A A A A A A A A A D x A A A A W 0 N v b n R l b n R f V H l w Z X N d L n h t b F B L A Q I t A B Q A A g A I A M N c 1 1 o V h D i 4 x g E A A D 8 E A A A T A A A A A A A A A A A A A A A A A O I B A A B G b 3 J t d W x h c y 9 T Z W N 0 a W 9 u M S 5 t U E s F B g A A A A A D A A M A w g A A A P U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Y S A A A A A A A A d B I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Q 2 9 s d W 1 u V H l w Z X M i I F Z h b H V l P S J z Q U F V R 0 F B P T 0 i I C 8 + P E V u d H J 5 I F R 5 c G U 9 I k Z p b G x M Y X N 0 V X B k Y X R l Z C I g V m F s d W U 9 I m Q y M D I 1 L T A 2 L T I z V D A 5 O j M 4 O j A 2 L j M 1 M D k 1 O D F a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Q 2 9 1 b n Q i I F Z h b H V l P S J s M j A x I i A v P j x F b n R y e S B U e X B l P S J G a W x s R X J y b 3 J D b 2 R l I i B W Y W x 1 Z T 0 i c 1 V u a 2 5 v d 2 4 i I C 8 + P E V u d H J 5 I F R 5 c G U 9 I k Z p b G x U b 0 R h d G F N b 2 R l b E V u Y W J s Z W Q i I F Z h b H V l P S J s M C I g L z 4 8 R W 5 0 c n k g V H l w Z T 0 i R m l s b E 9 i a m V j d F R 5 c G U i I F Z h b H V l P S J z V G F i b G U i I C 8 + P E V u d H J 5 I F R 5 c G U 9 I k Z p b G x D b 2 x 1 b W 5 O Y W 1 l c y I g V m F s d W U 9 I n N b J n F 1 b 3 Q 7 S U d D U i B J b n Z v a W N l I E 5 v I C Z x d W 9 0 O y w m c X V v d D t J R 0 N S I E l u d m 9 p Y 2 U g V m F s d W U m c X V v d D s s J n F 1 b 3 Q 7 S W 5 2 b 2 l j Z S B O b y Z x d W 9 0 O y w m c X V v d D t W Y W x 1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y 9 B d X R v U m V t b 3 Z l Z E N v b H V t b n M x L n t S Z X N 1 b H Q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z L 0 F 1 d G 9 S Z W 1 v d m V k Q 2 9 s d W 1 u c z E u e 1 J l c 3 V s d C w w f S Z x d W 9 0 O 1 0 s J n F 1 b 3 Q 7 U m V s Y X R p b 2 5 z a G l w S W 5 m b y Z x d W 9 0 O z p b X X 0 i I C 8 + P E V u d H J 5 I F R 5 c G U 9 I l F 1 Z X J 5 S U Q i I F Z h b H V l P S J z N W M w N T E 3 N m U t Z m U 0 N S 0 0 Y z F h L T h k M m Q t N z c z Z T E w Y m U 3 O G N h I i A v P j x F b n R y e S B U e X B l P S J G a W x s V G F y Z 2 V 0 I i B W Y W x 1 Z T 0 i c 1 R h Y m x l M 1 8 x I i A v P j x F b n R y e S B U e X B l P S J B Z G R l Z F R v R G F 0 Y U 1 v Z G V s I i B W Y W x 1 Z T 0 i b D A i I C 8 + P E V u d H J 5 I F R 5 c G U 9 I l J l Y 2 9 2 Z X J 5 V G F y Z 2 V 0 U 2 h l Z X Q i I F Z h b H V l P S J z U 2 h l Z X Q x I i A v P j x F b n R y e S B U e X B l P S J S Z W N v d m V y e V R h c m d l d E N v b H V t b i I g V m F s d W U 9 I m w x M y I g L z 4 8 R W 5 0 c n k g V H l w Z T 0 i U m V j b 3 Z l c n l U Y X J n Z X R S b 3 c i I F Z h b H V l P S J s M i I g L z 4 8 L 1 N 0 Y W J s Z U V u d H J p Z X M + P C 9 J d G V t P j x J d G V t P j x J d G V t T G 9 j Y X R p b 2 4 + P E l 0 Z W 1 U e X B l P k Z v c m 1 1 b G E 8 L 0 l 0 Z W 1 U e X B l P j x J d G V t U G F 0 a D 5 T Z W N 0 a W 9 u M S 9 U Y W J s Z T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y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z A 5 M D N i N j U t N G J k N y 0 0 N T l j L W I w Y T I t M G Q 2 Y T F l M G M 4 Z j F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U m V j b 3 Z l c n l U Y X J n Z X R S b 3 c i I F Z h b H V l P S J s M i I g L z 4 8 R W 5 0 c n k g V H l w Z T 0 i U m V j b 3 Z l c n l U Y X J n Z X R D b 2 x 1 b W 4 i I F Z h b H V l P S J s M T M i I C 8 + P E V u d H J 5 I F R 5 c G U 9 I l J l Y 2 9 2 Z X J 5 V G F y Z 2 V 0 U 2 h l Z X Q i I F Z h b H V l P S J z U 2 h l Z X Q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i 9 B d X R v U m V t b 3 Z l Z E N v b H V t b n M x L n t S Z X N 1 b H Q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y L 0 F 1 d G 9 S Z W 1 v d m V k Q 2 9 s d W 1 u c z E u e 1 J l c 3 V s d C w w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S W 5 2 T m 8 m c X V v d D s s J n F 1 b 3 Q 7 V m F s d W U m c X V v d D t d I i A v P j x F b n R y e S B U e X B l P S J G a W x s Q 2 9 s d W 1 u V H l w Z X M i I F Z h b H V l P S J z Q U F B P S I g L z 4 8 R W 5 0 c n k g V H l w Z T 0 i R m l s b E x h c 3 R V c G R h d G V k I i B W Y W x 1 Z T 0 i Z D I w M j U t M D Y t M j N U M D k 6 M z c 6 N T c u M T c w M j g 4 N V o i I C 8 + P E V u d H J 5 I F R 5 c G U 9 I k Z p b G x F c n J v c k N v Z G U i I F Z h b H V l P S J z V W 5 r b m 9 3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M v R H V w b G l j Y X R l Z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y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z L 1 R y a W 1 t Z W Q l M j B U Z X h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z L 0 1 l c m d l Z C U y M F F 1 Z X J p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M v R X h w Y W 5 k Z W Q l M j B U Y W J s Z T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0 H w R I c r l j E K X n I Z + c 9 u h S Q A A A A A C A A A A A A A Q Z g A A A A E A A C A A A A C o p 1 + w l R 0 4 5 v X s j x v Q U Z f D s 9 a Q i I p h 9 F 4 l M P Y x Q x A z / Q A A A A A O g A A A A A I A A C A A A A B X z N 3 6 T w s S S t P s w / y p J O B A X w I b o Y J z 9 k c 1 P / z G 4 6 a P 0 l A A A A D y O V 4 / o f v u j K f c 6 U k w G 1 S 5 H L j Q b 8 w k G o n l Z x G A a Z f q S L S P H F f A u r B o O C / K a 8 v m P 1 k + 8 W h 2 d 7 F 2 d b 0 l E T o v O z L H Y L 1 L K 9 2 X / 9 2 a O M 2 / 5 H O Z i 0 A A A A B y s / a J c k k 8 H r K e 4 p / f n / F L B O h s + D m l F 0 p h I c l u E X m i i J h q T B v l C 4 4 9 Z h w w 6 P 7 m b s f B P 3 W 8 N C 3 q 7 o + U D X y 1 h P n 4 < / D a t a M a s h u p > 
</file>

<file path=customXml/itemProps1.xml><?xml version="1.0" encoding="utf-8"?>
<ds:datastoreItem xmlns:ds="http://schemas.openxmlformats.org/officeDocument/2006/customXml" ds:itemID="{974B4E2B-D61E-446B-B17B-850351CBD09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Saliha</dc:creator>
  <cp:lastModifiedBy>RvE</cp:lastModifiedBy>
  <dcterms:created xsi:type="dcterms:W3CDTF">2025-06-21T10:21:50Z</dcterms:created>
  <dcterms:modified xsi:type="dcterms:W3CDTF">2025-06-23T09:38:20Z</dcterms:modified>
</cp:coreProperties>
</file>