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imelineCaches/timelineCache2.xml" ContentType="application/vnd.ms-excel.timeline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drawings/drawing4.xml" ContentType="application/vnd.openxmlformats-officedocument.drawing+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5.xml" ContentType="application/vnd.openxmlformats-officedocument.drawing+xml"/>
  <Override PartName="/xl/slicers/slicer2.xml" ContentType="application/vnd.ms-excel.slicer+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6.xml" ContentType="application/vnd.openxmlformats-officedocument.drawing+xml"/>
  <Override PartName="/xl/tables/table4.xml" ContentType="application/vnd.openxmlformats-officedocument.spreadsheetml.table+xml"/>
  <Override PartName="/xl/slicers/slicer3.xml" ContentType="application/vnd.ms-excel.slicer+xml"/>
  <Override PartName="/xl/timelines/timeline2.xml" ContentType="application/vnd.ms-excel.timelin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05"/>
  <workbookPr/>
  <mc:AlternateContent xmlns:mc="http://schemas.openxmlformats.org/markup-compatibility/2006">
    <mc:Choice Requires="x15">
      <x15ac:absPath xmlns:x15ac="http://schemas.microsoft.com/office/spreadsheetml/2010/11/ac" url="C:\Users\MyndaTreacy\OneDrive - My Online Training Hub\Training\Training Content\Member's Questions\"/>
    </mc:Choice>
  </mc:AlternateContent>
  <xr:revisionPtr revIDLastSave="0" documentId="13_ncr:1_{C4ED7025-DEB5-4208-B3A5-4BD34D9406DC}" xr6:coauthVersionLast="47" xr6:coauthVersionMax="47" xr10:uidLastSave="{00000000-0000-0000-0000-000000000000}"/>
  <bookViews>
    <workbookView xWindow="-120" yWindow="-120" windowWidth="29040" windowHeight="15720" tabRatio="599" activeTab="3" xr2:uid="{09041CDB-8F2C-42BA-901D-DBAF50B7CF06}"/>
  </bookViews>
  <sheets>
    <sheet name="🧩 Categories" sheetId="1" r:id="rId1"/>
    <sheet name="🎯 Budget" sheetId="7" r:id="rId2"/>
    <sheet name="🏦 Transactions" sheetId="5" r:id="rId3"/>
    <sheet name="📊 Report" sheetId="8" r:id="rId4"/>
    <sheet name="🧮 Analysis" sheetId="9" r:id="rId5"/>
    <sheet name="💰 Savings" sheetId="2" r:id="rId6"/>
    <sheet name="Nov Data" sheetId="6" r:id="rId7"/>
    <sheet name="More Resources" sheetId="14" r:id="rId8"/>
  </sheets>
  <definedNames>
    <definedName name="_xlcn.WorksheetConnection_InfoB6B7" hidden="1">#REF!</definedName>
    <definedName name="Categories">TblCategories[Category]</definedName>
    <definedName name="NativeTimeline_Date">#N/A</definedName>
    <definedName name="NativeTimeline_Date2">#N/A</definedName>
    <definedName name="Slicer_Account">#N/A</definedName>
    <definedName name="Slicer_Account1">#N/A</definedName>
    <definedName name="Slicer_Category_Type">#N/A</definedName>
    <definedName name="Slicer_Category_Type1">#N/A</definedName>
    <definedName name="Slicer_Sub_category">#N/A</definedName>
    <definedName name="subcategories">TblCategories[Sub-category]</definedName>
  </definedNames>
  <calcPr calcId="191028"/>
  <pivotCaches>
    <pivotCache cacheId="19" r:id="rId9"/>
    <pivotCache cacheId="29" r:id="rId10"/>
  </pivotCaches>
  <extLst>
    <ext xmlns:x14="http://schemas.microsoft.com/office/spreadsheetml/2009/9/main" uri="{BBE1A952-AA13-448e-AADC-164F8A28A991}">
      <x14:slicerCaches>
        <x14:slicerCache r:id="rId11"/>
        <x14:slicerCache r:id="rId12"/>
        <x14:slicerCache r:id="rId13"/>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4"/>
        <x15:timelineCacheRef r:id="rId15"/>
      </x15:timelineCacheRefs>
    </ext>
    <ext xmlns:x15="http://schemas.microsoft.com/office/spreadsheetml/2010/11/main" uri="{46BE6895-7355-4a93-B00E-2C351335B9C9}">
      <x15:slicerCaches xmlns:x14="http://schemas.microsoft.com/office/spreadsheetml/2009/9/main">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3" i="5" l="1"/>
  <c r="F374" i="5"/>
  <c r="F368" i="5"/>
  <c r="F363" i="5"/>
  <c r="F359" i="5"/>
  <c r="F355" i="5"/>
  <c r="F351" i="5"/>
  <c r="F346" i="5"/>
  <c r="F343" i="5"/>
  <c r="F291" i="5"/>
  <c r="F285" i="5"/>
  <c r="F276" i="5"/>
  <c r="F269" i="5"/>
  <c r="E250" i="5"/>
  <c r="C3" i="9"/>
  <c r="C2" i="9"/>
  <c r="D3" i="9" l="1"/>
  <c r="D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3AE3D0E-C724-46FF-8BDD-C0AD61F43549}" keepAlive="1" name="Query - Data" description="Connection to the 'Data' query in the workbook." type="5" refreshedVersion="8" background="1">
    <dbPr connection="Provider=Microsoft.Mashup.OleDb.1;Data Source=$Workbook$;Location=Data;Extended Properties=&quot;&quot;" command="SELECT * FROM [Data]"/>
  </connection>
  <connection id="2" xr16:uid="{3B16BFE6-1753-480A-8BD6-F1008D3916E2}" keepAlive="1" name="Query - Errors in Data" description="Connection to the 'Errors in Data' query in the workbook." type="5" refreshedVersion="0" background="1">
    <dbPr connection="Provider=Microsoft.Mashup.OleDb.1;Data Source=$Workbook$;Location=&quot;Errors in Data&quot;;Extended Properties=&quot;&quot;" command="SELECT * FROM [Errors in Data]"/>
  </connection>
  <connection id="3" xr16:uid="{52484DE1-819F-4A84-9103-47B425E30A0C}" keepAlive="1" name="Query - TblBudget" description="Connection to the 'TblBudget' query in the workbook." type="5" refreshedVersion="0" background="1">
    <dbPr connection="Provider=Microsoft.Mashup.OleDb.1;Data Source=$Workbook$;Location=TblBudget;Extended Properties=&quot;&quot;" command="SELECT * FROM [TblBudget]"/>
  </connection>
  <connection id="4" xr16:uid="{556018EE-0909-4A9A-91A0-D4862518E0E9}" keepAlive="1" name="Query - TblCategories" description="Connection to the 'TblCategories' query in the workbook." type="5" refreshedVersion="0" background="1">
    <dbPr connection="Provider=Microsoft.Mashup.OleDb.1;Data Source=$Workbook$;Location=TblCategories;Extended Properties=&quot;&quot;" command="SELECT * FROM [TblCategories]"/>
  </connection>
  <connection id="5" xr16:uid="{DC3336DA-07E4-4B3F-B353-5B69F8175802}" keepAlive="1" name="Query - TblTransactions" description="Connection to the 'TblTransactions' query in the workbook." type="5" refreshedVersion="0" background="1">
    <dbPr connection="Provider=Microsoft.Mashup.OleDb.1;Data Source=$Workbook$;Location=TblTransactions;Extended Properties=&quot;&quot;" command="SELECT * FROM [TblTransactions]"/>
  </connection>
</connections>
</file>

<file path=xl/sharedStrings.xml><?xml version="1.0" encoding="utf-8"?>
<sst xmlns="http://schemas.openxmlformats.org/spreadsheetml/2006/main" count="1782" uniqueCount="344">
  <si>
    <t xml:space="preserve"> Savings - Actual v Goal</t>
  </si>
  <si>
    <t>Input</t>
  </si>
  <si>
    <t>Enter Monthly Savings Amount by Account in Table below</t>
  </si>
  <si>
    <t>Total Savings PivotTable</t>
  </si>
  <si>
    <t>Monthly Savings PivotTable</t>
  </si>
  <si>
    <t>Savings by Account PivotTable</t>
  </si>
  <si>
    <t>Date</t>
  </si>
  <si>
    <t>Account</t>
  </si>
  <si>
    <t>Saved</t>
  </si>
  <si>
    <t>Goal</t>
  </si>
  <si>
    <t xml:space="preserve">Saved </t>
  </si>
  <si>
    <t xml:space="preserve">Goal </t>
  </si>
  <si>
    <t xml:space="preserve"> </t>
  </si>
  <si>
    <t>Acme Super Saver</t>
  </si>
  <si>
    <t>2023</t>
  </si>
  <si>
    <t>Retirement Fund</t>
  </si>
  <si>
    <t>Dec</t>
  </si>
  <si>
    <t>Holiday Fund</t>
  </si>
  <si>
    <t>2024</t>
  </si>
  <si>
    <t>Jan</t>
  </si>
  <si>
    <t>Feb</t>
  </si>
  <si>
    <t>Mar</t>
  </si>
  <si>
    <t>Apr</t>
  </si>
  <si>
    <t>May</t>
  </si>
  <si>
    <t>Reporting Categories</t>
  </si>
  <si>
    <t>Sub-category</t>
  </si>
  <si>
    <t>Category</t>
  </si>
  <si>
    <t>Category Type</t>
  </si>
  <si>
    <t>Clothes</t>
  </si>
  <si>
    <t>Expense</t>
  </si>
  <si>
    <t>Coffee</t>
  </si>
  <si>
    <t>Dividends</t>
  </si>
  <si>
    <t>Income</t>
  </si>
  <si>
    <t>Donation</t>
  </si>
  <si>
    <t>Entertainment</t>
  </si>
  <si>
    <t>Gas/Electrics</t>
  </si>
  <si>
    <t>Groceries</t>
  </si>
  <si>
    <t>Gym</t>
  </si>
  <si>
    <t>Interest</t>
  </si>
  <si>
    <t>MV Fuel</t>
  </si>
  <si>
    <t>MV Loan</t>
  </si>
  <si>
    <t>Phone</t>
  </si>
  <si>
    <t>Rent</t>
  </si>
  <si>
    <t>Restaurant</t>
  </si>
  <si>
    <t>Salary</t>
  </si>
  <si>
    <t>Taxi</t>
  </si>
  <si>
    <t>Description</t>
  </si>
  <si>
    <t>Debit</t>
  </si>
  <si>
    <t>Credit</t>
  </si>
  <si>
    <t>Checking</t>
  </si>
  <si>
    <t>ACME Pty Ltd</t>
  </si>
  <si>
    <t>Ground</t>
  </si>
  <si>
    <t>Estate Mgt.</t>
  </si>
  <si>
    <t>Finance Co.</t>
  </si>
  <si>
    <t>Green's</t>
  </si>
  <si>
    <t>Elec. Co.</t>
  </si>
  <si>
    <t>Fuel. Co</t>
  </si>
  <si>
    <t>Event Cinemas</t>
  </si>
  <si>
    <t>Fashionistas</t>
  </si>
  <si>
    <t>Joe's Grill</t>
  </si>
  <si>
    <t>Taxi Co.</t>
  </si>
  <si>
    <t>Muscle Beach</t>
  </si>
  <si>
    <t>Phone Co.</t>
  </si>
  <si>
    <t>Streaming Co.</t>
  </si>
  <si>
    <t>Pizza Pomodoro</t>
  </si>
  <si>
    <t>Golden Arches</t>
  </si>
  <si>
    <t>Worldvision</t>
  </si>
  <si>
    <t>Foodary</t>
  </si>
  <si>
    <t>Budgeted Income &amp; Expenses</t>
  </si>
  <si>
    <t>Year</t>
  </si>
  <si>
    <t>Bank Transactions</t>
  </si>
  <si>
    <t>Row Labels</t>
  </si>
  <si>
    <t>Grand Total</t>
  </si>
  <si>
    <t xml:space="preserve">Budget </t>
  </si>
  <si>
    <t xml:space="preserve">Actual </t>
  </si>
  <si>
    <t>Jun</t>
  </si>
  <si>
    <t>Jul</t>
  </si>
  <si>
    <t>Aug</t>
  </si>
  <si>
    <t>Sep</t>
  </si>
  <si>
    <t>Oct</t>
  </si>
  <si>
    <t>Nov</t>
  </si>
  <si>
    <t>Analysis</t>
  </si>
  <si>
    <t xml:space="preserve">Variance </t>
  </si>
  <si>
    <t>Budget vs Actuals</t>
  </si>
  <si>
    <t>Income Total</t>
  </si>
  <si>
    <t>Expense Total</t>
  </si>
  <si>
    <t>Income Surplus/(Deficit)</t>
  </si>
  <si>
    <t>Personal Profit &amp; Loss</t>
  </si>
  <si>
    <t>2024 Total</t>
  </si>
  <si>
    <t>Expense by Category Bar Chart</t>
  </si>
  <si>
    <t>Expense by Period Column Chart</t>
  </si>
  <si>
    <t>Income by Period Column Chart</t>
  </si>
  <si>
    <t>Analysis Workings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</si>
  <si>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</si>
  <si>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</si>
  <si>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</si>
  <si>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</si>
  <si>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</si>
  <si>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</si>
  <si>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</si>
  <si>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</si>
  <si>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</si>
  <si>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</si>
  <si>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</si>
  <si>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</si>
  <si>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</si>
  <si>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</si>
  <si>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</si>
  <si>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</si>
  <si>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</si>
  <si>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</si>
  <si>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</si>
  <si>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</si>
  <si>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</si>
  <si>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</si>
  <si>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</si>
  <si>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</si>
  <si>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</si>
  <si>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</si>
  <si>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</si>
  <si>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</si>
  <si>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</si>
  <si>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</si>
  <si>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</si>
  <si>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</si>
  <si>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</si>
  <si>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</si>
  <si>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</si>
  <si>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</si>
  <si>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</si>
  <si>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</si>
  <si>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</si>
  <si>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</si>
  <si>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</si>
  <si>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</si>
  <si>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</si>
  <si>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</si>
  <si>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Income by Type Doughnut Chart</t>
  </si>
  <si>
    <t>Actual vs Budget variance</t>
  </si>
  <si>
    <t>Apple</t>
  </si>
  <si>
    <t>🎱Bills</t>
  </si>
  <si>
    <t>Barber</t>
  </si>
  <si>
    <t>🏠Household</t>
  </si>
  <si>
    <t>Car</t>
  </si>
  <si>
    <t>🚗Transportation</t>
  </si>
  <si>
    <t>Cash</t>
  </si>
  <si>
    <t>Cleaning Supplies</t>
  </si>
  <si>
    <t>Credit Payment</t>
  </si>
  <si>
    <t>😋Food</t>
  </si>
  <si>
    <t>📈Variable</t>
  </si>
  <si>
    <t>🙏Charity</t>
  </si>
  <si>
    <t>Education</t>
  </si>
  <si>
    <t>🎓Self Improvement</t>
  </si>
  <si>
    <t xml:space="preserve">Family </t>
  </si>
  <si>
    <t>🎁Gifts</t>
  </si>
  <si>
    <t>Federal Income Tax</t>
  </si>
  <si>
    <t>🧑‍⚖️Tax</t>
  </si>
  <si>
    <t>Friends</t>
  </si>
  <si>
    <t>Gas</t>
  </si>
  <si>
    <t>🤗Friends</t>
  </si>
  <si>
    <t>Health and Wellness</t>
  </si>
  <si>
    <t>Insurance (Car)</t>
  </si>
  <si>
    <t>Medicare</t>
  </si>
  <si>
    <t>MN State Income</t>
  </si>
  <si>
    <t>Movie</t>
  </si>
  <si>
    <t>🎬Entertainment</t>
  </si>
  <si>
    <t>Myself</t>
  </si>
  <si>
    <t xml:space="preserve">Parking </t>
  </si>
  <si>
    <t>Refund</t>
  </si>
  <si>
    <t xml:space="preserve">💼Business </t>
  </si>
  <si>
    <t>Social Security</t>
  </si>
  <si>
    <t>Transfer</t>
  </si>
  <si>
    <t>🪙Transfer</t>
  </si>
  <si>
    <t>🤑Investment</t>
  </si>
  <si>
    <t>(Affinity) Checkings</t>
  </si>
  <si>
    <t>Subway</t>
  </si>
  <si>
    <t>TJMax</t>
  </si>
  <si>
    <t>Walmart</t>
  </si>
  <si>
    <t>Pho</t>
  </si>
  <si>
    <t>Parking Pass</t>
  </si>
  <si>
    <t>Sam's club</t>
  </si>
  <si>
    <t>Withdraw</t>
  </si>
  <si>
    <t>Dollar Tree</t>
  </si>
  <si>
    <t>Party City</t>
  </si>
  <si>
    <t>Refund Parking</t>
  </si>
  <si>
    <t>Burlington</t>
  </si>
  <si>
    <t>Credit Card</t>
  </si>
  <si>
    <t>Amazon</t>
  </si>
  <si>
    <t>Panaderia Mexicano</t>
  </si>
  <si>
    <t>Textbook</t>
  </si>
  <si>
    <t xml:space="preserve"> 11/24</t>
  </si>
  <si>
    <t>Checkings (Discover)</t>
  </si>
  <si>
    <t>HOUSE OF HAIR</t>
  </si>
  <si>
    <t>CASCADE FAMILY</t>
  </si>
  <si>
    <t>BUC-EE'S #52</t>
  </si>
  <si>
    <t>WAFFLE HOUSE 01</t>
  </si>
  <si>
    <t>WAFFLE HOUSE 62</t>
  </si>
  <si>
    <t>DOLLAR TREE</t>
  </si>
  <si>
    <t>TARGET T-0052</t>
  </si>
  <si>
    <t>CUB FOODS-LAKE</t>
  </si>
  <si>
    <t>TST*HOPE BREAKF</t>
  </si>
  <si>
    <t>URBAN PLANET 61</t>
  </si>
  <si>
    <t>BURLINGTON STOR</t>
  </si>
  <si>
    <t>WENDY S 411</t>
  </si>
  <si>
    <t>Starbucks Store</t>
  </si>
  <si>
    <t>MARCUS OAKDALE</t>
  </si>
  <si>
    <t>NNT URBAN SKILL</t>
  </si>
  <si>
    <t>KING CAJUN BOIL</t>
  </si>
  <si>
    <t>AMAZON MKTPL*NB</t>
  </si>
  <si>
    <t>SECRETARY OF ST</t>
  </si>
  <si>
    <t>ATM Withdrawal</t>
  </si>
  <si>
    <t>Trader Joes S #7</t>
  </si>
  <si>
    <t>MARSHALLS #0161</t>
  </si>
  <si>
    <t>transfer from Online Savings (5697)</t>
  </si>
  <si>
    <t>Transfer from Online Savings (5697)</t>
  </si>
  <si>
    <t>ACH Deposit From VENMO CASHOUT</t>
  </si>
  <si>
    <t>DinkyTown Bonchon</t>
  </si>
  <si>
    <t>FMSC.org</t>
  </si>
  <si>
    <t>Transfer to Online Savings (5697)</t>
  </si>
  <si>
    <t>Sam's Club</t>
  </si>
  <si>
    <t>Xieng Khoun (Hmong Village)</t>
  </si>
  <si>
    <t>SQ *PHO PLUS</t>
  </si>
  <si>
    <t>SWEETGREEN UNIV</t>
  </si>
  <si>
    <t>Sweet Green</t>
  </si>
  <si>
    <t>Target</t>
  </si>
  <si>
    <t>The Woodbury 10</t>
  </si>
  <si>
    <t>TARGET T-1185</t>
  </si>
  <si>
    <t>HA TIEN SUPER M</t>
  </si>
  <si>
    <t>Sephora</t>
  </si>
  <si>
    <t>JCPenny</t>
  </si>
  <si>
    <t>Suit</t>
  </si>
  <si>
    <t>Walgreens</t>
  </si>
  <si>
    <t>5 Below</t>
  </si>
  <si>
    <t>ALDI 72078</t>
  </si>
  <si>
    <t>DoorDash</t>
  </si>
  <si>
    <t>Juan's sisters</t>
  </si>
  <si>
    <t>Holiday</t>
  </si>
  <si>
    <t>FANATICS BN COL</t>
  </si>
  <si>
    <t>Augsburg Merch</t>
  </si>
  <si>
    <t xml:space="preserve">Burlington </t>
  </si>
  <si>
    <t>Global Rose</t>
  </si>
  <si>
    <t>Best Auto Repair</t>
  </si>
  <si>
    <t>MUNICIPAL PARKI</t>
  </si>
  <si>
    <t>Augsburg Parking</t>
  </si>
  <si>
    <t>AAA Insurance</t>
  </si>
  <si>
    <t>Zelle Payment</t>
  </si>
  <si>
    <t>MCGRAW-HILL HIG</t>
  </si>
  <si>
    <t>AWL*PEARSON EDU</t>
  </si>
  <si>
    <t>SEA LIFE MINNES</t>
  </si>
  <si>
    <t>AMAZON MKTPL*Z7</t>
  </si>
  <si>
    <t>SEWARD COMM COO</t>
  </si>
  <si>
    <t>0009P - PARKING</t>
  </si>
  <si>
    <t>United Noodles</t>
  </si>
  <si>
    <t>INTERSTATE PARK</t>
  </si>
  <si>
    <t>TST* 801 CHOPHOuse</t>
  </si>
  <si>
    <t>WM SUPERCENTER</t>
  </si>
  <si>
    <t>CUB FOODS WSP</t>
  </si>
  <si>
    <t>TASTY POT</t>
  </si>
  <si>
    <t>TST* CRUNCHEESE</t>
  </si>
  <si>
    <t>HOLIDAY STATIONS #3860 SOUTH ST PAULMN</t>
  </si>
  <si>
    <t>TARGET T-2101</t>
  </si>
  <si>
    <t xml:space="preserve">NNT Burlington </t>
  </si>
  <si>
    <t>Bonchon Roseville</t>
  </si>
  <si>
    <t>TST* HIGH PINES</t>
  </si>
  <si>
    <t>Credit (Discover)</t>
  </si>
  <si>
    <t>Canes</t>
  </si>
  <si>
    <t>Ipho</t>
  </si>
  <si>
    <t>Potbelly</t>
  </si>
  <si>
    <t>Payment</t>
  </si>
  <si>
    <t>Jimmy Johns</t>
  </si>
  <si>
    <t>Refuge</t>
  </si>
  <si>
    <t>Lime</t>
  </si>
  <si>
    <t>Tokyo 23</t>
  </si>
  <si>
    <t>ONO HAWAIIAN PLATES MINNEAPOLIS MN</t>
  </si>
  <si>
    <t>KEYS CAFE ROSEVILLE</t>
  </si>
  <si>
    <t>ARBYS 1095</t>
  </si>
  <si>
    <t>AMAZON MKTPLACE PMTS</t>
  </si>
  <si>
    <t>Government</t>
  </si>
  <si>
    <t>HYSA (Discover)</t>
  </si>
  <si>
    <t>ACH Deposit From InspiraFinancial DEPOSIT</t>
  </si>
  <si>
    <t>ACH Withdrawal DISCOVER E-PAYMENT</t>
  </si>
  <si>
    <t>Interest Paid</t>
  </si>
  <si>
    <t>ACH Deposit From AUGSBURG UNIV REFUND</t>
  </si>
  <si>
    <t>CD</t>
  </si>
  <si>
    <t>ACH Withdrawal VANGUARD BUY INVESTMENT</t>
  </si>
  <si>
    <t>Check Deposit</t>
  </si>
  <si>
    <t>Christensen Scholars and Deacon</t>
  </si>
  <si>
    <t>$6ish dollars more went to affinity</t>
  </si>
  <si>
    <t xml:space="preserve">Christensen Scholars </t>
  </si>
  <si>
    <t>Deacon</t>
  </si>
  <si>
    <t>Roth IRA Vanguard</t>
  </si>
  <si>
    <t>Deposit</t>
  </si>
  <si>
    <t xml:space="preserve">Vanguard Brokerage Account </t>
  </si>
  <si>
    <t>Panda Express</t>
  </si>
  <si>
    <t>1331 went to education</t>
  </si>
  <si>
    <t>Culvers</t>
  </si>
  <si>
    <t>Column1</t>
  </si>
  <si>
    <t>Transfer Total</t>
  </si>
  <si>
    <t>2025 Total</t>
  </si>
  <si>
    <t>(blank)</t>
  </si>
  <si>
    <t>(blank) Total</t>
  </si>
  <si>
    <t>User 1</t>
  </si>
  <si>
    <t>User 2</t>
  </si>
  <si>
    <t>User 3</t>
  </si>
  <si>
    <t>User 4</t>
  </si>
  <si>
    <t>User 5</t>
  </si>
  <si>
    <t>User 6</t>
  </si>
  <si>
    <t>User 7</t>
  </si>
  <si>
    <t>User 8</t>
  </si>
  <si>
    <t>User 9</t>
  </si>
  <si>
    <t>User 10</t>
  </si>
  <si>
    <t>Company</t>
  </si>
  <si>
    <t>Stock 1</t>
  </si>
  <si>
    <t>Stock 2</t>
  </si>
  <si>
    <t>💸1st Check</t>
  </si>
  <si>
    <t>1st job</t>
  </si>
  <si>
    <t>2nd job</t>
  </si>
  <si>
    <t>💸2nd Check</t>
  </si>
  <si>
    <t>3rd job</t>
  </si>
  <si>
    <t>User 11</t>
  </si>
  <si>
    <t>3nd job Check</t>
  </si>
  <si>
    <t>3nd job</t>
  </si>
  <si>
    <t xml:space="preserve">wingstop </t>
  </si>
  <si>
    <t>Hmong Town</t>
  </si>
  <si>
    <t xml:space="preserve">Zelle Payment </t>
  </si>
  <si>
    <t>AU food</t>
  </si>
  <si>
    <t>park</t>
  </si>
  <si>
    <t xml:space="preserve"> Transfer from Online Savings </t>
  </si>
  <si>
    <t xml:space="preserve">CVS/PHARMACY </t>
  </si>
  <si>
    <t xml:space="preserve">TARGET </t>
  </si>
  <si>
    <t xml:space="preserve">RAISING CANES </t>
  </si>
  <si>
    <t xml:space="preserve">AMC </t>
  </si>
  <si>
    <t xml:space="preserve">PWC PLAZA </t>
  </si>
  <si>
    <t>AU food S</t>
  </si>
  <si>
    <t xml:space="preserve">AU food </t>
  </si>
  <si>
    <t>AMAZON MKTPL</t>
  </si>
  <si>
    <t>CUB FOODS</t>
  </si>
  <si>
    <t>AU merch</t>
  </si>
  <si>
    <t>AAA</t>
  </si>
  <si>
    <t xml:space="preserve">Transfer To CHECKING </t>
  </si>
  <si>
    <t xml:space="preserve">ACH Withdrawal </t>
  </si>
  <si>
    <t xml:space="preserve">ACH Deposit From AffinityPlus </t>
  </si>
  <si>
    <t>ACH Deposit</t>
  </si>
  <si>
    <t xml:space="preserve">Transfer from CHECKING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</si>
</sst>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quot;$&quot;#,##0\)"/>
    <numFmt numFmtId="165" formatCode="_(&quot;$&quot;* #,##0.00_);_(&quot;$&quot;* \(#,##0.00\);_(&quot;$&quot;* &quot;-&quot;??_);_(@_)"/>
    <numFmt numFmtId="166" formatCode="[$-F800]dddd\,\ mmmm\ dd\,\ yyyy"/>
    <numFmt numFmtId="167" formatCode="&quot;$&quot;#,##0"/>
    <numFmt numFmtId="168" formatCode="@*."/>
  </numFmts>
  <fonts count="16" x14ac:knownFonts="1">
    <font>
      <sz val="11"/>
      <color theme="1"/>
      <name val="Aptos Narrow"/>
      <family val="2"/>
      <scheme val="minor"/>
    </font>
    <font>
      <b/>
      <sz val="11"/>
      <color theme="1"/>
      <name val="Aptos Narrow"/>
      <family val="2"/>
      <scheme val="minor"/>
    </font>
    <font>
      <sz val="11"/>
      <color theme="0"/>
      <name val="Aptos Narrow"/>
      <family val="2"/>
      <scheme val="minor"/>
    </font>
    <font>
      <sz val="11"/>
      <color theme="7"/>
      <name val="Aptos Narrow"/>
      <family val="2"/>
      <scheme val="minor"/>
    </font>
    <font>
      <sz val="26"/>
      <color theme="0"/>
      <name val="Aptos Narrow"/>
      <family val="2"/>
      <scheme val="minor"/>
    </font>
    <font>
      <sz val="8"/>
      <name val="Aptos Narrow"/>
      <family val="2"/>
      <scheme val="minor"/>
    </font>
    <font>
      <sz val="16"/>
      <color theme="7"/>
      <name val="Aptos Narrow"/>
      <family val="2"/>
      <scheme val="minor"/>
    </font>
    <font>
      <sz val="26"/>
      <color theme="6"/>
      <name val="Aptos Narrow"/>
      <family val="2"/>
      <scheme val="minor"/>
    </font>
    <font>
      <sz val="11"/>
      <color theme="6"/>
      <name val="Aptos Narrow"/>
      <family val="2"/>
      <scheme val="minor"/>
    </font>
    <font>
      <sz val="26"/>
      <color theme="1"/>
      <name val="Aptos Narrow"/>
      <family val="2"/>
      <scheme val="minor"/>
    </font>
    <font>
      <sz val="24"/>
      <color theme="9" tint="-0.499984740745262"/>
      <name val="Aptos Narrow"/>
      <family val="2"/>
      <scheme val="minor"/>
    </font>
    <font>
      <sz val="11"/>
      <color theme="1" tint="0.499984740745262"/>
      <name val="Aptos Narrow"/>
      <family val="2"/>
      <scheme val="minor"/>
    </font>
    <font>
      <sz val="26"/>
      <color theme="1" tint="0.499984740745262"/>
      <name val="Aptos Narrow"/>
      <family val="2"/>
      <scheme val="minor"/>
    </font>
    <font>
      <sz val="28"/>
      <color theme="0"/>
      <name val="Segoe UI Light"/>
      <family val="2"/>
    </font>
    <font>
      <u/>
      <sz val="11"/>
      <color theme="10"/>
      <name val="Aptos Narrow"/>
      <family val="2"/>
      <scheme val="minor"/>
    </font>
    <font>
      <sz val="11"/>
      <color theme="1"/>
      <name val="Aptos Narrow"/>
      <family val="2"/>
      <scheme val="minor"/>
    </font>
  </fonts>
  <fills count="9">
    <fill>
      <patternFill patternType="none"/>
    </fill>
    <fill>
      <patternFill patternType="gray125"/>
    </fill>
    <fill>
      <patternFill patternType="solid">
        <fgColor theme="8"/>
        <bgColor indexed="64"/>
      </patternFill>
    </fill>
    <fill>
      <patternFill patternType="solid">
        <fgColor theme="7" tint="0.79998168889431442"/>
        <bgColor indexed="64"/>
      </patternFill>
    </fill>
    <fill>
      <patternFill patternType="solid">
        <fgColor theme="6"/>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F5511"/>
        <bgColor indexed="64"/>
      </patternFill>
    </fill>
  </fills>
  <borders count="5">
    <border>
      <left/>
      <right/>
      <top/>
      <bottom/>
      <diagonal/>
    </border>
    <border>
      <left/>
      <right/>
      <top/>
      <bottom style="thin">
        <color indexed="64"/>
      </bottom>
      <diagonal/>
    </border>
    <border>
      <left/>
      <right/>
      <top/>
      <bottom style="thick">
        <color theme="6"/>
      </bottom>
      <diagonal/>
    </border>
    <border>
      <left/>
      <right/>
      <top/>
      <bottom style="thick">
        <color theme="9" tint="-0.499984740745262"/>
      </bottom>
      <diagonal/>
    </border>
    <border>
      <left/>
      <right/>
      <top style="thin">
        <color theme="9"/>
      </top>
      <bottom/>
      <diagonal/>
    </border>
  </borders>
  <cellStyleXfs count="3">
    <xf numFmtId="0" fontId="0" fillId="0" borderId="0"/>
    <xf numFmtId="0" fontId="14" fillId="0" borderId="0" applyNumberFormat="0" applyFill="0" applyBorder="0" applyAlignment="0" applyProtection="0"/>
    <xf numFmtId="165" fontId="15" fillId="0" borderId="0" applyFont="0" applyFill="0" applyBorder="0" applyAlignment="0" applyProtection="0"/>
  </cellStyleXfs>
  <cellXfs count="41">
    <xf numFmtId="0" fontId="0" fillId="0" borderId="0" xfId="0"/>
    <xf numFmtId="0" fontId="1" fillId="0" borderId="1" xfId="0" applyFont="1" applyBorder="1"/>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3" fontId="0" fillId="0" borderId="0" xfId="0" applyNumberFormat="1"/>
    <xf numFmtId="0" fontId="0" fillId="0" borderId="0" xfId="0" applyAlignment="1">
      <alignment horizontal="right"/>
    </xf>
    <xf numFmtId="0" fontId="3" fillId="0" borderId="0" xfId="0" applyFont="1"/>
    <xf numFmtId="0" fontId="3" fillId="0" borderId="0" xfId="0" applyFont="1" applyAlignment="1">
      <alignment horizontal="left" vertical="center"/>
    </xf>
    <xf numFmtId="0" fontId="0" fillId="2" borderId="0" xfId="0" applyFill="1"/>
    <xf numFmtId="0" fontId="4" fillId="2" borderId="0" xfId="0" applyFont="1" applyFill="1" applyAlignment="1">
      <alignment horizontal="left" vertical="center" indent="8"/>
    </xf>
    <xf numFmtId="0" fontId="0" fillId="3" borderId="0" xfId="0" applyFill="1"/>
    <xf numFmtId="0" fontId="0" fillId="3" borderId="0" xfId="0" applyFill="1" applyAlignment="1">
      <alignment horizontal="centerContinuous"/>
    </xf>
    <xf numFmtId="0" fontId="7" fillId="3" borderId="2" xfId="0" applyFont="1" applyFill="1" applyBorder="1" applyAlignment="1">
      <alignment horizontal="left" vertical="center" indent="7"/>
    </xf>
    <xf numFmtId="0" fontId="8" fillId="3" borderId="2" xfId="0" applyFont="1" applyFill="1" applyBorder="1"/>
    <xf numFmtId="166" fontId="0" fillId="0" borderId="0" xfId="0" applyNumberFormat="1"/>
    <xf numFmtId="0" fontId="2" fillId="4" borderId="0" xfId="0" applyFont="1" applyFill="1"/>
    <xf numFmtId="166" fontId="4" fillId="4" borderId="0" xfId="0" applyNumberFormat="1" applyFont="1" applyFill="1" applyAlignment="1">
      <alignment vertical="center"/>
    </xf>
    <xf numFmtId="0" fontId="0" fillId="5" borderId="0" xfId="0" applyFill="1"/>
    <xf numFmtId="0" fontId="4" fillId="5" borderId="0" xfId="0" applyFont="1" applyFill="1" applyAlignment="1">
      <alignment horizontal="left" vertical="center" indent="6"/>
    </xf>
    <xf numFmtId="167" fontId="0" fillId="0" borderId="0" xfId="0" applyNumberFormat="1"/>
    <xf numFmtId="0" fontId="10" fillId="6" borderId="3" xfId="0" applyFont="1" applyFill="1" applyBorder="1" applyAlignment="1">
      <alignment vertical="center"/>
    </xf>
    <xf numFmtId="0" fontId="0" fillId="6" borderId="3" xfId="0" applyFill="1" applyBorder="1"/>
    <xf numFmtId="164" fontId="0" fillId="0" borderId="0" xfId="0" applyNumberFormat="1"/>
    <xf numFmtId="0" fontId="6" fillId="3" borderId="0" xfId="0" applyFont="1" applyFill="1" applyAlignment="1">
      <alignment horizontal="left"/>
    </xf>
    <xf numFmtId="0" fontId="9" fillId="7" borderId="0" xfId="0" applyFont="1" applyFill="1" applyAlignment="1">
      <alignment horizontal="left" vertical="center" indent="8"/>
    </xf>
    <xf numFmtId="0" fontId="0" fillId="7" borderId="0" xfId="0" applyFill="1"/>
    <xf numFmtId="0" fontId="11" fillId="0" borderId="0" xfId="0" applyFont="1"/>
    <xf numFmtId="0" fontId="11" fillId="0" borderId="0" xfId="0" applyFont="1" applyAlignment="1">
      <alignment vertical="center"/>
    </xf>
    <xf numFmtId="164" fontId="11" fillId="0" borderId="0" xfId="0" applyNumberFormat="1" applyFont="1"/>
    <xf numFmtId="0" fontId="12" fillId="7" borderId="0" xfId="0" applyFont="1" applyFill="1" applyAlignment="1">
      <alignment horizontal="left" vertical="center" indent="8"/>
    </xf>
    <xf numFmtId="0" fontId="1" fillId="0" borderId="0" xfId="0" applyFont="1"/>
    <xf numFmtId="0" fontId="13" fillId="8" borderId="0" xfId="0" applyFont="1" applyFill="1" applyAlignment="1">
      <alignment vertical="center"/>
    </xf>
    <xf numFmtId="168" fontId="0" fillId="0" borderId="0" xfId="0" applyNumberFormat="1" applyAlignment="1">
      <alignment horizontal="left" indent="1"/>
    </xf>
    <xf numFmtId="0" fontId="14" fillId="0" borderId="0" xfId="1"/>
    <xf numFmtId="0" fontId="10" fillId="6" borderId="3" xfId="0" applyFont="1" applyFill="1" applyBorder="1" applyAlignment="1">
      <alignment horizontal="left" vertical="center" indent="4"/>
    </xf>
    <xf numFmtId="16" fontId="0" fillId="0" borderId="0" xfId="0" applyNumberFormat="1"/>
    <xf numFmtId="165" fontId="0" fillId="0" borderId="0" xfId="2" applyFont="1"/>
    <xf numFmtId="165" fontId="0" fillId="0" borderId="0" xfId="0" applyNumberFormat="1"/>
    <xf numFmtId="165" fontId="0" fillId="0" borderId="4" xfId="0" applyNumberFormat="1" applyBorder="1"/>
  </cellXfs>
  <cellStyles count="3">
    <cellStyle name="Currency" xfId="2" builtinId="4"/>
    <cellStyle name="Hyperlink" xfId="1" builtinId="8"/>
    <cellStyle name="Normal" xfId="0" builtinId="0"/>
  </cellStyles>
  <dxfs count="46">
    <dxf>
      <numFmt numFmtId="19" formatCode="dd/mm/yyyy"/>
    </dxf>
    <dxf>
      <fill>
        <patternFill patternType="solid">
          <fgColor indexed="64"/>
          <bgColor theme="0" tint="-4.9989318521683403E-2"/>
        </patternFill>
      </fill>
    </dxf>
    <dxf>
      <numFmt numFmtId="169" formatCode="d/mm/yyyy"/>
    </dxf>
    <dxf>
      <border outline="0">
        <bottom style="thin">
          <color indexed="64"/>
        </bottom>
      </border>
    </dxf>
    <dxf>
      <font>
        <b/>
        <i val="0"/>
        <strike val="0"/>
        <condense val="0"/>
        <extend val="0"/>
        <outline val="0"/>
        <shadow val="0"/>
        <u val="none"/>
        <vertAlign val="baseline"/>
        <sz val="11"/>
        <color theme="1"/>
        <name val="Aptos Narrow"/>
        <family val="2"/>
        <scheme val="minor"/>
      </font>
    </dxf>
    <dxf>
      <numFmt numFmtId="169" formatCode="d/mm/yyyy"/>
    </dxf>
    <dxf>
      <numFmt numFmtId="169" formatCode="d/mm/yyyy"/>
    </dxf>
    <dxf>
      <numFmt numFmtId="3" formatCode="#,##0"/>
    </dxf>
    <dxf>
      <alignment horizontal="right"/>
    </dxf>
    <dxf>
      <alignment horizontal="right"/>
    </dxf>
    <dxf>
      <alignment horizontal="right"/>
    </dxf>
    <dxf>
      <numFmt numFmtId="3" formatCode="#,##0"/>
    </dxf>
    <dxf>
      <alignment horizontal="right"/>
    </dxf>
    <dxf>
      <numFmt numFmtId="3" formatCode="#,##0"/>
    </dxf>
    <dxf>
      <alignment horizontal="right"/>
    </dxf>
    <dxf>
      <alignment horizontal="right"/>
    </dxf>
    <dxf>
      <alignment horizontal="right"/>
    </dxf>
    <dxf>
      <numFmt numFmtId="164" formatCode="&quot;$&quot;#,##0_);\(&quot;$&quot;#,##0\)"/>
    </dxf>
    <dxf>
      <numFmt numFmtId="164" formatCode="&quot;$&quot;#,##0_);\(&quot;$&quot;#,##0\)"/>
    </dxf>
    <dxf>
      <alignment horizontal="right"/>
    </dxf>
    <dxf>
      <numFmt numFmtId="164" formatCode="&quot;$&quot;#,##0_);\(&quot;$&quot;#,##0\)"/>
    </dxf>
    <dxf>
      <numFmt numFmtId="164" formatCode="&quot;$&quot;#,##0_);\(&quot;$&quot;#,##0\)"/>
    </dxf>
    <dxf>
      <alignment horizontal="right"/>
    </dxf>
    <dxf>
      <alignment horizontal="right"/>
    </dxf>
    <dxf>
      <numFmt numFmtId="164" formatCode="&quot;$&quot;#,##0_);\(&quot;$&quot;#,##0\)"/>
    </dxf>
    <dxf>
      <numFmt numFmtId="164" formatCode="&quot;$&quot;#,##0_);\(&quot;$&quot;#,##0\)"/>
    </dxf>
    <dxf>
      <numFmt numFmtId="164" formatCode="&quot;$&quot;#,##0_);\(&quot;$&quot;#,##0\)"/>
    </dxf>
    <dxf>
      <numFmt numFmtId="164" formatCode="&quot;$&quot;#,##0_);\(&quot;$&quot;#,##0\)"/>
    </dxf>
    <dxf>
      <alignment horizontal="right"/>
    </dxf>
    <dxf>
      <fill>
        <patternFill patternType="solid">
          <fgColor indexed="64"/>
          <bgColor theme="0" tint="-4.9989318521683403E-2"/>
        </patternFill>
      </fill>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numFmt numFmtId="165" formatCode="_(&quot;$&quot;* #,##0.00_);_(&quot;$&quot;* \(#,##0.00\);_(&quot;$&quot;* &quot;-&quot;??_);_(@_)"/>
    </dxf>
    <dxf>
      <border outline="0">
        <bottom style="thin">
          <color indexed="64"/>
        </bottom>
      </border>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5.xml"/><Relationship Id="rId2" Type="http://schemas.openxmlformats.org/officeDocument/2006/relationships/worksheet" Target="worksheets/sheet2.xml"/><Relationship Id="rId16" Type="http://schemas.microsoft.com/office/2007/relationships/slicerCache" Target="slicerCaches/slicerCache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microsoft.com/office/2011/relationships/timelineCache" Target="timelineCaches/timelineCache2.xml"/><Relationship Id="rId23" Type="http://schemas.openxmlformats.org/officeDocument/2006/relationships/customXml" Target="../customXml/item1.xml"/><Relationship Id="rId10" Type="http://schemas.openxmlformats.org/officeDocument/2006/relationships/pivotCacheDefinition" Target="pivotCache/pivotCacheDefinition2.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11/relationships/timelineCache" Target="timelineCaches/timelineCache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pivotSource>
    <c:name>[jesiah_personal_budget draft.xlsx]🧮 Analysis!PTExpbyCategory</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Expenses by Category</a:t>
            </a:r>
          </a:p>
        </c:rich>
      </c:tx>
      <c:layout>
        <c:manualLayout>
          <c:xMode val="edge"/>
          <c:yMode val="edge"/>
          <c:x val="2.8534558180227442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noFill/>
          <a:ln w="15875">
            <a:solidFill>
              <a:schemeClr val="accent6">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3093914281123021"/>
          <c:y val="0.12110641851586733"/>
          <c:w val="0.56857494853959578"/>
          <c:h val="0.80883822476735878"/>
        </c:manualLayout>
      </c:layout>
      <c:barChart>
        <c:barDir val="bar"/>
        <c:grouping val="clustered"/>
        <c:varyColors val="0"/>
        <c:ser>
          <c:idx val="0"/>
          <c:order val="0"/>
          <c:tx>
            <c:strRef>
              <c:f>'🧮 Analysis'!$D$6</c:f>
              <c:strCache>
                <c:ptCount val="1"/>
                <c:pt idx="0">
                  <c:v>Actual </c:v>
                </c:pt>
              </c:strCache>
            </c:strRef>
          </c:tx>
          <c:spPr>
            <a:solidFill>
              <a:schemeClr val="accent6">
                <a:lumMod val="60000"/>
                <a:lumOff val="40000"/>
              </a:schemeClr>
            </a:solidFill>
            <a:ln>
              <a:noFill/>
            </a:ln>
            <a:effectLst/>
          </c:spPr>
          <c:invertIfNegative val="0"/>
          <c:cat>
            <c:strRef>
              <c:f>'🧮 Analysis'!$C$7:$C$18</c:f>
              <c:strCache>
                <c:ptCount val="11"/>
                <c:pt idx="0">
                  <c:v>🤑Investment</c:v>
                </c:pt>
                <c:pt idx="1">
                  <c:v>💼Business </c:v>
                </c:pt>
                <c:pt idx="2">
                  <c:v>🤗Friends</c:v>
                </c:pt>
                <c:pt idx="3">
                  <c:v>🧑‍⚖️Tax</c:v>
                </c:pt>
                <c:pt idx="4">
                  <c:v>🙏Charity</c:v>
                </c:pt>
                <c:pt idx="5">
                  <c:v>🎓Self Improvement</c:v>
                </c:pt>
                <c:pt idx="6">
                  <c:v>🏠Household</c:v>
                </c:pt>
                <c:pt idx="7">
                  <c:v>🎬Entertainment</c:v>
                </c:pt>
                <c:pt idx="8">
                  <c:v>😋Food</c:v>
                </c:pt>
                <c:pt idx="9">
                  <c:v>🎁Gifts</c:v>
                </c:pt>
                <c:pt idx="10">
                  <c:v>🚗Transportation</c:v>
                </c:pt>
              </c:strCache>
            </c:strRef>
          </c:cat>
          <c:val>
            <c:numRef>
              <c:f>'🧮 Analysis'!$D$7:$D$18</c:f>
              <c:numCache>
                <c:formatCode>"$"#,##0_);\("$"#,##0\)</c:formatCode>
                <c:ptCount val="11"/>
                <c:pt idx="0">
                  <c:v>0</c:v>
                </c:pt>
                <c:pt idx="1">
                  <c:v>-155</c:v>
                </c:pt>
                <c:pt idx="2">
                  <c:v>-160.64999999999998</c:v>
                </c:pt>
                <c:pt idx="3">
                  <c:v>-186.33</c:v>
                </c:pt>
                <c:pt idx="4">
                  <c:v>-505.24</c:v>
                </c:pt>
                <c:pt idx="5">
                  <c:v>-624.41000000000008</c:v>
                </c:pt>
                <c:pt idx="6">
                  <c:v>-760.65999999999985</c:v>
                </c:pt>
                <c:pt idx="7">
                  <c:v>-829.68999999999994</c:v>
                </c:pt>
                <c:pt idx="8">
                  <c:v>-1201.5700000000002</c:v>
                </c:pt>
                <c:pt idx="9">
                  <c:v>-1266.96</c:v>
                </c:pt>
                <c:pt idx="10">
                  <c:v>-1593.48</c:v>
                </c:pt>
              </c:numCache>
            </c:numRef>
          </c:val>
          <c:extLst>
            <c:ext xmlns:c16="http://schemas.microsoft.com/office/drawing/2014/chart" uri="{C3380CC4-5D6E-409C-BE32-E72D297353CC}">
              <c16:uniqueId val="{00000000-3FA2-456A-8ACC-F0E50BD7F875}"/>
            </c:ext>
          </c:extLst>
        </c:ser>
        <c:ser>
          <c:idx val="1"/>
          <c:order val="1"/>
          <c:tx>
            <c:strRef>
              <c:f>'🧮 Analysis'!$E$6</c:f>
              <c:strCache>
                <c:ptCount val="1"/>
                <c:pt idx="0">
                  <c:v>Budget </c:v>
                </c:pt>
              </c:strCache>
            </c:strRef>
          </c:tx>
          <c:spPr>
            <a:noFill/>
            <a:ln w="15875">
              <a:solidFill>
                <a:schemeClr val="accent6">
                  <a:lumMod val="75000"/>
                </a:schemeClr>
              </a:solidFill>
            </a:ln>
            <a:effectLst/>
          </c:spPr>
          <c:invertIfNegative val="0"/>
          <c:cat>
            <c:strRef>
              <c:f>'🧮 Analysis'!$C$7:$C$18</c:f>
              <c:strCache>
                <c:ptCount val="11"/>
                <c:pt idx="0">
                  <c:v>🤑Investment</c:v>
                </c:pt>
                <c:pt idx="1">
                  <c:v>💼Business </c:v>
                </c:pt>
                <c:pt idx="2">
                  <c:v>🤗Friends</c:v>
                </c:pt>
                <c:pt idx="3">
                  <c:v>🧑‍⚖️Tax</c:v>
                </c:pt>
                <c:pt idx="4">
                  <c:v>🙏Charity</c:v>
                </c:pt>
                <c:pt idx="5">
                  <c:v>🎓Self Improvement</c:v>
                </c:pt>
                <c:pt idx="6">
                  <c:v>🏠Household</c:v>
                </c:pt>
                <c:pt idx="7">
                  <c:v>🎬Entertainment</c:v>
                </c:pt>
                <c:pt idx="8">
                  <c:v>😋Food</c:v>
                </c:pt>
                <c:pt idx="9">
                  <c:v>🎁Gifts</c:v>
                </c:pt>
                <c:pt idx="10">
                  <c:v>🚗Transportation</c:v>
                </c:pt>
              </c:strCache>
            </c:strRef>
          </c:cat>
          <c:val>
            <c:numRef>
              <c:f>'🧮 Analysis'!$E$7:$E$18</c:f>
              <c:numCache>
                <c:formatCode>"$"#,##0_);\("$"#,##0\)</c:formatCode>
                <c:ptCount val="11"/>
                <c:pt idx="0">
                  <c:v>-1850</c:v>
                </c:pt>
                <c:pt idx="1">
                  <c:v>-115</c:v>
                </c:pt>
                <c:pt idx="2">
                  <c:v>-1100</c:v>
                </c:pt>
                <c:pt idx="3">
                  <c:v>-425</c:v>
                </c:pt>
                <c:pt idx="4">
                  <c:v>-450</c:v>
                </c:pt>
                <c:pt idx="5">
                  <c:v>-2755</c:v>
                </c:pt>
                <c:pt idx="6">
                  <c:v>-1960</c:v>
                </c:pt>
                <c:pt idx="7">
                  <c:v>-870</c:v>
                </c:pt>
                <c:pt idx="8">
                  <c:v>-2820</c:v>
                </c:pt>
                <c:pt idx="9">
                  <c:v>-4140</c:v>
                </c:pt>
                <c:pt idx="10">
                  <c:v>-3120</c:v>
                </c:pt>
              </c:numCache>
            </c:numRef>
          </c:val>
          <c:extLst>
            <c:ext xmlns:c16="http://schemas.microsoft.com/office/drawing/2014/chart" uri="{C3380CC4-5D6E-409C-BE32-E72D297353CC}">
              <c16:uniqueId val="{00000001-3FA2-456A-8ACC-F0E50BD7F875}"/>
            </c:ext>
          </c:extLst>
        </c:ser>
        <c:dLbls>
          <c:showLegendKey val="0"/>
          <c:showVal val="0"/>
          <c:showCatName val="0"/>
          <c:showSerName val="0"/>
          <c:showPercent val="0"/>
          <c:showBubbleSize val="0"/>
        </c:dLbls>
        <c:gapWidth val="50"/>
        <c:overlap val="100"/>
        <c:axId val="1332544911"/>
        <c:axId val="1175141791"/>
      </c:barChart>
      <c:catAx>
        <c:axId val="1332544911"/>
        <c:scaling>
          <c:orientation val="minMax"/>
        </c:scaling>
        <c:delete val="0"/>
        <c:axPos val="r"/>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141791"/>
        <c:crosses val="autoZero"/>
        <c:auto val="1"/>
        <c:lblAlgn val="ctr"/>
        <c:lblOffset val="100"/>
        <c:noMultiLvlLbl val="0"/>
      </c:catAx>
      <c:valAx>
        <c:axId val="1175141791"/>
        <c:scaling>
          <c:orientation val="maxMin"/>
        </c:scaling>
        <c:delete val="0"/>
        <c:axPos val="b"/>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2544911"/>
        <c:crosses val="autoZero"/>
        <c:crossBetween val="between"/>
      </c:valAx>
      <c:spPr>
        <a:noFill/>
        <a:ln>
          <a:noFill/>
        </a:ln>
        <a:effectLst/>
      </c:spPr>
    </c:plotArea>
    <c:legend>
      <c:legendPos val="t"/>
      <c:layout>
        <c:manualLayout>
          <c:xMode val="edge"/>
          <c:yMode val="edge"/>
          <c:x val="0.57556989049838159"/>
          <c:y val="2.4069911715581004E-2"/>
          <c:w val="0.42443010950161841"/>
          <c:h val="5.86705460247621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pivotSource>
    <c:name>[jesiah_personal_budget draft.xlsx]🧮 Analysis!PTExpActBud</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Expenses</a:t>
            </a:r>
          </a:p>
        </c:rich>
      </c:tx>
      <c:layout>
        <c:manualLayout>
          <c:xMode val="edge"/>
          <c:yMode val="edge"/>
          <c:x val="2.0201224846894111E-2"/>
          <c:y val="2.7777777777777776E-2"/>
        </c:manualLayout>
      </c:layout>
      <c:overlay val="0"/>
      <c:spPr>
        <a:noFill/>
        <a:ln>
          <a:noFill/>
        </a:ln>
        <a:effectLst/>
      </c:spPr>
    </c:title>
    <c:autoTitleDeleted val="0"/>
    <c:pivotFmts>
      <c:pivotFmt>
        <c:idx val="0"/>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noFill/>
          <a:ln w="15875">
            <a:solidFill>
              <a:schemeClr val="accent6">
                <a:lumMod val="75000"/>
              </a:schemeClr>
            </a:solid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5"/>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7"/>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9"/>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
        <c:idx val="10"/>
        <c:spPr>
          <a:solidFill>
            <a:schemeClr val="accent6">
              <a:tint val="77000"/>
            </a:schemeClr>
          </a:solidFill>
          <a:ln>
            <a:noFill/>
          </a:ln>
          <a:effectLst/>
        </c:spPr>
        <c:marker>
          <c:symbol val="none"/>
        </c:marker>
        <c:dLbl>
          <c:idx val="0"/>
          <c:delete val="1"/>
          <c:extLst>
            <c:ext xmlns:c15="http://schemas.microsoft.com/office/drawing/2012/chart" uri="{CE6537A1-D6FC-4f65-9D91-7224C49458BB}"/>
          </c:extLst>
        </c:dLbl>
      </c:pivotFmt>
      <c:pivotFmt>
        <c:idx val="11"/>
        <c:spPr>
          <a:noFill/>
          <a:ln w="15875">
            <a:solidFill>
              <a:schemeClr val="accent6">
                <a:lumMod val="75000"/>
              </a:schemeClr>
            </a:solidFill>
          </a:ln>
          <a:effectLst/>
        </c:spPr>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11096975987033851"/>
          <c:y val="0.1710559318681508"/>
          <c:w val="0.85847462817147857"/>
          <c:h val="0.64489975211431905"/>
        </c:manualLayout>
      </c:layout>
      <c:barChart>
        <c:barDir val="col"/>
        <c:grouping val="clustered"/>
        <c:varyColors val="0"/>
        <c:ser>
          <c:idx val="0"/>
          <c:order val="0"/>
          <c:tx>
            <c:strRef>
              <c:f>'🧮 Analysis'!$H$6</c:f>
              <c:strCache>
                <c:ptCount val="1"/>
                <c:pt idx="0">
                  <c:v>Actual </c:v>
                </c:pt>
              </c:strCache>
            </c:strRef>
          </c:tx>
          <c:spPr>
            <a:solidFill>
              <a:schemeClr val="accent6">
                <a:tint val="77000"/>
              </a:schemeClr>
            </a:solidFill>
            <a:ln>
              <a:noFill/>
            </a:ln>
            <a:effectLst/>
          </c:spPr>
          <c:invertIfNegative val="0"/>
          <c:cat>
            <c:multiLvlStrRef>
              <c:f>'🧮 Analysis'!$G$7:$G$36</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2024</c:v>
                  </c:pt>
                  <c:pt idx="12">
                    <c:v>2025</c:v>
                  </c:pt>
                </c:lvl>
              </c:multiLvlStrCache>
            </c:multiLvlStrRef>
          </c:cat>
          <c:val>
            <c:numRef>
              <c:f>'🧮 Analysis'!$H$7:$H$36</c:f>
              <c:numCache>
                <c:formatCode>"$"#,##0_);\("$"#,##0\)</c:formatCode>
                <c:ptCount val="24"/>
                <c:pt idx="7">
                  <c:v>-459.77</c:v>
                </c:pt>
                <c:pt idx="8">
                  <c:v>-547.79999999999995</c:v>
                </c:pt>
                <c:pt idx="9">
                  <c:v>-97.13000000000001</c:v>
                </c:pt>
                <c:pt idx="10">
                  <c:v>-249.08999999999995</c:v>
                </c:pt>
                <c:pt idx="11">
                  <c:v>-1830.33</c:v>
                </c:pt>
                <c:pt idx="12">
                  <c:v>-1064.2899999999997</c:v>
                </c:pt>
                <c:pt idx="13">
                  <c:v>-1060.1199999999999</c:v>
                </c:pt>
                <c:pt idx="14">
                  <c:v>-577.52</c:v>
                </c:pt>
                <c:pt idx="15">
                  <c:v>-527.92999999999984</c:v>
                </c:pt>
                <c:pt idx="16">
                  <c:v>-799.74000000000012</c:v>
                </c:pt>
                <c:pt idx="20">
                  <c:v>-46.69</c:v>
                </c:pt>
                <c:pt idx="22">
                  <c:v>-26.55</c:v>
                </c:pt>
              </c:numCache>
            </c:numRef>
          </c:val>
          <c:extLst>
            <c:ext xmlns:c16="http://schemas.microsoft.com/office/drawing/2014/chart" uri="{C3380CC4-5D6E-409C-BE32-E72D297353CC}">
              <c16:uniqueId val="{00000005-B2CB-43EA-AD03-55662F753CB2}"/>
            </c:ext>
          </c:extLst>
        </c:ser>
        <c:ser>
          <c:idx val="1"/>
          <c:order val="1"/>
          <c:tx>
            <c:strRef>
              <c:f>'🧮 Analysis'!$I$6</c:f>
              <c:strCache>
                <c:ptCount val="1"/>
                <c:pt idx="0">
                  <c:v>Budget </c:v>
                </c:pt>
              </c:strCache>
            </c:strRef>
          </c:tx>
          <c:spPr>
            <a:noFill/>
            <a:ln w="15875">
              <a:solidFill>
                <a:schemeClr val="accent6">
                  <a:lumMod val="75000"/>
                </a:schemeClr>
              </a:solidFill>
            </a:ln>
            <a:effectLst/>
          </c:spPr>
          <c:invertIfNegative val="0"/>
          <c:cat>
            <c:multiLvlStrRef>
              <c:f>'🧮 Analysis'!$G$7:$G$36</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2024</c:v>
                  </c:pt>
                  <c:pt idx="12">
                    <c:v>2025</c:v>
                  </c:pt>
                </c:lvl>
              </c:multiLvlStrCache>
            </c:multiLvlStrRef>
          </c:cat>
          <c:val>
            <c:numRef>
              <c:f>'🧮 Analysis'!$I$7:$I$36</c:f>
              <c:numCache>
                <c:formatCode>"$"#,##0_);\("$"#,##0\)</c:formatCode>
                <c:ptCount val="24"/>
                <c:pt idx="0">
                  <c:v>-850</c:v>
                </c:pt>
                <c:pt idx="1">
                  <c:v>-250</c:v>
                </c:pt>
                <c:pt idx="2">
                  <c:v>-275</c:v>
                </c:pt>
                <c:pt idx="3">
                  <c:v>-250</c:v>
                </c:pt>
                <c:pt idx="4">
                  <c:v>-480</c:v>
                </c:pt>
                <c:pt idx="5">
                  <c:v>-975</c:v>
                </c:pt>
                <c:pt idx="6">
                  <c:v>-280</c:v>
                </c:pt>
                <c:pt idx="7">
                  <c:v>-400</c:v>
                </c:pt>
                <c:pt idx="8">
                  <c:v>-875</c:v>
                </c:pt>
                <c:pt idx="9">
                  <c:v>-300</c:v>
                </c:pt>
                <c:pt idx="10">
                  <c:v>-400</c:v>
                </c:pt>
                <c:pt idx="11">
                  <c:v>-890</c:v>
                </c:pt>
                <c:pt idx="12">
                  <c:v>-1200.99</c:v>
                </c:pt>
                <c:pt idx="13">
                  <c:v>-730.99</c:v>
                </c:pt>
                <c:pt idx="14">
                  <c:v>-700.99</c:v>
                </c:pt>
                <c:pt idx="15">
                  <c:v>-780.99</c:v>
                </c:pt>
                <c:pt idx="16">
                  <c:v>-2420.9899999999998</c:v>
                </c:pt>
                <c:pt idx="17">
                  <c:v>-1335.99</c:v>
                </c:pt>
                <c:pt idx="18">
                  <c:v>-1010.99</c:v>
                </c:pt>
                <c:pt idx="19">
                  <c:v>-1085.99</c:v>
                </c:pt>
                <c:pt idx="20">
                  <c:v>-980.99</c:v>
                </c:pt>
                <c:pt idx="21">
                  <c:v>-980.99</c:v>
                </c:pt>
                <c:pt idx="22">
                  <c:v>-1080.99</c:v>
                </c:pt>
                <c:pt idx="23">
                  <c:v>-1080.99</c:v>
                </c:pt>
              </c:numCache>
            </c:numRef>
          </c:val>
          <c:extLst>
            <c:ext xmlns:c16="http://schemas.microsoft.com/office/drawing/2014/chart" uri="{C3380CC4-5D6E-409C-BE32-E72D297353CC}">
              <c16:uniqueId val="{00000007-B2CB-43EA-AD03-55662F753CB2}"/>
            </c:ext>
          </c:extLst>
        </c:ser>
        <c:dLbls>
          <c:showLegendKey val="0"/>
          <c:showVal val="0"/>
          <c:showCatName val="0"/>
          <c:showSerName val="0"/>
          <c:showPercent val="0"/>
          <c:showBubbleSize val="0"/>
        </c:dLbls>
        <c:gapWidth val="50"/>
        <c:overlap val="100"/>
        <c:axId val="878429167"/>
        <c:axId val="1471449503"/>
      </c:barChart>
      <c:catAx>
        <c:axId val="878429167"/>
        <c:scaling>
          <c:orientation val="minMax"/>
        </c:scaling>
        <c:delete val="0"/>
        <c:axPos val="t"/>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1449503"/>
        <c:crosses val="autoZero"/>
        <c:auto val="1"/>
        <c:lblAlgn val="ctr"/>
        <c:lblOffset val="100"/>
        <c:noMultiLvlLbl val="0"/>
      </c:catAx>
      <c:valAx>
        <c:axId val="1471449503"/>
        <c:scaling>
          <c:orientation val="maxMin"/>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429167"/>
        <c:crosses val="autoZero"/>
        <c:crossBetween val="between"/>
      </c:valAx>
    </c:plotArea>
    <c:legend>
      <c:legendPos val="t"/>
      <c:layout>
        <c:manualLayout>
          <c:xMode val="edge"/>
          <c:yMode val="edge"/>
          <c:x val="0.75883858267716531"/>
          <c:y val="5.5972222222222222E-2"/>
          <c:w val="0.2378781714785651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pivotSource>
    <c:name>[jesiah_personal_budget draft.xlsx]🧮 Analysis!PTIncomeActBud</c:name>
    <c:fmtId val="2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Income</a:t>
            </a:r>
          </a:p>
        </c:rich>
      </c:tx>
      <c:layout>
        <c:manualLayout>
          <c:xMode val="edge"/>
          <c:yMode val="edge"/>
          <c:x val="1.4645669291338584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noFill/>
          <a:ln w="15875">
            <a:solidFill>
              <a:schemeClr val="accent4">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096981627296588"/>
          <c:y val="0.17113480606590842"/>
          <c:w val="0.85847462817147857"/>
          <c:h val="0.64489975211431905"/>
        </c:manualLayout>
      </c:layout>
      <c:barChart>
        <c:barDir val="col"/>
        <c:grouping val="clustered"/>
        <c:varyColors val="0"/>
        <c:ser>
          <c:idx val="0"/>
          <c:order val="0"/>
          <c:tx>
            <c:strRef>
              <c:f>'🧮 Analysis'!$O$6</c:f>
              <c:strCache>
                <c:ptCount val="1"/>
                <c:pt idx="0">
                  <c:v>Actual </c:v>
                </c:pt>
              </c:strCache>
            </c:strRef>
          </c:tx>
          <c:spPr>
            <a:solidFill>
              <a:schemeClr val="accent4">
                <a:tint val="77000"/>
              </a:schemeClr>
            </a:solidFill>
            <a:ln>
              <a:noFill/>
            </a:ln>
            <a:effectLst/>
          </c:spPr>
          <c:invertIfNegative val="0"/>
          <c:cat>
            <c:multiLvlStrRef>
              <c:f>'🧮 Analysis'!$N$7:$N$36</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2024</c:v>
                  </c:pt>
                  <c:pt idx="12">
                    <c:v>2025</c:v>
                  </c:pt>
                </c:lvl>
              </c:multiLvlStrCache>
            </c:multiLvlStrRef>
          </c:cat>
          <c:val>
            <c:numRef>
              <c:f>'🧮 Analysis'!$O$7:$O$36</c:f>
              <c:numCache>
                <c:formatCode>"$"#,##0</c:formatCode>
                <c:ptCount val="24"/>
                <c:pt idx="7">
                  <c:v>-459.77</c:v>
                </c:pt>
                <c:pt idx="8">
                  <c:v>-547.79999999999995</c:v>
                </c:pt>
                <c:pt idx="9">
                  <c:v>-97.13000000000001</c:v>
                </c:pt>
                <c:pt idx="10">
                  <c:v>-249.08999999999995</c:v>
                </c:pt>
                <c:pt idx="11">
                  <c:v>-1830.33</c:v>
                </c:pt>
                <c:pt idx="12">
                  <c:v>-1064.2899999999997</c:v>
                </c:pt>
                <c:pt idx="13">
                  <c:v>-1060.1199999999999</c:v>
                </c:pt>
                <c:pt idx="14">
                  <c:v>-577.52</c:v>
                </c:pt>
                <c:pt idx="15">
                  <c:v>-527.92999999999984</c:v>
                </c:pt>
                <c:pt idx="16">
                  <c:v>-799.74000000000012</c:v>
                </c:pt>
                <c:pt idx="20">
                  <c:v>-46.69</c:v>
                </c:pt>
                <c:pt idx="22">
                  <c:v>-26.55</c:v>
                </c:pt>
              </c:numCache>
            </c:numRef>
          </c:val>
          <c:extLst>
            <c:ext xmlns:c16="http://schemas.microsoft.com/office/drawing/2014/chart" uri="{C3380CC4-5D6E-409C-BE32-E72D297353CC}">
              <c16:uniqueId val="{00000000-B460-46F8-B55D-5266524E0EA9}"/>
            </c:ext>
          </c:extLst>
        </c:ser>
        <c:ser>
          <c:idx val="1"/>
          <c:order val="1"/>
          <c:tx>
            <c:strRef>
              <c:f>'🧮 Analysis'!$P$6</c:f>
              <c:strCache>
                <c:ptCount val="1"/>
                <c:pt idx="0">
                  <c:v>Budget </c:v>
                </c:pt>
              </c:strCache>
            </c:strRef>
          </c:tx>
          <c:spPr>
            <a:noFill/>
            <a:ln w="15875">
              <a:solidFill>
                <a:schemeClr val="accent4">
                  <a:lumMod val="75000"/>
                </a:schemeClr>
              </a:solidFill>
            </a:ln>
            <a:effectLst/>
          </c:spPr>
          <c:invertIfNegative val="0"/>
          <c:cat>
            <c:multiLvlStrRef>
              <c:f>'🧮 Analysis'!$N$7:$N$36</c:f>
              <c:multiLvlStrCache>
                <c:ptCount val="24"/>
                <c:lvl>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lvl>
                <c:lvl>
                  <c:pt idx="0">
                    <c:v>2024</c:v>
                  </c:pt>
                  <c:pt idx="12">
                    <c:v>2025</c:v>
                  </c:pt>
                </c:lvl>
              </c:multiLvlStrCache>
            </c:multiLvlStrRef>
          </c:cat>
          <c:val>
            <c:numRef>
              <c:f>'🧮 Analysis'!$P$7:$P$36</c:f>
              <c:numCache>
                <c:formatCode>"$"#,##0</c:formatCode>
                <c:ptCount val="24"/>
                <c:pt idx="0">
                  <c:v>-850</c:v>
                </c:pt>
                <c:pt idx="1">
                  <c:v>-250</c:v>
                </c:pt>
                <c:pt idx="2">
                  <c:v>-275</c:v>
                </c:pt>
                <c:pt idx="3">
                  <c:v>-250</c:v>
                </c:pt>
                <c:pt idx="4">
                  <c:v>-480</c:v>
                </c:pt>
                <c:pt idx="5">
                  <c:v>-975</c:v>
                </c:pt>
                <c:pt idx="6">
                  <c:v>-280</c:v>
                </c:pt>
                <c:pt idx="7">
                  <c:v>-400</c:v>
                </c:pt>
                <c:pt idx="8">
                  <c:v>-875</c:v>
                </c:pt>
                <c:pt idx="9">
                  <c:v>-300</c:v>
                </c:pt>
                <c:pt idx="10">
                  <c:v>-400</c:v>
                </c:pt>
                <c:pt idx="11">
                  <c:v>-890</c:v>
                </c:pt>
                <c:pt idx="12">
                  <c:v>-1200.99</c:v>
                </c:pt>
                <c:pt idx="13">
                  <c:v>-730.99</c:v>
                </c:pt>
                <c:pt idx="14">
                  <c:v>-700.99</c:v>
                </c:pt>
                <c:pt idx="15">
                  <c:v>-780.99</c:v>
                </c:pt>
                <c:pt idx="16">
                  <c:v>-2420.9899999999998</c:v>
                </c:pt>
                <c:pt idx="17">
                  <c:v>-1335.99</c:v>
                </c:pt>
                <c:pt idx="18">
                  <c:v>-1010.99</c:v>
                </c:pt>
                <c:pt idx="19">
                  <c:v>-1085.99</c:v>
                </c:pt>
                <c:pt idx="20">
                  <c:v>-980.99</c:v>
                </c:pt>
                <c:pt idx="21">
                  <c:v>-980.99</c:v>
                </c:pt>
                <c:pt idx="22">
                  <c:v>-1080.99</c:v>
                </c:pt>
                <c:pt idx="23">
                  <c:v>-1080.99</c:v>
                </c:pt>
              </c:numCache>
            </c:numRef>
          </c:val>
          <c:extLst>
            <c:ext xmlns:c16="http://schemas.microsoft.com/office/drawing/2014/chart" uri="{C3380CC4-5D6E-409C-BE32-E72D297353CC}">
              <c16:uniqueId val="{00000001-B460-46F8-B55D-5266524E0EA9}"/>
            </c:ext>
          </c:extLst>
        </c:ser>
        <c:dLbls>
          <c:showLegendKey val="0"/>
          <c:showVal val="0"/>
          <c:showCatName val="0"/>
          <c:showSerName val="0"/>
          <c:showPercent val="0"/>
          <c:showBubbleSize val="0"/>
        </c:dLbls>
        <c:gapWidth val="50"/>
        <c:overlap val="100"/>
        <c:axId val="1342516399"/>
        <c:axId val="1624870191"/>
      </c:barChart>
      <c:catAx>
        <c:axId val="1342516399"/>
        <c:scaling>
          <c:orientation val="minMax"/>
        </c:scaling>
        <c:delete val="0"/>
        <c:axPos val="t"/>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4870191"/>
        <c:crosses val="autoZero"/>
        <c:auto val="1"/>
        <c:lblAlgn val="ctr"/>
        <c:lblOffset val="100"/>
        <c:noMultiLvlLbl val="0"/>
      </c:catAx>
      <c:valAx>
        <c:axId val="1624870191"/>
        <c:scaling>
          <c:orientation val="maxMin"/>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2516399"/>
        <c:crosses val="autoZero"/>
        <c:crossBetween val="between"/>
      </c:valAx>
      <c:spPr>
        <a:noFill/>
        <a:ln>
          <a:noFill/>
        </a:ln>
        <a:effectLst/>
      </c:spPr>
    </c:plotArea>
    <c:legend>
      <c:legendPos val="t"/>
      <c:layout>
        <c:manualLayout>
          <c:xMode val="edge"/>
          <c:yMode val="edge"/>
          <c:x val="0.74494969378827647"/>
          <c:y val="3.7453703703703704E-2"/>
          <c:w val="0.2378781714785651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pivotSource>
    <c:name>[jesiah_personal_budget draft.xlsx]🧮 Analysis!PTIncomeDoughnut</c:name>
    <c:fmtId val="31"/>
  </c:pivotSource>
  <c:chart>
    <c:autoTitleDeleted val="1"/>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dLbl>
          <c:idx val="0"/>
          <c:layout>
            <c:manualLayout>
              <c:x val="-0.16666666666666666"/>
              <c:y val="1.3888888888888888E-2"/>
            </c:manualLayout>
          </c:layout>
          <c:showLegendKey val="0"/>
          <c:showVal val="1"/>
          <c:showCatName val="1"/>
          <c:showSerName val="0"/>
          <c:showPercent val="0"/>
          <c:showBubbleSize val="0"/>
          <c:extLst>
            <c:ext xmlns:c15="http://schemas.microsoft.com/office/drawing/2012/chart" uri="{CE6537A1-D6FC-4f65-9D91-7224C49458BB}"/>
          </c:extLst>
        </c:dLbl>
      </c:pivotFmt>
      <c:pivotFmt>
        <c:idx val="2"/>
        <c:dLbl>
          <c:idx val="0"/>
          <c:layout>
            <c:manualLayout>
              <c:x val="0.13333333333333333"/>
              <c:y val="-6.0185185185185182E-2"/>
            </c:manualLayout>
          </c:layout>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4"/>
          </a:solidFill>
          <a:ln w="19050">
            <a:solidFill>
              <a:schemeClr val="lt1"/>
            </a:solidFill>
          </a:ln>
          <a:effectLst/>
        </c:spPr>
        <c:dLbl>
          <c:idx val="0"/>
          <c:layout>
            <c:manualLayout>
              <c:x val="-4.7863247863247929E-2"/>
              <c:y val="-0.132266644448647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4"/>
          </a:solidFill>
          <a:ln w="19050">
            <a:solidFill>
              <a:schemeClr val="lt1"/>
            </a:solidFill>
          </a:ln>
          <a:effectLst/>
        </c:spPr>
        <c:dLbl>
          <c:idx val="0"/>
          <c:layout>
            <c:manualLayout>
              <c:x val="0.17094017094017094"/>
              <c:y val="-6.82666551993020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4"/>
          </a:solidFill>
          <a:ln w="19050">
            <a:solidFill>
              <a:schemeClr val="lt1"/>
            </a:solidFill>
          </a:ln>
          <a:effectLst/>
        </c:spPr>
        <c:dLbl>
          <c:idx val="0"/>
          <c:layout>
            <c:manualLayout>
              <c:x val="-0.16752136752136751"/>
              <c:y val="6.39999892493456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6"/>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7"/>
        <c:spPr>
          <a:solidFill>
            <a:schemeClr val="accent4"/>
          </a:solidFill>
          <a:ln w="19050">
            <a:solidFill>
              <a:schemeClr val="lt1"/>
            </a:solidFill>
          </a:ln>
          <a:effectLst/>
        </c:spPr>
        <c:dLbl>
          <c:idx val="0"/>
          <c:layout>
            <c:manualLayout>
              <c:x val="-4.7863247863247929E-2"/>
              <c:y val="-0.132266644448647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4"/>
          </a:solidFill>
          <a:ln w="19050">
            <a:solidFill>
              <a:schemeClr val="lt1"/>
            </a:solidFill>
          </a:ln>
          <a:effectLst/>
        </c:spPr>
        <c:dLbl>
          <c:idx val="0"/>
          <c:layout>
            <c:manualLayout>
              <c:x val="0.17094017094017094"/>
              <c:y val="-6.82666551993020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9"/>
        <c:spPr>
          <a:solidFill>
            <a:schemeClr val="accent4"/>
          </a:solidFill>
          <a:ln w="19050">
            <a:solidFill>
              <a:schemeClr val="lt1"/>
            </a:solidFill>
          </a:ln>
          <a:effectLst/>
        </c:spPr>
        <c:dLbl>
          <c:idx val="0"/>
          <c:layout>
            <c:manualLayout>
              <c:x val="-0.16752136752136751"/>
              <c:y val="6.39999892493456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1"/>
        <c:spPr>
          <a:solidFill>
            <a:schemeClr val="accent4"/>
          </a:solidFill>
          <a:ln w="19050">
            <a:solidFill>
              <a:schemeClr val="lt1"/>
            </a:solidFill>
          </a:ln>
          <a:effectLst/>
        </c:spPr>
        <c:dLbl>
          <c:idx val="0"/>
          <c:layout>
            <c:manualLayout>
              <c:x val="-0.16779263703148217"/>
              <c:y val="-0.1066254795073692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43705453484981044"/>
                  <c:h val="0.12805128205128205"/>
                </c:manualLayout>
              </c15:layout>
            </c:ext>
          </c:extLst>
        </c:dLbl>
      </c:pivotFmt>
      <c:pivotFmt>
        <c:idx val="12"/>
        <c:spPr>
          <a:solidFill>
            <a:schemeClr val="accent4">
              <a:shade val="65000"/>
            </a:schemeClr>
          </a:solidFill>
          <a:ln w="19050">
            <a:solidFill>
              <a:schemeClr val="lt1"/>
            </a:solidFill>
          </a:ln>
          <a:effectLst/>
        </c:spPr>
        <c:dLbl>
          <c:idx val="0"/>
          <c:layout>
            <c:manualLayout>
              <c:x val="7.5702203891180264E-2"/>
              <c:y val="-0.1451895820714718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3"/>
        <c:spPr>
          <a:solidFill>
            <a:schemeClr val="accent4">
              <a:tint val="65000"/>
            </a:schemeClr>
          </a:solidFill>
          <a:ln w="19050">
            <a:solidFill>
              <a:schemeClr val="lt1"/>
            </a:solidFill>
          </a:ln>
          <a:effectLst/>
        </c:spPr>
        <c:dLbl>
          <c:idx val="0"/>
          <c:layout>
            <c:manualLayout>
              <c:x val="-5.1119304531378022E-2"/>
              <c:y val="0.1563076923076923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31640211640211635"/>
                  <c:h val="0.12805128205128205"/>
                </c:manualLayout>
              </c15:layout>
            </c:ext>
          </c:extLst>
        </c:dLbl>
      </c:pivotFmt>
      <c:pivotFmt>
        <c:idx val="14"/>
        <c:spPr>
          <a:solidFill>
            <a:schemeClr val="accent4">
              <a:tint val="36000"/>
            </a:schemeClr>
          </a:solidFill>
          <a:ln w="19050">
            <a:solidFill>
              <a:schemeClr val="lt1"/>
            </a:solidFill>
          </a:ln>
          <a:effectLst/>
        </c:spPr>
      </c:pivotFmt>
      <c:pivotFmt>
        <c:idx val="15"/>
        <c:spPr>
          <a:solidFill>
            <a:schemeClr val="accent4">
              <a:tint val="41000"/>
            </a:schemeClr>
          </a:solidFill>
          <a:ln w="19050">
            <a:solidFill>
              <a:schemeClr val="lt1"/>
            </a:solidFill>
          </a:ln>
          <a:effectLst/>
        </c:spPr>
      </c:pivotFmt>
      <c:pivotFmt>
        <c:idx val="16"/>
        <c:spPr>
          <a:solidFill>
            <a:schemeClr val="accent4">
              <a:tint val="47000"/>
            </a:schemeClr>
          </a:solidFill>
          <a:ln w="19050">
            <a:solidFill>
              <a:schemeClr val="lt1"/>
            </a:solidFill>
          </a:ln>
          <a:effectLst/>
        </c:spPr>
      </c:pivotFmt>
      <c:pivotFmt>
        <c:idx val="17"/>
        <c:spPr>
          <a:solidFill>
            <a:schemeClr val="accent4">
              <a:tint val="52000"/>
            </a:schemeClr>
          </a:solidFill>
          <a:ln w="19050">
            <a:solidFill>
              <a:schemeClr val="lt1"/>
            </a:solidFill>
          </a:ln>
          <a:effectLst/>
        </c:spPr>
      </c:pivotFmt>
      <c:pivotFmt>
        <c:idx val="18"/>
        <c:spPr>
          <a:solidFill>
            <a:schemeClr val="accent4">
              <a:tint val="57000"/>
            </a:schemeClr>
          </a:solidFill>
          <a:ln w="19050">
            <a:solidFill>
              <a:schemeClr val="lt1"/>
            </a:solidFill>
          </a:ln>
          <a:effectLst/>
        </c:spPr>
      </c:pivotFmt>
      <c:pivotFmt>
        <c:idx val="19"/>
        <c:spPr>
          <a:solidFill>
            <a:schemeClr val="accent4">
              <a:tint val="63000"/>
            </a:schemeClr>
          </a:solidFill>
          <a:ln w="19050">
            <a:solidFill>
              <a:schemeClr val="lt1"/>
            </a:solidFill>
          </a:ln>
          <a:effectLst/>
        </c:spPr>
      </c:pivotFmt>
      <c:pivotFmt>
        <c:idx val="20"/>
        <c:spPr>
          <a:solidFill>
            <a:schemeClr val="accent4">
              <a:tint val="68000"/>
            </a:schemeClr>
          </a:solidFill>
          <a:ln w="19050">
            <a:solidFill>
              <a:schemeClr val="lt1"/>
            </a:solidFill>
          </a:ln>
          <a:effectLst/>
        </c:spPr>
      </c:pivotFmt>
      <c:pivotFmt>
        <c:idx val="21"/>
        <c:spPr>
          <a:solidFill>
            <a:schemeClr val="accent4">
              <a:tint val="74000"/>
            </a:schemeClr>
          </a:solidFill>
          <a:ln w="19050">
            <a:solidFill>
              <a:schemeClr val="lt1"/>
            </a:solidFill>
          </a:ln>
          <a:effectLst/>
        </c:spPr>
      </c:pivotFmt>
      <c:pivotFmt>
        <c:idx val="22"/>
        <c:spPr>
          <a:solidFill>
            <a:schemeClr val="accent4">
              <a:tint val="79000"/>
            </a:schemeClr>
          </a:solidFill>
          <a:ln w="19050">
            <a:solidFill>
              <a:schemeClr val="lt1"/>
            </a:solidFill>
          </a:ln>
          <a:effectLst/>
        </c:spPr>
      </c:pivotFmt>
      <c:pivotFmt>
        <c:idx val="23"/>
        <c:spPr>
          <a:solidFill>
            <a:schemeClr val="accent4">
              <a:tint val="84000"/>
            </a:schemeClr>
          </a:solidFill>
          <a:ln w="19050">
            <a:solidFill>
              <a:schemeClr val="lt1"/>
            </a:solidFill>
          </a:ln>
          <a:effectLst/>
        </c:spPr>
      </c:pivotFmt>
      <c:pivotFmt>
        <c:idx val="24"/>
        <c:spPr>
          <a:solidFill>
            <a:schemeClr val="accent4">
              <a:tint val="90000"/>
            </a:schemeClr>
          </a:solidFill>
          <a:ln w="19050">
            <a:solidFill>
              <a:schemeClr val="lt1"/>
            </a:solidFill>
          </a:ln>
          <a:effectLst/>
        </c:spPr>
      </c:pivotFmt>
      <c:pivotFmt>
        <c:idx val="25"/>
        <c:spPr>
          <a:solidFill>
            <a:schemeClr val="accent4">
              <a:tint val="95000"/>
            </a:schemeClr>
          </a:solidFill>
          <a:ln w="19050">
            <a:solidFill>
              <a:schemeClr val="lt1"/>
            </a:solidFill>
          </a:ln>
          <a:effectLst/>
        </c:spPr>
      </c:pivotFmt>
      <c:pivotFmt>
        <c:idx val="26"/>
        <c:spPr>
          <a:solidFill>
            <a:schemeClr val="accent4">
              <a:tint val="93000"/>
            </a:schemeClr>
          </a:solidFill>
          <a:ln w="19050">
            <a:solidFill>
              <a:schemeClr val="lt1"/>
            </a:solidFill>
          </a:ln>
          <a:effectLst/>
        </c:spPr>
      </c:pivotFmt>
      <c:pivotFmt>
        <c:idx val="27"/>
        <c:spPr>
          <a:solidFill>
            <a:schemeClr val="accent4">
              <a:shade val="94000"/>
            </a:schemeClr>
          </a:solidFill>
          <a:ln w="19050">
            <a:solidFill>
              <a:schemeClr val="lt1"/>
            </a:solidFill>
          </a:ln>
          <a:effectLst/>
        </c:spPr>
      </c:pivotFmt>
      <c:pivotFmt>
        <c:idx val="28"/>
        <c:spPr>
          <a:solidFill>
            <a:schemeClr val="accent4">
              <a:shade val="89000"/>
            </a:schemeClr>
          </a:solidFill>
          <a:ln w="19050">
            <a:solidFill>
              <a:schemeClr val="lt1"/>
            </a:solidFill>
          </a:ln>
          <a:effectLst/>
        </c:spPr>
      </c:pivotFmt>
      <c:pivotFmt>
        <c:idx val="29"/>
        <c:spPr>
          <a:solidFill>
            <a:schemeClr val="accent4">
              <a:shade val="83000"/>
            </a:schemeClr>
          </a:solidFill>
          <a:ln w="19050">
            <a:solidFill>
              <a:schemeClr val="lt1"/>
            </a:solidFill>
          </a:ln>
          <a:effectLst/>
        </c:spPr>
      </c:pivotFmt>
      <c:pivotFmt>
        <c:idx val="30"/>
        <c:spPr>
          <a:solidFill>
            <a:schemeClr val="accent4">
              <a:shade val="78000"/>
            </a:schemeClr>
          </a:solidFill>
          <a:ln w="19050">
            <a:solidFill>
              <a:schemeClr val="lt1"/>
            </a:solidFill>
          </a:ln>
          <a:effectLst/>
        </c:spPr>
      </c:pivotFmt>
      <c:pivotFmt>
        <c:idx val="31"/>
        <c:spPr>
          <a:solidFill>
            <a:schemeClr val="accent4">
              <a:shade val="73000"/>
            </a:schemeClr>
          </a:solidFill>
          <a:ln w="19050">
            <a:solidFill>
              <a:schemeClr val="lt1"/>
            </a:solidFill>
          </a:ln>
          <a:effectLst/>
        </c:spPr>
      </c:pivotFmt>
      <c:pivotFmt>
        <c:idx val="32"/>
        <c:spPr>
          <a:solidFill>
            <a:schemeClr val="accent4">
              <a:shade val="67000"/>
            </a:schemeClr>
          </a:solidFill>
          <a:ln w="19050">
            <a:solidFill>
              <a:schemeClr val="lt1"/>
            </a:solidFill>
          </a:ln>
          <a:effectLst/>
        </c:spPr>
      </c:pivotFmt>
      <c:pivotFmt>
        <c:idx val="33"/>
        <c:spPr>
          <a:solidFill>
            <a:schemeClr val="accent4">
              <a:shade val="62000"/>
            </a:schemeClr>
          </a:solidFill>
          <a:ln w="19050">
            <a:solidFill>
              <a:schemeClr val="lt1"/>
            </a:solidFill>
          </a:ln>
          <a:effectLst/>
        </c:spPr>
      </c:pivotFmt>
      <c:pivotFmt>
        <c:idx val="34"/>
        <c:spPr>
          <a:solidFill>
            <a:schemeClr val="accent4">
              <a:shade val="56000"/>
            </a:schemeClr>
          </a:solidFill>
          <a:ln w="19050">
            <a:solidFill>
              <a:schemeClr val="lt1"/>
            </a:solidFill>
          </a:ln>
          <a:effectLst/>
        </c:spPr>
      </c:pivotFmt>
      <c:pivotFmt>
        <c:idx val="35"/>
        <c:spPr>
          <a:solidFill>
            <a:schemeClr val="accent4">
              <a:shade val="51000"/>
            </a:schemeClr>
          </a:solidFill>
          <a:ln w="19050">
            <a:solidFill>
              <a:schemeClr val="lt1"/>
            </a:solidFill>
          </a:ln>
          <a:effectLst/>
        </c:spPr>
      </c:pivotFmt>
      <c:pivotFmt>
        <c:idx val="36"/>
        <c:spPr>
          <a:solidFill>
            <a:schemeClr val="accent4">
              <a:shade val="46000"/>
            </a:schemeClr>
          </a:solidFill>
          <a:ln w="19050">
            <a:solidFill>
              <a:schemeClr val="lt1"/>
            </a:solidFill>
          </a:ln>
          <a:effectLst/>
        </c:spPr>
      </c:pivotFmt>
      <c:pivotFmt>
        <c:idx val="37"/>
        <c:spPr>
          <a:solidFill>
            <a:schemeClr val="accent4">
              <a:shade val="40000"/>
            </a:schemeClr>
          </a:solidFill>
          <a:ln w="19050">
            <a:solidFill>
              <a:schemeClr val="lt1"/>
            </a:solidFill>
          </a:ln>
          <a:effectLst/>
        </c:spPr>
      </c:pivotFmt>
      <c:pivotFmt>
        <c:idx val="38"/>
        <c:spPr>
          <a:solidFill>
            <a:schemeClr val="accent4">
              <a:shade val="35000"/>
            </a:schemeClr>
          </a:solidFill>
          <a:ln w="19050">
            <a:solidFill>
              <a:schemeClr val="lt1"/>
            </a:solidFill>
          </a:ln>
          <a:effectLst/>
        </c:spPr>
      </c:pivotFmt>
      <c:pivotFmt>
        <c:idx val="39"/>
        <c:spPr>
          <a:solidFill>
            <a:schemeClr val="accent4">
              <a:tint val="51000"/>
            </a:schemeClr>
          </a:solidFill>
          <a:ln w="19050">
            <a:solidFill>
              <a:schemeClr val="lt1"/>
            </a:solidFill>
          </a:ln>
          <a:effectLst/>
        </c:spPr>
      </c:pivotFmt>
      <c:pivotFmt>
        <c:idx val="40"/>
        <c:spPr>
          <a:solidFill>
            <a:schemeClr val="accent4">
              <a:tint val="56000"/>
            </a:schemeClr>
          </a:solidFill>
          <a:ln w="19050">
            <a:solidFill>
              <a:schemeClr val="lt1"/>
            </a:solidFill>
          </a:ln>
          <a:effectLst/>
        </c:spPr>
      </c:pivotFmt>
      <c:pivotFmt>
        <c:idx val="41"/>
        <c:spPr>
          <a:solidFill>
            <a:schemeClr val="accent4">
              <a:tint val="77000"/>
            </a:schemeClr>
          </a:solidFill>
          <a:ln w="19050">
            <a:solidFill>
              <a:schemeClr val="lt1"/>
            </a:solidFill>
          </a:ln>
          <a:effectLst/>
        </c:spPr>
      </c:pivotFmt>
      <c:pivotFmt>
        <c:idx val="42"/>
        <c:spPr>
          <a:solidFill>
            <a:schemeClr val="accent4">
              <a:tint val="88000"/>
            </a:schemeClr>
          </a:solidFill>
          <a:ln w="19050">
            <a:solidFill>
              <a:schemeClr val="lt1"/>
            </a:solidFill>
          </a:ln>
          <a:effectLst/>
        </c:spPr>
      </c:pivotFmt>
      <c:pivotFmt>
        <c:idx val="43"/>
        <c:spPr>
          <a:solidFill>
            <a:schemeClr val="accent4">
              <a:tint val="98000"/>
            </a:schemeClr>
          </a:solidFill>
          <a:ln w="19050">
            <a:solidFill>
              <a:schemeClr val="lt1"/>
            </a:solidFill>
          </a:ln>
          <a:effectLst/>
        </c:spPr>
      </c:pivotFmt>
      <c:pivotFmt>
        <c:idx val="44"/>
        <c:spPr>
          <a:solidFill>
            <a:schemeClr val="accent4">
              <a:shade val="71000"/>
            </a:schemeClr>
          </a:solidFill>
          <a:ln w="19050">
            <a:solidFill>
              <a:schemeClr val="lt1"/>
            </a:solidFill>
          </a:ln>
          <a:effectLst/>
        </c:spPr>
      </c:pivotFmt>
      <c:pivotFmt>
        <c:idx val="45"/>
        <c:spPr>
          <a:solidFill>
            <a:schemeClr val="accent4">
              <a:shade val="61000"/>
            </a:schemeClr>
          </a:solidFill>
          <a:ln w="19050">
            <a:solidFill>
              <a:schemeClr val="lt1"/>
            </a:solidFill>
          </a:ln>
          <a:effectLst/>
        </c:spPr>
      </c:pivotFmt>
      <c:pivotFmt>
        <c:idx val="46"/>
        <c:spPr>
          <a:solidFill>
            <a:schemeClr val="accent4">
              <a:tint val="41000"/>
            </a:schemeClr>
          </a:solidFill>
          <a:ln w="19050">
            <a:solidFill>
              <a:schemeClr val="lt1"/>
            </a:solidFill>
          </a:ln>
          <a:effectLst/>
        </c:spPr>
        <c:dLbl>
          <c:idx val="0"/>
          <c:layout>
            <c:manualLayout>
              <c:x val="0.23771210234109477"/>
              <c:y val="4.10256410256410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6818602098330196"/>
                  <c:h val="0.19084635574399353"/>
                </c:manualLayout>
              </c15:layout>
            </c:ext>
          </c:extLst>
        </c:dLbl>
      </c:pivotFmt>
      <c:pivotFmt>
        <c:idx val="47"/>
        <c:spPr>
          <a:solidFill>
            <a:schemeClr val="accent4">
              <a:tint val="52000"/>
            </a:schemeClr>
          </a:solidFill>
          <a:ln w="19050">
            <a:solidFill>
              <a:schemeClr val="lt1"/>
            </a:solidFill>
          </a:ln>
          <a:effectLst/>
        </c:spPr>
        <c:dLbl>
          <c:idx val="0"/>
          <c:layout>
            <c:manualLayout>
              <c:x val="0.15907059874888294"/>
              <c:y val="0.107692307692307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3285075960679177"/>
                  <c:h val="0.13451282051282051"/>
                </c:manualLayout>
              </c15:layout>
            </c:ext>
          </c:extLst>
        </c:dLbl>
      </c:pivotFmt>
      <c:pivotFmt>
        <c:idx val="48"/>
        <c:spPr>
          <a:solidFill>
            <a:schemeClr val="accent4">
              <a:tint val="63000"/>
            </a:schemeClr>
          </a:solidFill>
          <a:ln w="19050">
            <a:solidFill>
              <a:schemeClr val="lt1"/>
            </a:solidFill>
          </a:ln>
          <a:effectLst/>
        </c:spPr>
        <c:dLbl>
          <c:idx val="0"/>
          <c:layout>
            <c:manualLayout>
              <c:x val="0.1072386058981234"/>
              <c:y val="0.1333333333333331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9692596736399907"/>
                  <c:h val="0.13451282051282051"/>
                </c:manualLayout>
              </c15:layout>
            </c:ext>
          </c:extLst>
        </c:dLbl>
      </c:pivotFmt>
      <c:pivotFmt>
        <c:idx val="49"/>
        <c:spPr>
          <a:solidFill>
            <a:schemeClr val="accent4">
              <a:tint val="74000"/>
            </a:schemeClr>
          </a:solidFill>
          <a:ln w="19050">
            <a:solidFill>
              <a:schemeClr val="lt1"/>
            </a:solidFill>
          </a:ln>
          <a:effectLst/>
        </c:spPr>
        <c:dLbl>
          <c:idx val="0"/>
          <c:layout>
            <c:manualLayout>
              <c:x val="-0.1966041108132261"/>
              <c:y val="0.1641025641025640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8200178731009834"/>
                  <c:h val="0.13451282051282051"/>
                </c:manualLayout>
              </c15:layout>
            </c:ext>
          </c:extLst>
        </c:dLbl>
      </c:pivotFmt>
      <c:pivotFmt>
        <c:idx val="50"/>
        <c:spPr>
          <a:solidFill>
            <a:schemeClr val="accent4">
              <a:tint val="84000"/>
            </a:schemeClr>
          </a:solidFill>
          <a:ln w="19050">
            <a:solidFill>
              <a:schemeClr val="lt1"/>
            </a:solidFill>
          </a:ln>
          <a:effectLst/>
        </c:spPr>
        <c:dLbl>
          <c:idx val="0"/>
          <c:layout>
            <c:manualLayout>
              <c:x val="-0.18230563002680966"/>
              <c:y val="0.1230769230769229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1753337133126455"/>
                  <c:h val="0.13451282051282051"/>
                </c:manualLayout>
              </c15:layout>
            </c:ext>
          </c:extLst>
        </c:dLbl>
      </c:pivotFmt>
      <c:pivotFmt>
        <c:idx val="51"/>
        <c:spPr>
          <a:solidFill>
            <a:schemeClr val="accent4">
              <a:tint val="95000"/>
            </a:schemeClr>
          </a:solidFill>
          <a:ln w="19050">
            <a:solidFill>
              <a:schemeClr val="lt1"/>
            </a:solidFill>
          </a:ln>
          <a:effectLst/>
        </c:spPr>
        <c:dLbl>
          <c:idx val="0"/>
          <c:layout>
            <c:manualLayout>
              <c:x val="-0.20732783066995983"/>
              <c:y val="3.076923076923077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2069705093833777"/>
                  <c:h val="0.19084635574399353"/>
                </c:manualLayout>
              </c15:layout>
            </c:ext>
          </c:extLst>
        </c:dLbl>
      </c:pivotFmt>
      <c:pivotFmt>
        <c:idx val="52"/>
        <c:spPr>
          <a:solidFill>
            <a:schemeClr val="accent4">
              <a:shade val="83000"/>
            </a:schemeClr>
          </a:solidFill>
          <a:ln w="19050">
            <a:solidFill>
              <a:schemeClr val="lt1"/>
            </a:solidFill>
          </a:ln>
          <a:effectLst/>
        </c:spPr>
        <c:dLbl>
          <c:idx val="0"/>
          <c:layout>
            <c:manualLayout>
              <c:x val="-0.29669347631814119"/>
              <c:y val="-6.66666666666666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53"/>
        <c:spPr>
          <a:solidFill>
            <a:schemeClr val="accent4">
              <a:shade val="40000"/>
            </a:schemeClr>
          </a:solidFill>
          <a:ln w="19050">
            <a:solidFill>
              <a:schemeClr val="lt1"/>
            </a:solidFill>
          </a:ln>
          <a:effectLst/>
        </c:spPr>
        <c:dLbl>
          <c:idx val="0"/>
          <c:layout>
            <c:manualLayout>
              <c:x val="0.33422712911556296"/>
              <c:y val="-6.66666666666666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7406613047363715"/>
                  <c:h val="0.13451282051282051"/>
                </c:manualLayout>
              </c15:layout>
            </c:ext>
          </c:extLst>
        </c:dLbl>
      </c:pivotFmt>
      <c:pivotFmt>
        <c:idx val="54"/>
        <c:spPr>
          <a:solidFill>
            <a:schemeClr val="accent4">
              <a:shade val="62000"/>
            </a:schemeClr>
          </a:solidFill>
          <a:ln w="19050">
            <a:solidFill>
              <a:schemeClr val="lt1"/>
            </a:solidFill>
          </a:ln>
          <a:effectLst/>
        </c:spPr>
        <c:dLbl>
          <c:idx val="0"/>
          <c:layout>
            <c:manualLayout>
              <c:x val="-3.2171581769436998E-2"/>
              <c:y val="-0.1512820512820512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8836461126005364"/>
                  <c:h val="0.10887179487179487"/>
                </c:manualLayout>
              </c15:layout>
            </c:ext>
          </c:extLst>
        </c:dLbl>
      </c:pivotFmt>
      <c:pivotFmt>
        <c:idx val="55"/>
        <c:spPr>
          <a:solidFill>
            <a:schemeClr val="accent4">
              <a:shade val="51000"/>
            </a:schemeClr>
          </a:solidFill>
          <a:ln w="19050">
            <a:solidFill>
              <a:schemeClr val="lt1"/>
            </a:solidFill>
          </a:ln>
          <a:effectLst/>
        </c:spPr>
        <c:dLbl>
          <c:idx val="0"/>
          <c:layout>
            <c:manualLayout>
              <c:x val="0.20375335120643431"/>
              <c:y val="-0.1435897435897435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56"/>
        <c:spPr>
          <a:solidFill>
            <a:schemeClr val="accent4">
              <a:shade val="73000"/>
            </a:schemeClr>
          </a:solidFill>
          <a:ln w="19050">
            <a:solidFill>
              <a:schemeClr val="lt1"/>
            </a:solidFill>
          </a:ln>
          <a:effectLst/>
        </c:spPr>
        <c:dLbl>
          <c:idx val="0"/>
          <c:layout>
            <c:manualLayout>
              <c:x val="-0.30920478773933419"/>
              <c:y val="-0.1410256410256410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8139410187667557"/>
                  <c:h val="0.10887179487179487"/>
                </c:manualLayout>
              </c15:layout>
            </c:ext>
          </c:extLst>
        </c:dLbl>
      </c:pivotFmt>
      <c:pivotFmt>
        <c:idx val="57"/>
        <c:spPr>
          <a:solidFill>
            <a:schemeClr val="accent4">
              <a:shade val="94000"/>
            </a:schemeClr>
          </a:solidFill>
          <a:ln w="19050">
            <a:solidFill>
              <a:schemeClr val="lt1"/>
            </a:solidFill>
          </a:ln>
          <a:effectLst/>
        </c:spPr>
        <c:dLbl>
          <c:idx val="0"/>
          <c:layout>
            <c:manualLayout>
              <c:x val="-0.24128700400385608"/>
              <c:y val="-1.7948717948717927E-2"/>
            </c:manualLayout>
          </c:layout>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7145665773011612"/>
                  <c:h val="0.10887179487179487"/>
                </c:manualLayout>
              </c15:layout>
            </c:ext>
          </c:extLst>
        </c:dLbl>
      </c:pivotFmt>
    </c:pivotFmts>
    <c:plotArea>
      <c:layout/>
      <c:doughnutChart>
        <c:varyColors val="1"/>
        <c:ser>
          <c:idx val="0"/>
          <c:order val="0"/>
          <c:tx>
            <c:strRef>
              <c:f>'🧮 Analysis'!$S$6</c:f>
              <c:strCache>
                <c:ptCount val="1"/>
                <c:pt idx="0">
                  <c:v>Total</c:v>
                </c:pt>
              </c:strCache>
            </c:strRef>
          </c:tx>
          <c:dPt>
            <c:idx val="0"/>
            <c:bubble3D val="0"/>
            <c:spPr>
              <a:solidFill>
                <a:schemeClr val="accent4">
                  <a:tint val="41000"/>
                </a:schemeClr>
              </a:solidFill>
              <a:ln w="19050">
                <a:solidFill>
                  <a:schemeClr val="lt1"/>
                </a:solidFill>
              </a:ln>
              <a:effectLst/>
            </c:spPr>
            <c:extLst>
              <c:ext xmlns:c16="http://schemas.microsoft.com/office/drawing/2014/chart" uri="{C3380CC4-5D6E-409C-BE32-E72D297353CC}">
                <c16:uniqueId val="{00000001-1D78-407A-9CBE-A15636B016AC}"/>
              </c:ext>
            </c:extLst>
          </c:dPt>
          <c:dPt>
            <c:idx val="1"/>
            <c:bubble3D val="0"/>
            <c:spPr>
              <a:solidFill>
                <a:schemeClr val="accent4">
                  <a:tint val="52000"/>
                </a:schemeClr>
              </a:solidFill>
              <a:ln w="19050">
                <a:solidFill>
                  <a:schemeClr val="lt1"/>
                </a:solidFill>
              </a:ln>
              <a:effectLst/>
            </c:spPr>
            <c:extLst>
              <c:ext xmlns:c16="http://schemas.microsoft.com/office/drawing/2014/chart" uri="{C3380CC4-5D6E-409C-BE32-E72D297353CC}">
                <c16:uniqueId val="{00000003-1D78-407A-9CBE-A15636B016AC}"/>
              </c:ext>
            </c:extLst>
          </c:dPt>
          <c:dPt>
            <c:idx val="2"/>
            <c:bubble3D val="0"/>
            <c:spPr>
              <a:solidFill>
                <a:schemeClr val="accent4">
                  <a:tint val="63000"/>
                </a:schemeClr>
              </a:solidFill>
              <a:ln w="19050">
                <a:solidFill>
                  <a:schemeClr val="lt1"/>
                </a:solidFill>
              </a:ln>
              <a:effectLst/>
            </c:spPr>
            <c:extLst>
              <c:ext xmlns:c16="http://schemas.microsoft.com/office/drawing/2014/chart" uri="{C3380CC4-5D6E-409C-BE32-E72D297353CC}">
                <c16:uniqueId val="{00000005-1D78-407A-9CBE-A15636B016AC}"/>
              </c:ext>
            </c:extLst>
          </c:dPt>
          <c:dPt>
            <c:idx val="3"/>
            <c:bubble3D val="0"/>
            <c:spPr>
              <a:solidFill>
                <a:schemeClr val="accent4">
                  <a:tint val="74000"/>
                </a:schemeClr>
              </a:solidFill>
              <a:ln w="19050">
                <a:solidFill>
                  <a:schemeClr val="lt1"/>
                </a:solidFill>
              </a:ln>
              <a:effectLst/>
            </c:spPr>
            <c:extLst>
              <c:ext xmlns:c16="http://schemas.microsoft.com/office/drawing/2014/chart" uri="{C3380CC4-5D6E-409C-BE32-E72D297353CC}">
                <c16:uniqueId val="{00000007-0452-4D89-A9E6-807E0F66F4C6}"/>
              </c:ext>
            </c:extLst>
          </c:dPt>
          <c:dPt>
            <c:idx val="4"/>
            <c:bubble3D val="0"/>
            <c:spPr>
              <a:solidFill>
                <a:schemeClr val="accent4">
                  <a:tint val="84000"/>
                </a:schemeClr>
              </a:solidFill>
              <a:ln w="19050">
                <a:solidFill>
                  <a:schemeClr val="lt1"/>
                </a:solidFill>
              </a:ln>
              <a:effectLst/>
            </c:spPr>
            <c:extLst>
              <c:ext xmlns:c16="http://schemas.microsoft.com/office/drawing/2014/chart" uri="{C3380CC4-5D6E-409C-BE32-E72D297353CC}">
                <c16:uniqueId val="{00000009-0452-4D89-A9E6-807E0F66F4C6}"/>
              </c:ext>
            </c:extLst>
          </c:dPt>
          <c:dPt>
            <c:idx val="5"/>
            <c:bubble3D val="0"/>
            <c:spPr>
              <a:solidFill>
                <a:schemeClr val="accent4">
                  <a:tint val="95000"/>
                </a:schemeClr>
              </a:solidFill>
              <a:ln w="19050">
                <a:solidFill>
                  <a:schemeClr val="lt1"/>
                </a:solidFill>
              </a:ln>
              <a:effectLst/>
            </c:spPr>
            <c:extLst>
              <c:ext xmlns:c16="http://schemas.microsoft.com/office/drawing/2014/chart" uri="{C3380CC4-5D6E-409C-BE32-E72D297353CC}">
                <c16:uniqueId val="{0000000B-0452-4D89-A9E6-807E0F66F4C6}"/>
              </c:ext>
            </c:extLst>
          </c:dPt>
          <c:dPt>
            <c:idx val="6"/>
            <c:bubble3D val="0"/>
            <c:spPr>
              <a:solidFill>
                <a:schemeClr val="accent4">
                  <a:shade val="94000"/>
                </a:schemeClr>
              </a:solidFill>
              <a:ln w="19050">
                <a:solidFill>
                  <a:schemeClr val="lt1"/>
                </a:solidFill>
              </a:ln>
              <a:effectLst/>
            </c:spPr>
            <c:extLst>
              <c:ext xmlns:c16="http://schemas.microsoft.com/office/drawing/2014/chart" uri="{C3380CC4-5D6E-409C-BE32-E72D297353CC}">
                <c16:uniqueId val="{0000000D-0452-4D89-A9E6-807E0F66F4C6}"/>
              </c:ext>
            </c:extLst>
          </c:dPt>
          <c:dPt>
            <c:idx val="7"/>
            <c:bubble3D val="0"/>
            <c:spPr>
              <a:solidFill>
                <a:schemeClr val="accent4">
                  <a:shade val="83000"/>
                </a:schemeClr>
              </a:solidFill>
              <a:ln w="19050">
                <a:solidFill>
                  <a:schemeClr val="lt1"/>
                </a:solidFill>
              </a:ln>
              <a:effectLst/>
            </c:spPr>
            <c:extLst>
              <c:ext xmlns:c16="http://schemas.microsoft.com/office/drawing/2014/chart" uri="{C3380CC4-5D6E-409C-BE32-E72D297353CC}">
                <c16:uniqueId val="{0000000F-0452-4D89-A9E6-807E0F66F4C6}"/>
              </c:ext>
            </c:extLst>
          </c:dPt>
          <c:dPt>
            <c:idx val="8"/>
            <c:bubble3D val="0"/>
            <c:spPr>
              <a:solidFill>
                <a:schemeClr val="accent4">
                  <a:shade val="73000"/>
                </a:schemeClr>
              </a:solidFill>
              <a:ln w="19050">
                <a:solidFill>
                  <a:schemeClr val="lt1"/>
                </a:solidFill>
              </a:ln>
              <a:effectLst/>
            </c:spPr>
            <c:extLst>
              <c:ext xmlns:c16="http://schemas.microsoft.com/office/drawing/2014/chart" uri="{C3380CC4-5D6E-409C-BE32-E72D297353CC}">
                <c16:uniqueId val="{00000011-0452-4D89-A9E6-807E0F66F4C6}"/>
              </c:ext>
            </c:extLst>
          </c:dPt>
          <c:dPt>
            <c:idx val="9"/>
            <c:bubble3D val="0"/>
            <c:spPr>
              <a:solidFill>
                <a:schemeClr val="accent4">
                  <a:shade val="62000"/>
                </a:schemeClr>
              </a:solidFill>
              <a:ln w="19050">
                <a:solidFill>
                  <a:schemeClr val="lt1"/>
                </a:solidFill>
              </a:ln>
              <a:effectLst/>
            </c:spPr>
            <c:extLst>
              <c:ext xmlns:c16="http://schemas.microsoft.com/office/drawing/2014/chart" uri="{C3380CC4-5D6E-409C-BE32-E72D297353CC}">
                <c16:uniqueId val="{00000013-0452-4D89-A9E6-807E0F66F4C6}"/>
              </c:ext>
            </c:extLst>
          </c:dPt>
          <c:dPt>
            <c:idx val="10"/>
            <c:bubble3D val="0"/>
            <c:spPr>
              <a:solidFill>
                <a:schemeClr val="accent4">
                  <a:shade val="51000"/>
                </a:schemeClr>
              </a:solidFill>
              <a:ln w="19050">
                <a:solidFill>
                  <a:schemeClr val="lt1"/>
                </a:solidFill>
              </a:ln>
              <a:effectLst/>
            </c:spPr>
            <c:extLst>
              <c:ext xmlns:c16="http://schemas.microsoft.com/office/drawing/2014/chart" uri="{C3380CC4-5D6E-409C-BE32-E72D297353CC}">
                <c16:uniqueId val="{00000015-0452-4D89-A9E6-807E0F66F4C6}"/>
              </c:ext>
            </c:extLst>
          </c:dPt>
          <c:dPt>
            <c:idx val="11"/>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17-0452-4D89-A9E6-807E0F66F4C6}"/>
              </c:ext>
            </c:extLst>
          </c:dPt>
          <c:dPt>
            <c:idx val="12"/>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19-0452-4D89-A9E6-807E0F66F4C6}"/>
              </c:ext>
            </c:extLst>
          </c:dPt>
          <c:dPt>
            <c:idx val="13"/>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1B-0452-4D89-A9E6-807E0F66F4C6}"/>
              </c:ext>
            </c:extLst>
          </c:dPt>
          <c:dPt>
            <c:idx val="14"/>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1D-0452-4D89-A9E6-807E0F66F4C6}"/>
              </c:ext>
            </c:extLst>
          </c:dPt>
          <c:dPt>
            <c:idx val="15"/>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1F-0452-4D89-A9E6-807E0F66F4C6}"/>
              </c:ext>
            </c:extLst>
          </c:dPt>
          <c:dPt>
            <c:idx val="16"/>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1-0452-4D89-A9E6-807E0F66F4C6}"/>
              </c:ext>
            </c:extLst>
          </c:dPt>
          <c:dPt>
            <c:idx val="17"/>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3-0452-4D89-A9E6-807E0F66F4C6}"/>
              </c:ext>
            </c:extLst>
          </c:dPt>
          <c:dPt>
            <c:idx val="18"/>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5-0452-4D89-A9E6-807E0F66F4C6}"/>
              </c:ext>
            </c:extLst>
          </c:dPt>
          <c:dPt>
            <c:idx val="19"/>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7-0452-4D89-A9E6-807E0F66F4C6}"/>
              </c:ext>
            </c:extLst>
          </c:dPt>
          <c:dPt>
            <c:idx val="20"/>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9-0452-4D89-A9E6-807E0F66F4C6}"/>
              </c:ext>
            </c:extLst>
          </c:dPt>
          <c:dPt>
            <c:idx val="21"/>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B-0452-4D89-A9E6-807E0F66F4C6}"/>
              </c:ext>
            </c:extLst>
          </c:dPt>
          <c:dPt>
            <c:idx val="22"/>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D-0452-4D89-A9E6-807E0F66F4C6}"/>
              </c:ext>
            </c:extLst>
          </c:dPt>
          <c:dPt>
            <c:idx val="23"/>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2F-0452-4D89-A9E6-807E0F66F4C6}"/>
              </c:ext>
            </c:extLst>
          </c:dPt>
          <c:dPt>
            <c:idx val="24"/>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31-0452-4D89-A9E6-807E0F66F4C6}"/>
              </c:ext>
            </c:extLst>
          </c:dPt>
          <c:dPt>
            <c:idx val="25"/>
            <c:bubble3D val="0"/>
            <c:spPr>
              <a:solidFill>
                <a:schemeClr val="accent4">
                  <a:shade val="40000"/>
                </a:schemeClr>
              </a:solidFill>
              <a:ln w="19050">
                <a:solidFill>
                  <a:schemeClr val="lt1"/>
                </a:solidFill>
              </a:ln>
              <a:effectLst/>
            </c:spPr>
            <c:extLst>
              <c:ext xmlns:c16="http://schemas.microsoft.com/office/drawing/2014/chart" uri="{C3380CC4-5D6E-409C-BE32-E72D297353CC}">
                <c16:uniqueId val="{00000033-2E52-408E-82C8-39A83873403B}"/>
              </c:ext>
            </c:extLst>
          </c:dPt>
          <c:dLbls>
            <c:dLbl>
              <c:idx val="0"/>
              <c:layout>
                <c:manualLayout>
                  <c:x val="0.23771210234109477"/>
                  <c:y val="4.1025641025641026E-2"/>
                </c:manualLayout>
              </c:layout>
              <c:showLegendKey val="0"/>
              <c:showVal val="1"/>
              <c:showCatName val="1"/>
              <c:showSerName val="0"/>
              <c:showPercent val="0"/>
              <c:showBubbleSize val="0"/>
              <c:extLst>
                <c:ext xmlns:c15="http://schemas.microsoft.com/office/drawing/2012/chart" uri="{CE6537A1-D6FC-4f65-9D91-7224C49458BB}">
                  <c15:layout>
                    <c:manualLayout>
                      <c:w val="0.26818602098330196"/>
                      <c:h val="0.19084635574399353"/>
                    </c:manualLayout>
                  </c15:layout>
                </c:ext>
                <c:ext xmlns:c16="http://schemas.microsoft.com/office/drawing/2014/chart" uri="{C3380CC4-5D6E-409C-BE32-E72D297353CC}">
                  <c16:uniqueId val="{00000001-1D78-407A-9CBE-A15636B016AC}"/>
                </c:ext>
              </c:extLst>
            </c:dLbl>
            <c:dLbl>
              <c:idx val="1"/>
              <c:layout>
                <c:manualLayout>
                  <c:x val="0.15907059874888294"/>
                  <c:y val="0.1076923076923077"/>
                </c:manualLayout>
              </c:layout>
              <c:showLegendKey val="0"/>
              <c:showVal val="1"/>
              <c:showCatName val="1"/>
              <c:showSerName val="0"/>
              <c:showPercent val="0"/>
              <c:showBubbleSize val="0"/>
              <c:extLst>
                <c:ext xmlns:c15="http://schemas.microsoft.com/office/drawing/2012/chart" uri="{CE6537A1-D6FC-4f65-9D91-7224C49458BB}">
                  <c15:layout>
                    <c:manualLayout>
                      <c:w val="0.23285075960679177"/>
                      <c:h val="0.13451282051282051"/>
                    </c:manualLayout>
                  </c15:layout>
                </c:ext>
                <c:ext xmlns:c16="http://schemas.microsoft.com/office/drawing/2014/chart" uri="{C3380CC4-5D6E-409C-BE32-E72D297353CC}">
                  <c16:uniqueId val="{00000003-1D78-407A-9CBE-A15636B016AC}"/>
                </c:ext>
              </c:extLst>
            </c:dLbl>
            <c:dLbl>
              <c:idx val="2"/>
              <c:layout>
                <c:manualLayout>
                  <c:x val="0.1072386058981234"/>
                  <c:y val="0.13333333333333314"/>
                </c:manualLayout>
              </c:layout>
              <c:showLegendKey val="0"/>
              <c:showVal val="1"/>
              <c:showCatName val="1"/>
              <c:showSerName val="0"/>
              <c:showPercent val="0"/>
              <c:showBubbleSize val="0"/>
              <c:extLst>
                <c:ext xmlns:c15="http://schemas.microsoft.com/office/drawing/2012/chart" uri="{CE6537A1-D6FC-4f65-9D91-7224C49458BB}">
                  <c15:layout>
                    <c:manualLayout>
                      <c:w val="0.29692596736399907"/>
                      <c:h val="0.13451282051282051"/>
                    </c:manualLayout>
                  </c15:layout>
                </c:ext>
                <c:ext xmlns:c16="http://schemas.microsoft.com/office/drawing/2014/chart" uri="{C3380CC4-5D6E-409C-BE32-E72D297353CC}">
                  <c16:uniqueId val="{00000005-1D78-407A-9CBE-A15636B016AC}"/>
                </c:ext>
              </c:extLst>
            </c:dLbl>
            <c:dLbl>
              <c:idx val="3"/>
              <c:layout>
                <c:manualLayout>
                  <c:x val="-0.1966041108132261"/>
                  <c:y val="0.16410256410256402"/>
                </c:manualLayout>
              </c:layout>
              <c:showLegendKey val="0"/>
              <c:showVal val="1"/>
              <c:showCatName val="1"/>
              <c:showSerName val="0"/>
              <c:showPercent val="0"/>
              <c:showBubbleSize val="0"/>
              <c:extLst>
                <c:ext xmlns:c15="http://schemas.microsoft.com/office/drawing/2012/chart" uri="{CE6537A1-D6FC-4f65-9D91-7224C49458BB}">
                  <c15:layout>
                    <c:manualLayout>
                      <c:w val="0.28200178731009834"/>
                      <c:h val="0.13451282051282051"/>
                    </c:manualLayout>
                  </c15:layout>
                </c:ext>
                <c:ext xmlns:c16="http://schemas.microsoft.com/office/drawing/2014/chart" uri="{C3380CC4-5D6E-409C-BE32-E72D297353CC}">
                  <c16:uniqueId val="{00000007-0452-4D89-A9E6-807E0F66F4C6}"/>
                </c:ext>
              </c:extLst>
            </c:dLbl>
            <c:dLbl>
              <c:idx val="4"/>
              <c:layout>
                <c:manualLayout>
                  <c:x val="-0.18230563002680966"/>
                  <c:y val="0.12307692307692299"/>
                </c:manualLayout>
              </c:layout>
              <c:showLegendKey val="0"/>
              <c:showVal val="1"/>
              <c:showCatName val="1"/>
              <c:showSerName val="0"/>
              <c:showPercent val="0"/>
              <c:showBubbleSize val="0"/>
              <c:extLst>
                <c:ext xmlns:c15="http://schemas.microsoft.com/office/drawing/2012/chart" uri="{CE6537A1-D6FC-4f65-9D91-7224C49458BB}">
                  <c15:layout>
                    <c:manualLayout>
                      <c:w val="0.21753337133126455"/>
                      <c:h val="0.13451282051282051"/>
                    </c:manualLayout>
                  </c15:layout>
                </c:ext>
                <c:ext xmlns:c16="http://schemas.microsoft.com/office/drawing/2014/chart" uri="{C3380CC4-5D6E-409C-BE32-E72D297353CC}">
                  <c16:uniqueId val="{00000009-0452-4D89-A9E6-807E0F66F4C6}"/>
                </c:ext>
              </c:extLst>
            </c:dLbl>
            <c:dLbl>
              <c:idx val="5"/>
              <c:layout>
                <c:manualLayout>
                  <c:x val="-0.20732783066995983"/>
                  <c:y val="3.0769230769230771E-2"/>
                </c:manualLayout>
              </c:layout>
              <c:showLegendKey val="0"/>
              <c:showVal val="1"/>
              <c:showCatName val="1"/>
              <c:showSerName val="0"/>
              <c:showPercent val="0"/>
              <c:showBubbleSize val="0"/>
              <c:extLst>
                <c:ext xmlns:c15="http://schemas.microsoft.com/office/drawing/2012/chart" uri="{CE6537A1-D6FC-4f65-9D91-7224C49458BB}">
                  <c15:layout>
                    <c:manualLayout>
                      <c:w val="0.22069705093833777"/>
                      <c:h val="0.19084635574399353"/>
                    </c:manualLayout>
                  </c15:layout>
                </c:ext>
                <c:ext xmlns:c16="http://schemas.microsoft.com/office/drawing/2014/chart" uri="{C3380CC4-5D6E-409C-BE32-E72D297353CC}">
                  <c16:uniqueId val="{0000000B-0452-4D89-A9E6-807E0F66F4C6}"/>
                </c:ext>
              </c:extLst>
            </c:dLbl>
            <c:dLbl>
              <c:idx val="6"/>
              <c:layout>
                <c:manualLayout>
                  <c:x val="-0.24128700400385608"/>
                  <c:y val="-1.7948717948717927E-2"/>
                </c:manualLayout>
              </c:layout>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7145665773011612"/>
                      <c:h val="0.10887179487179487"/>
                    </c:manualLayout>
                  </c15:layout>
                </c:ext>
                <c:ext xmlns:c16="http://schemas.microsoft.com/office/drawing/2014/chart" uri="{C3380CC4-5D6E-409C-BE32-E72D297353CC}">
                  <c16:uniqueId val="{0000000D-0452-4D89-A9E6-807E0F66F4C6}"/>
                </c:ext>
              </c:extLst>
            </c:dLbl>
            <c:dLbl>
              <c:idx val="7"/>
              <c:layout>
                <c:manualLayout>
                  <c:x val="-0.29669347631814119"/>
                  <c:y val="-6.666666666666666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452-4D89-A9E6-807E0F66F4C6}"/>
                </c:ext>
              </c:extLst>
            </c:dLbl>
            <c:dLbl>
              <c:idx val="8"/>
              <c:layout>
                <c:manualLayout>
                  <c:x val="-0.30920478773933419"/>
                  <c:y val="-0.1410256410256410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8139410187667557"/>
                      <c:h val="0.10887179487179487"/>
                    </c:manualLayout>
                  </c15:layout>
                </c:ext>
                <c:ext xmlns:c16="http://schemas.microsoft.com/office/drawing/2014/chart" uri="{C3380CC4-5D6E-409C-BE32-E72D297353CC}">
                  <c16:uniqueId val="{00000011-0452-4D89-A9E6-807E0F66F4C6}"/>
                </c:ext>
              </c:extLst>
            </c:dLbl>
            <c:dLbl>
              <c:idx val="9"/>
              <c:layout>
                <c:manualLayout>
                  <c:x val="-3.2171581769436998E-2"/>
                  <c:y val="-0.1512820512820512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layout>
                    <c:manualLayout>
                      <c:w val="0.28836461126005364"/>
                      <c:h val="0.10887179487179487"/>
                    </c:manualLayout>
                  </c15:layout>
                </c:ext>
                <c:ext xmlns:c16="http://schemas.microsoft.com/office/drawing/2014/chart" uri="{C3380CC4-5D6E-409C-BE32-E72D297353CC}">
                  <c16:uniqueId val="{00000013-0452-4D89-A9E6-807E0F66F4C6}"/>
                </c:ext>
              </c:extLst>
            </c:dLbl>
            <c:dLbl>
              <c:idx val="10"/>
              <c:layout>
                <c:manualLayout>
                  <c:x val="0.20375335120643431"/>
                  <c:y val="-0.14358974358974358"/>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15-0452-4D89-A9E6-807E0F66F4C6}"/>
                </c:ext>
              </c:extLst>
            </c:dLbl>
            <c:dLbl>
              <c:idx val="11"/>
              <c:layout>
                <c:manualLayout>
                  <c:x val="0.33422712911556296"/>
                  <c:y val="-6.6666666666666666E-2"/>
                </c:manualLayout>
              </c:layout>
              <c:showLegendKey val="0"/>
              <c:showVal val="1"/>
              <c:showCatName val="1"/>
              <c:showSerName val="0"/>
              <c:showPercent val="0"/>
              <c:showBubbleSize val="0"/>
              <c:extLst>
                <c:ext xmlns:c15="http://schemas.microsoft.com/office/drawing/2012/chart" uri="{CE6537A1-D6FC-4f65-9D91-7224C49458BB}">
                  <c15:layout>
                    <c:manualLayout>
                      <c:w val="0.27406613047363715"/>
                      <c:h val="0.13451282051282051"/>
                    </c:manualLayout>
                  </c15:layout>
                </c:ext>
                <c:ext xmlns:c16="http://schemas.microsoft.com/office/drawing/2014/chart" uri="{C3380CC4-5D6E-409C-BE32-E72D297353CC}">
                  <c16:uniqueId val="{00000017-0452-4D89-A9E6-807E0F66F4C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Analysis'!$R$7:$R$18</c:f>
              <c:strCache>
                <c:ptCount val="12"/>
                <c:pt idx="0">
                  <c:v>🚗Transportation</c:v>
                </c:pt>
                <c:pt idx="1">
                  <c:v>🎁Gifts</c:v>
                </c:pt>
                <c:pt idx="2">
                  <c:v>😋Food</c:v>
                </c:pt>
                <c:pt idx="3">
                  <c:v>🎬Entertainment</c:v>
                </c:pt>
                <c:pt idx="4">
                  <c:v>🏠Household</c:v>
                </c:pt>
                <c:pt idx="5">
                  <c:v>🎓Self Improvement</c:v>
                </c:pt>
                <c:pt idx="6">
                  <c:v>🙏Charity</c:v>
                </c:pt>
                <c:pt idx="7">
                  <c:v>🧑‍⚖️Tax</c:v>
                </c:pt>
                <c:pt idx="8">
                  <c:v>🤗Friends</c:v>
                </c:pt>
                <c:pt idx="9">
                  <c:v>💼Business </c:v>
                </c:pt>
                <c:pt idx="10">
                  <c:v>🎱Bills</c:v>
                </c:pt>
                <c:pt idx="11">
                  <c:v>🤑Investment</c:v>
                </c:pt>
              </c:strCache>
            </c:strRef>
          </c:cat>
          <c:val>
            <c:numRef>
              <c:f>'🧮 Analysis'!$S$7:$S$18</c:f>
              <c:numCache>
                <c:formatCode>"$"#,##0</c:formatCode>
                <c:ptCount val="12"/>
                <c:pt idx="0">
                  <c:v>-1593.48</c:v>
                </c:pt>
                <c:pt idx="1">
                  <c:v>-1266.96</c:v>
                </c:pt>
                <c:pt idx="2">
                  <c:v>-1201.5700000000002</c:v>
                </c:pt>
                <c:pt idx="3">
                  <c:v>-829.68999999999994</c:v>
                </c:pt>
                <c:pt idx="4">
                  <c:v>-760.65999999999985</c:v>
                </c:pt>
                <c:pt idx="5">
                  <c:v>-624.41000000000008</c:v>
                </c:pt>
                <c:pt idx="6">
                  <c:v>-505.24</c:v>
                </c:pt>
                <c:pt idx="7">
                  <c:v>-186.33</c:v>
                </c:pt>
                <c:pt idx="8">
                  <c:v>-160.64999999999998</c:v>
                </c:pt>
                <c:pt idx="9">
                  <c:v>-155</c:v>
                </c:pt>
                <c:pt idx="10">
                  <c:v>-2.9699999999999998</c:v>
                </c:pt>
                <c:pt idx="11">
                  <c:v>0</c:v>
                </c:pt>
              </c:numCache>
            </c:numRef>
          </c:val>
          <c:extLst>
            <c:ext xmlns:c16="http://schemas.microsoft.com/office/drawing/2014/chart" uri="{C3380CC4-5D6E-409C-BE32-E72D297353CC}">
              <c16:uniqueId val="{00000006-1D78-407A-9CBE-A15636B016AC}"/>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[jesiah_personal_budget draft.xlsx]💰 Savings!ptSavingsMonthly</c:name>
    <c:fmtId val="6"/>
  </c:pivotSource>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AU" sz="1100"/>
              <a:t>Cumulative Savings vs Goal</a:t>
            </a:r>
          </a:p>
        </c:rich>
      </c:tx>
      <c:layout>
        <c:manualLayout>
          <c:xMode val="edge"/>
          <c:yMode val="edge"/>
          <c:x val="1.5520000639189513E-2"/>
          <c:y val="2.777777777777777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noFill/>
          <a:ln w="15875">
            <a:solidFill>
              <a:schemeClr val="accen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noFill/>
          <a:ln w="22225">
            <a:solidFill>
              <a:schemeClr val="accent3"/>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4">
              <a:lumMod val="60000"/>
              <a:lumOff val="40000"/>
            </a:schemeClr>
          </a:solidFill>
          <a:ln w="63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060661417322834"/>
          <c:y val="0.18039406532516766"/>
          <c:w val="0.87178624671916016"/>
          <c:h val="0.62461395450568669"/>
        </c:manualLayout>
      </c:layout>
      <c:barChart>
        <c:barDir val="col"/>
        <c:grouping val="clustered"/>
        <c:varyColors val="0"/>
        <c:ser>
          <c:idx val="0"/>
          <c:order val="0"/>
          <c:tx>
            <c:strRef>
              <c:f>'💰 Savings'!$K$27</c:f>
              <c:strCache>
                <c:ptCount val="1"/>
                <c:pt idx="0">
                  <c:v>Saved </c:v>
                </c:pt>
              </c:strCache>
            </c:strRef>
          </c:tx>
          <c:spPr>
            <a:solidFill>
              <a:schemeClr val="accent4">
                <a:lumMod val="40000"/>
                <a:lumOff val="60000"/>
              </a:schemeClr>
            </a:solidFill>
            <a:ln>
              <a:noFill/>
            </a:ln>
            <a:effectLst/>
          </c:spPr>
          <c:invertIfNegative val="0"/>
          <c:cat>
            <c:multiLvlStrRef>
              <c:f>'💰 Savings'!$J$28:$J$40</c:f>
              <c:multiLvlStrCache>
                <c:ptCount val="11"/>
                <c:lvl>
                  <c:pt idx="0">
                    <c:v>Dec</c:v>
                  </c:pt>
                  <c:pt idx="1">
                    <c:v>Jan</c:v>
                  </c:pt>
                  <c:pt idx="2">
                    <c:v>Feb</c:v>
                  </c:pt>
                  <c:pt idx="3">
                    <c:v>Mar</c:v>
                  </c:pt>
                  <c:pt idx="4">
                    <c:v>Apr</c:v>
                  </c:pt>
                  <c:pt idx="5">
                    <c:v>May</c:v>
                  </c:pt>
                  <c:pt idx="6">
                    <c:v>Jun</c:v>
                  </c:pt>
                  <c:pt idx="7">
                    <c:v>Jul</c:v>
                  </c:pt>
                  <c:pt idx="8">
                    <c:v>Aug</c:v>
                  </c:pt>
                  <c:pt idx="9">
                    <c:v>Sep</c:v>
                  </c:pt>
                  <c:pt idx="10">
                    <c:v>Oct</c:v>
                  </c:pt>
                </c:lvl>
                <c:lvl>
                  <c:pt idx="0">
                    <c:v>2023</c:v>
                  </c:pt>
                  <c:pt idx="1">
                    <c:v>2024</c:v>
                  </c:pt>
                </c:lvl>
              </c:multiLvlStrCache>
            </c:multiLvlStrRef>
          </c:cat>
          <c:val>
            <c:numRef>
              <c:f>'💰 Savings'!$K$28:$K$40</c:f>
              <c:numCache>
                <c:formatCode>#,##0</c:formatCode>
                <c:ptCount val="11"/>
                <c:pt idx="0">
                  <c:v>695</c:v>
                </c:pt>
                <c:pt idx="1">
                  <c:v>900</c:v>
                </c:pt>
                <c:pt idx="2">
                  <c:v>1300</c:v>
                </c:pt>
                <c:pt idx="3">
                  <c:v>2150</c:v>
                </c:pt>
                <c:pt idx="4">
                  <c:v>2450</c:v>
                </c:pt>
                <c:pt idx="5">
                  <c:v>3000</c:v>
                </c:pt>
                <c:pt idx="6">
                  <c:v>3630</c:v>
                </c:pt>
                <c:pt idx="7">
                  <c:v>4230</c:v>
                </c:pt>
                <c:pt idx="8">
                  <c:v>4670</c:v>
                </c:pt>
                <c:pt idx="9">
                  <c:v>5370</c:v>
                </c:pt>
                <c:pt idx="10">
                  <c:v>6010</c:v>
                </c:pt>
              </c:numCache>
            </c:numRef>
          </c:val>
          <c:extLst>
            <c:ext xmlns:c16="http://schemas.microsoft.com/office/drawing/2014/chart" uri="{C3380CC4-5D6E-409C-BE32-E72D297353CC}">
              <c16:uniqueId val="{00000000-B28D-49F0-912E-F2B1CC0649E5}"/>
            </c:ext>
          </c:extLst>
        </c:ser>
        <c:ser>
          <c:idx val="1"/>
          <c:order val="1"/>
          <c:tx>
            <c:strRef>
              <c:f>'💰 Savings'!$L$27</c:f>
              <c:strCache>
                <c:ptCount val="1"/>
                <c:pt idx="0">
                  <c:v>Goal </c:v>
                </c:pt>
              </c:strCache>
            </c:strRef>
          </c:tx>
          <c:spPr>
            <a:noFill/>
            <a:ln w="22225">
              <a:solidFill>
                <a:schemeClr val="accent3"/>
              </a:solidFill>
            </a:ln>
            <a:effectLst/>
          </c:spPr>
          <c:invertIfNegative val="0"/>
          <c:cat>
            <c:multiLvlStrRef>
              <c:f>'💰 Savings'!$J$28:$J$40</c:f>
              <c:multiLvlStrCache>
                <c:ptCount val="11"/>
                <c:lvl>
                  <c:pt idx="0">
                    <c:v>Dec</c:v>
                  </c:pt>
                  <c:pt idx="1">
                    <c:v>Jan</c:v>
                  </c:pt>
                  <c:pt idx="2">
                    <c:v>Feb</c:v>
                  </c:pt>
                  <c:pt idx="3">
                    <c:v>Mar</c:v>
                  </c:pt>
                  <c:pt idx="4">
                    <c:v>Apr</c:v>
                  </c:pt>
                  <c:pt idx="5">
                    <c:v>May</c:v>
                  </c:pt>
                  <c:pt idx="6">
                    <c:v>Jun</c:v>
                  </c:pt>
                  <c:pt idx="7">
                    <c:v>Jul</c:v>
                  </c:pt>
                  <c:pt idx="8">
                    <c:v>Aug</c:v>
                  </c:pt>
                  <c:pt idx="9">
                    <c:v>Sep</c:v>
                  </c:pt>
                  <c:pt idx="10">
                    <c:v>Oct</c:v>
                  </c:pt>
                </c:lvl>
                <c:lvl>
                  <c:pt idx="0">
                    <c:v>2023</c:v>
                  </c:pt>
                  <c:pt idx="1">
                    <c:v>2024</c:v>
                  </c:pt>
                </c:lvl>
              </c:multiLvlStrCache>
            </c:multiLvlStrRef>
          </c:cat>
          <c:val>
            <c:numRef>
              <c:f>'💰 Savings'!$L$28:$L$40</c:f>
              <c:numCache>
                <c:formatCode>#,##0</c:formatCode>
                <c:ptCount val="11"/>
                <c:pt idx="0">
                  <c:v>650</c:v>
                </c:pt>
                <c:pt idx="1">
                  <c:v>650</c:v>
                </c:pt>
                <c:pt idx="2">
                  <c:v>1300</c:v>
                </c:pt>
                <c:pt idx="3">
                  <c:v>1950</c:v>
                </c:pt>
                <c:pt idx="4">
                  <c:v>2600</c:v>
                </c:pt>
                <c:pt idx="5">
                  <c:v>3250</c:v>
                </c:pt>
                <c:pt idx="6">
                  <c:v>3900</c:v>
                </c:pt>
                <c:pt idx="7">
                  <c:v>4550</c:v>
                </c:pt>
                <c:pt idx="8">
                  <c:v>5200</c:v>
                </c:pt>
                <c:pt idx="9">
                  <c:v>5850</c:v>
                </c:pt>
                <c:pt idx="10">
                  <c:v>6500</c:v>
                </c:pt>
              </c:numCache>
            </c:numRef>
          </c:val>
          <c:extLst>
            <c:ext xmlns:c16="http://schemas.microsoft.com/office/drawing/2014/chart" uri="{C3380CC4-5D6E-409C-BE32-E72D297353CC}">
              <c16:uniqueId val="{0000000C-B28D-49F0-912E-F2B1CC0649E5}"/>
            </c:ext>
          </c:extLst>
        </c:ser>
        <c:dLbls>
          <c:showLegendKey val="0"/>
          <c:showVal val="0"/>
          <c:showCatName val="0"/>
          <c:showSerName val="0"/>
          <c:showPercent val="0"/>
          <c:showBubbleSize val="0"/>
        </c:dLbls>
        <c:gapWidth val="50"/>
        <c:overlap val="100"/>
        <c:axId val="1749560031"/>
        <c:axId val="656882047"/>
      </c:barChart>
      <c:catAx>
        <c:axId val="174956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882047"/>
        <c:crosses val="autoZero"/>
        <c:auto val="1"/>
        <c:lblAlgn val="ctr"/>
        <c:lblOffset val="100"/>
        <c:noMultiLvlLbl val="0"/>
      </c:catAx>
      <c:valAx>
        <c:axId val="65688204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5600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[jesiah_personal_budget draft.xlsx]💰 Savings!ptSavingsTotal</c:name>
    <c:fmtId val="8"/>
  </c:pivotSource>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n-AU" sz="1050"/>
              <a:t>Total Savings to</a:t>
            </a:r>
            <a:r>
              <a:rPr lang="en-AU" sz="1050" baseline="0"/>
              <a:t> Date</a:t>
            </a:r>
            <a:endParaRPr lang="en-AU" sz="1050"/>
          </a:p>
        </c:rich>
      </c:tx>
      <c:layout>
        <c:manualLayout>
          <c:xMode val="edge"/>
          <c:yMode val="edge"/>
          <c:x val="6.1043444196341126E-2"/>
          <c:y val="2.782579006892431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AU"/>
        </a:p>
      </c:txPr>
    </c:title>
    <c:autoTitleDeleted val="0"/>
    <c:pivotFmts>
      <c:pivotFmt>
        <c:idx val="0"/>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
        <c:spPr>
          <a:noFill/>
          <a:ln w="15875">
            <a:solidFill>
              <a:schemeClr val="accent3"/>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40099717592277723"/>
                  <c:h val="8.0521479953710812E-2"/>
                </c:manualLayout>
              </c15:layout>
            </c:ext>
          </c:extLst>
        </c:dLbl>
      </c:pivotFmt>
      <c:pivotFmt>
        <c:idx val="3"/>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38965930735899812"/>
                  <c:h val="0.13259259259259257"/>
                </c:manualLayout>
              </c15:layout>
            </c:ext>
          </c:extLst>
        </c:dLbl>
      </c:pivotFmt>
      <c:pivotFmt>
        <c:idx val="4"/>
        <c:spPr>
          <a:noFill/>
          <a:ln w="15875">
            <a:solidFill>
              <a:schemeClr val="accent3"/>
            </a:solidFill>
          </a:ln>
          <a:effectLst/>
        </c:spPr>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4251905825204681"/>
                  <c:h val="0.22708234641401531"/>
                </c:manualLayout>
              </c15:layout>
            </c:ext>
          </c:extLst>
        </c:dLbl>
      </c:pivotFmt>
      <c:pivotFmt>
        <c:idx val="5"/>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41056549554730776"/>
                  <c:h val="0.13282321265743924"/>
                </c:manualLayout>
              </c15:layout>
            </c:ext>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4">
              <a:lumMod val="40000"/>
              <a:lumOff val="60000"/>
            </a:schemeClr>
          </a:solidFill>
          <a:ln>
            <a:noFill/>
          </a:ln>
          <a:effectLst/>
        </c:spPr>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4">
                      <a:lumMod val="7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20951055744897557"/>
                  <c:h val="0.17000362759533108"/>
                </c:manualLayout>
              </c15:layout>
            </c:ext>
          </c:extLst>
        </c:dLbl>
      </c:pivotFmt>
    </c:pivotFmts>
    <c:plotArea>
      <c:layout>
        <c:manualLayout>
          <c:layoutTarget val="inner"/>
          <c:xMode val="edge"/>
          <c:yMode val="edge"/>
          <c:x val="6.4947702432718302E-2"/>
          <c:y val="0.19634765166549303"/>
          <c:w val="0.82245514705818557"/>
          <c:h val="0.60724836224740197"/>
        </c:manualLayout>
      </c:layout>
      <c:barChart>
        <c:barDir val="bar"/>
        <c:grouping val="clustered"/>
        <c:varyColors val="0"/>
        <c:ser>
          <c:idx val="0"/>
          <c:order val="0"/>
          <c:tx>
            <c:strRef>
              <c:f>'💰 Savings'!$G$27</c:f>
              <c:strCache>
                <c:ptCount val="1"/>
                <c:pt idx="0">
                  <c:v>Saved </c:v>
                </c:pt>
              </c:strCache>
            </c:strRef>
          </c:tx>
          <c:spPr>
            <a:solidFill>
              <a:schemeClr val="accent4">
                <a:lumMod val="40000"/>
                <a:lumOff val="60000"/>
              </a:schemeClr>
            </a:solidFill>
            <a:ln>
              <a:noFill/>
            </a:ln>
            <a:effectLst/>
          </c:spPr>
          <c:invertIfNegative val="0"/>
          <c:dPt>
            <c:idx val="0"/>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4-E38F-478E-99F7-69F8D1E4AFFF}"/>
              </c:ext>
            </c:extLst>
          </c:dPt>
          <c:dLbls>
            <c:dLbl>
              <c:idx val="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4">
                          <a:lumMod val="7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manualLayout>
                      <c:w val="0.20951055744897557"/>
                      <c:h val="0.17000362759533108"/>
                    </c:manualLayout>
                  </c15:layout>
                </c:ext>
                <c:ext xmlns:c16="http://schemas.microsoft.com/office/drawing/2014/chart" uri="{C3380CC4-5D6E-409C-BE32-E72D297353CC}">
                  <c16:uniqueId val="{00000004-E38F-478E-99F7-69F8D1E4AF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Savings'!$G$28</c:f>
              <c:strCache>
                <c:ptCount val="1"/>
                <c:pt idx="0">
                  <c:v>Total</c:v>
                </c:pt>
              </c:strCache>
            </c:strRef>
          </c:cat>
          <c:val>
            <c:numRef>
              <c:f>'💰 Savings'!$G$28</c:f>
              <c:numCache>
                <c:formatCode>#,##0</c:formatCode>
                <c:ptCount val="1"/>
                <c:pt idx="0">
                  <c:v>6705</c:v>
                </c:pt>
              </c:numCache>
            </c:numRef>
          </c:val>
          <c:extLst>
            <c:ext xmlns:c16="http://schemas.microsoft.com/office/drawing/2014/chart" uri="{C3380CC4-5D6E-409C-BE32-E72D297353CC}">
              <c16:uniqueId val="{00000000-E38F-478E-99F7-69F8D1E4AFFF}"/>
            </c:ext>
          </c:extLst>
        </c:ser>
        <c:ser>
          <c:idx val="1"/>
          <c:order val="1"/>
          <c:tx>
            <c:strRef>
              <c:f>'💰 Savings'!$H$27</c:f>
              <c:strCache>
                <c:ptCount val="1"/>
                <c:pt idx="0">
                  <c:v>Goal </c:v>
                </c:pt>
              </c:strCache>
            </c:strRef>
          </c:tx>
          <c:spPr>
            <a:noFill/>
            <a:ln w="15875">
              <a:solidFill>
                <a:schemeClr val="accent3"/>
              </a:solidFill>
            </a:ln>
            <a:effectLst/>
          </c:spPr>
          <c:invertIfNegative val="0"/>
          <c:dPt>
            <c:idx val="0"/>
            <c:invertIfNegative val="0"/>
            <c:bubble3D val="0"/>
            <c:spPr>
              <a:noFill/>
              <a:ln w="15875">
                <a:solidFill>
                  <a:schemeClr val="accent3"/>
                </a:solidFill>
              </a:ln>
              <a:effectLst/>
            </c:spPr>
            <c:extLst>
              <c:ext xmlns:c16="http://schemas.microsoft.com/office/drawing/2014/chart" uri="{C3380CC4-5D6E-409C-BE32-E72D297353CC}">
                <c16:uniqueId val="{00000008-E38F-478E-99F7-69F8D1E4AFFF}"/>
              </c:ext>
            </c:extLst>
          </c:dPt>
          <c:dLbls>
            <c:dLbl>
              <c:idx val="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4251905825204681"/>
                      <c:h val="0.22708234641401531"/>
                    </c:manualLayout>
                  </c15:layout>
                </c:ext>
                <c:ext xmlns:c16="http://schemas.microsoft.com/office/drawing/2014/chart" uri="{C3380CC4-5D6E-409C-BE32-E72D297353CC}">
                  <c16:uniqueId val="{00000008-E38F-478E-99F7-69F8D1E4AFF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Savings'!$G$28</c:f>
              <c:strCache>
                <c:ptCount val="1"/>
                <c:pt idx="0">
                  <c:v>Total</c:v>
                </c:pt>
              </c:strCache>
            </c:strRef>
          </c:cat>
          <c:val>
            <c:numRef>
              <c:f>'💰 Savings'!$H$28</c:f>
              <c:numCache>
                <c:formatCode>#,##0</c:formatCode>
                <c:ptCount val="1"/>
                <c:pt idx="0">
                  <c:v>7150</c:v>
                </c:pt>
              </c:numCache>
            </c:numRef>
          </c:val>
          <c:extLst>
            <c:ext xmlns:c16="http://schemas.microsoft.com/office/drawing/2014/chart" uri="{C3380CC4-5D6E-409C-BE32-E72D297353CC}">
              <c16:uniqueId val="{00000006-E38F-478E-99F7-69F8D1E4AFFF}"/>
            </c:ext>
          </c:extLst>
        </c:ser>
        <c:dLbls>
          <c:dLblPos val="outEnd"/>
          <c:showLegendKey val="0"/>
          <c:showVal val="1"/>
          <c:showCatName val="0"/>
          <c:showSerName val="0"/>
          <c:showPercent val="0"/>
          <c:showBubbleSize val="0"/>
        </c:dLbls>
        <c:gapWidth val="58"/>
        <c:overlap val="100"/>
        <c:axId val="1437760943"/>
        <c:axId val="1807085088"/>
      </c:barChart>
      <c:catAx>
        <c:axId val="1437760943"/>
        <c:scaling>
          <c:orientation val="minMax"/>
        </c:scaling>
        <c:delete val="1"/>
        <c:axPos val="l"/>
        <c:numFmt formatCode="General" sourceLinked="1"/>
        <c:majorTickMark val="none"/>
        <c:minorTickMark val="none"/>
        <c:tickLblPos val="nextTo"/>
        <c:crossAx val="1807085088"/>
        <c:crosses val="autoZero"/>
        <c:auto val="1"/>
        <c:lblAlgn val="ctr"/>
        <c:lblOffset val="100"/>
        <c:noMultiLvlLbl val="0"/>
      </c:catAx>
      <c:valAx>
        <c:axId val="180708508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760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[jesiah_personal_budget draft.xlsx]💰 Savings!ptSavingsAccounts</c:name>
    <c:fmtId val="8"/>
  </c:pivotSource>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AU" sz="1100"/>
              <a:t>Savings by Account</a:t>
            </a:r>
          </a:p>
        </c:rich>
      </c:tx>
      <c:layout>
        <c:manualLayout>
          <c:xMode val="edge"/>
          <c:yMode val="edge"/>
          <c:x val="1.5520000639189513E-2"/>
          <c:y val="2.7777777777777776E-2"/>
        </c:manualLayout>
      </c:layout>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noFill/>
          <a:ln w="15875">
            <a:solidFill>
              <a:schemeClr val="accent1"/>
            </a:solid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8"/>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9"/>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10"/>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11"/>
        <c:spPr>
          <a:solidFill>
            <a:schemeClr val="accent4">
              <a:lumMod val="60000"/>
              <a:lumOff val="40000"/>
            </a:schemeClr>
          </a:solidFill>
          <a:ln w="6350">
            <a:noFill/>
          </a:ln>
          <a:effectLst/>
        </c:spPr>
        <c:marker>
          <c:symbol val="none"/>
        </c:marker>
        <c:dLbl>
          <c:idx val="0"/>
          <c:delete val="1"/>
          <c:extLst>
            <c:ext xmlns:c15="http://schemas.microsoft.com/office/drawing/2012/chart" uri="{CE6537A1-D6FC-4f65-9D91-7224C49458BB}"/>
          </c:extLst>
        </c:dLbl>
      </c:pivotFmt>
      <c:pivotFmt>
        <c:idx val="12"/>
        <c:spPr>
          <a:noFill/>
          <a:ln w="22225">
            <a:solidFill>
              <a:schemeClr val="accent3"/>
            </a:solidFill>
          </a:ln>
          <a:effectLst/>
        </c:spPr>
        <c:marker>
          <c:symbol val="none"/>
        </c:marker>
        <c:dLbl>
          <c:idx val="0"/>
          <c:delete val="1"/>
          <c:extLst>
            <c:ext xmlns:c15="http://schemas.microsoft.com/office/drawing/2012/chart" uri="{CE6537A1-D6FC-4f65-9D91-7224C49458BB}"/>
          </c:extLst>
        </c:dLbl>
      </c:pivotFmt>
      <c:pivotFmt>
        <c:idx val="13"/>
        <c:spPr>
          <a:solidFill>
            <a:schemeClr val="accent4">
              <a:lumMod val="60000"/>
              <a:lumOff val="40000"/>
            </a:schemeClr>
          </a:solidFill>
          <a:ln w="6350">
            <a:noFill/>
          </a:ln>
          <a:effectLst/>
        </c:spPr>
        <c:marker>
          <c:symbol val="none"/>
        </c:marker>
        <c:dLbl>
          <c:idx val="0"/>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4"/>
        <c:spPr>
          <a:noFill/>
          <a:ln w="22225">
            <a:solidFill>
              <a:schemeClr val="accent3"/>
            </a:solidFill>
          </a:ln>
          <a:effectLst/>
        </c:spPr>
        <c:marker>
          <c:symbol val="none"/>
        </c:marker>
        <c:dLbl>
          <c:idx val="0"/>
          <c:spPr>
            <a:noFill/>
            <a:ln>
              <a:noFill/>
            </a:ln>
            <a:effectLst/>
          </c:spPr>
          <c:txPr>
            <a:bodyPr wrap="square" lIns="38100" tIns="19050" rIns="38100" bIns="19050" anchor="ctr">
              <a:spAutoFit/>
            </a:bodyPr>
            <a:lstStyle/>
            <a:p>
              <a:pPr>
                <a:defRPr b="1">
                  <a:solidFill>
                    <a:schemeClr val="accent3"/>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4">
              <a:lumMod val="40000"/>
              <a:lumOff val="60000"/>
            </a:schemeClr>
          </a:solidFill>
        </c:spPr>
        <c:marker>
          <c:symbol val="none"/>
        </c:marker>
        <c:dLbl>
          <c:idx val="0"/>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2456596595150397E-2"/>
          <c:y val="0.18039406532516766"/>
          <c:w val="0.92452952555242518"/>
          <c:h val="0.62461395450568669"/>
        </c:manualLayout>
      </c:layout>
      <c:barChart>
        <c:barDir val="col"/>
        <c:grouping val="clustered"/>
        <c:varyColors val="0"/>
        <c:ser>
          <c:idx val="0"/>
          <c:order val="0"/>
          <c:tx>
            <c:strRef>
              <c:f>'💰 Savings'!$O$27</c:f>
              <c:strCache>
                <c:ptCount val="1"/>
                <c:pt idx="0">
                  <c:v>Saved </c:v>
                </c:pt>
              </c:strCache>
            </c:strRef>
          </c:tx>
          <c:spPr>
            <a:solidFill>
              <a:schemeClr val="accent4">
                <a:lumMod val="40000"/>
                <a:lumOff val="60000"/>
              </a:schemeClr>
            </a:solidFill>
          </c:spPr>
          <c:invertIfNegative val="0"/>
          <c:dLbls>
            <c:spPr>
              <a:noFill/>
              <a:ln>
                <a:noFill/>
              </a:ln>
              <a:effectLst/>
            </c:spPr>
            <c:txPr>
              <a:bodyPr wrap="square" lIns="38100" tIns="19050" rIns="38100" bIns="19050" anchor="ctr">
                <a:spAutoFit/>
              </a:bodyPr>
              <a:lstStyle/>
              <a:p>
                <a:pPr>
                  <a:defRPr b="1">
                    <a:solidFill>
                      <a:schemeClr val="accent4">
                        <a:lumMod val="75000"/>
                      </a:schemeClr>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 Savings'!$N$28:$N$30</c:f>
              <c:strCache>
                <c:ptCount val="3"/>
                <c:pt idx="0">
                  <c:v>Acme Super Saver</c:v>
                </c:pt>
                <c:pt idx="1">
                  <c:v>Holiday Fund</c:v>
                </c:pt>
                <c:pt idx="2">
                  <c:v>Retirement Fund</c:v>
                </c:pt>
              </c:strCache>
            </c:strRef>
          </c:cat>
          <c:val>
            <c:numRef>
              <c:f>'💰 Savings'!$O$28:$O$30</c:f>
              <c:numCache>
                <c:formatCode>#,##0</c:formatCode>
                <c:ptCount val="3"/>
                <c:pt idx="0">
                  <c:v>1775</c:v>
                </c:pt>
                <c:pt idx="1">
                  <c:v>1510</c:v>
                </c:pt>
                <c:pt idx="2">
                  <c:v>3420</c:v>
                </c:pt>
              </c:numCache>
            </c:numRef>
          </c:val>
          <c:extLst>
            <c:ext xmlns:c16="http://schemas.microsoft.com/office/drawing/2014/chart" uri="{C3380CC4-5D6E-409C-BE32-E72D297353CC}">
              <c16:uniqueId val="{00000004-F091-4A83-90BE-C07765A89AF8}"/>
            </c:ext>
          </c:extLst>
        </c:ser>
        <c:ser>
          <c:idx val="1"/>
          <c:order val="1"/>
          <c:tx>
            <c:strRef>
              <c:f>'💰 Savings'!$P$27</c:f>
              <c:strCache>
                <c:ptCount val="1"/>
                <c:pt idx="0">
                  <c:v>Goal </c:v>
                </c:pt>
              </c:strCache>
            </c:strRef>
          </c:tx>
          <c:spPr>
            <a:noFill/>
            <a:ln w="22225">
              <a:solidFill>
                <a:schemeClr val="accent3"/>
              </a:solidFill>
            </a:ln>
            <a:effectLst/>
          </c:spPr>
          <c:invertIfNegative val="0"/>
          <c:dLbls>
            <c:spPr>
              <a:noFill/>
              <a:ln>
                <a:noFill/>
              </a:ln>
              <a:effectLst/>
            </c:spPr>
            <c:txPr>
              <a:bodyPr wrap="square" lIns="38100" tIns="19050" rIns="38100" bIns="19050" anchor="ctr">
                <a:spAutoFit/>
              </a:bodyPr>
              <a:lstStyle/>
              <a:p>
                <a:pPr>
                  <a:defRPr b="1">
                    <a:solidFill>
                      <a:schemeClr val="accent3"/>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 Savings'!$N$28:$N$30</c:f>
              <c:strCache>
                <c:ptCount val="3"/>
                <c:pt idx="0">
                  <c:v>Acme Super Saver</c:v>
                </c:pt>
                <c:pt idx="1">
                  <c:v>Holiday Fund</c:v>
                </c:pt>
                <c:pt idx="2">
                  <c:v>Retirement Fund</c:v>
                </c:pt>
              </c:strCache>
            </c:strRef>
          </c:cat>
          <c:val>
            <c:numRef>
              <c:f>'💰 Savings'!$P$28:$P$30</c:f>
              <c:numCache>
                <c:formatCode>#,##0</c:formatCode>
                <c:ptCount val="3"/>
                <c:pt idx="0">
                  <c:v>2200</c:v>
                </c:pt>
                <c:pt idx="1">
                  <c:v>1650</c:v>
                </c:pt>
                <c:pt idx="2">
                  <c:v>3300</c:v>
                </c:pt>
              </c:numCache>
            </c:numRef>
          </c:val>
          <c:extLst>
            <c:ext xmlns:c16="http://schemas.microsoft.com/office/drawing/2014/chart" uri="{C3380CC4-5D6E-409C-BE32-E72D297353CC}">
              <c16:uniqueId val="{00000007-F091-4A83-90BE-C07765A89AF8}"/>
            </c:ext>
          </c:extLst>
        </c:ser>
        <c:dLbls>
          <c:dLblPos val="outEnd"/>
          <c:showLegendKey val="0"/>
          <c:showVal val="1"/>
          <c:showCatName val="0"/>
          <c:showSerName val="0"/>
          <c:showPercent val="0"/>
          <c:showBubbleSize val="0"/>
        </c:dLbls>
        <c:gapWidth val="100"/>
        <c:overlap val="100"/>
        <c:axId val="1749560031"/>
        <c:axId val="656882047"/>
      </c:barChart>
      <c:catAx>
        <c:axId val="1749560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882047"/>
        <c:crosses val="autoZero"/>
        <c:auto val="1"/>
        <c:lblAlgn val="ctr"/>
        <c:lblOffset val="100"/>
        <c:noMultiLvlLbl val="0"/>
      </c:catAx>
      <c:valAx>
        <c:axId val="656882047"/>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560031"/>
        <c:crosses val="autoZero"/>
        <c:crossBetween val="between"/>
      </c:valAx>
    </c:plotArea>
    <c:plotVisOnly val="1"/>
    <c:dispBlanksAs val="gap"/>
    <c:showDLblsOverMax val="0"/>
    <c:extLst/>
  </c:chart>
  <c:spPr>
    <a:ln>
      <a:solidFill>
        <a:schemeClr val="bg1">
          <a:lumMod val="85000"/>
        </a:schemeClr>
      </a:solidFill>
    </a:ln>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127919; Budget'!A1"/><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www.myonlinetraininghub.com/excel-tables-cours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127974; Transactions'!A1"/><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7.svg"/><Relationship Id="rId5" Type="http://schemas.openxmlformats.org/officeDocument/2006/relationships/image" Target="../media/image3.png"/><Relationship Id="rId4" Type="http://schemas.openxmlformats.org/officeDocument/2006/relationships/hyperlink" Target="https://www.myonlinetraininghub.com/excel-drop-down-list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128202; Report'!A1"/><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7.svg"/><Relationship Id="rId5" Type="http://schemas.openxmlformats.org/officeDocument/2006/relationships/image" Target="../media/image3.png"/><Relationship Id="rId4" Type="http://schemas.openxmlformats.org/officeDocument/2006/relationships/hyperlink" Target="https://www.myonlinetraininghub.com/slicers-excel-tables"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media/image17.svg"/><Relationship Id="rId13" Type="http://schemas.openxmlformats.org/officeDocument/2006/relationships/image" Target="../media/image22.png"/><Relationship Id="rId18" Type="http://schemas.openxmlformats.org/officeDocument/2006/relationships/chart" Target="../charts/chart2.xml"/><Relationship Id="rId26" Type="http://schemas.openxmlformats.org/officeDocument/2006/relationships/hyperlink" Target="https://www.myonlinetraininghub.com/excel-dashboard-course" TargetMode="External"/><Relationship Id="rId3" Type="http://schemas.openxmlformats.org/officeDocument/2006/relationships/image" Target="../media/image12.png"/><Relationship Id="rId21" Type="http://schemas.openxmlformats.org/officeDocument/2006/relationships/image" Target="../media/image27.svg"/><Relationship Id="rId7" Type="http://schemas.openxmlformats.org/officeDocument/2006/relationships/image" Target="../media/image16.png"/><Relationship Id="rId12" Type="http://schemas.openxmlformats.org/officeDocument/2006/relationships/image" Target="../media/image21.svg"/><Relationship Id="rId17" Type="http://schemas.openxmlformats.org/officeDocument/2006/relationships/chart" Target="../charts/chart1.xml"/><Relationship Id="rId25" Type="http://schemas.openxmlformats.org/officeDocument/2006/relationships/hyperlink" Target="#'&#128176; Savings'!A1"/><Relationship Id="rId2" Type="http://schemas.openxmlformats.org/officeDocument/2006/relationships/image" Target="../media/image11.svg"/><Relationship Id="rId16" Type="http://schemas.openxmlformats.org/officeDocument/2006/relationships/image" Target="../media/image25.svg"/><Relationship Id="rId20" Type="http://schemas.openxmlformats.org/officeDocument/2006/relationships/image" Target="../media/image26.png"/><Relationship Id="rId1" Type="http://schemas.openxmlformats.org/officeDocument/2006/relationships/image" Target="../media/image10.png"/><Relationship Id="rId6" Type="http://schemas.openxmlformats.org/officeDocument/2006/relationships/image" Target="../media/image15.svg"/><Relationship Id="rId11" Type="http://schemas.openxmlformats.org/officeDocument/2006/relationships/image" Target="../media/image20.png"/><Relationship Id="rId24" Type="http://schemas.openxmlformats.org/officeDocument/2006/relationships/chart" Target="../charts/chart4.xml"/><Relationship Id="rId5" Type="http://schemas.openxmlformats.org/officeDocument/2006/relationships/image" Target="../media/image14.png"/><Relationship Id="rId15" Type="http://schemas.openxmlformats.org/officeDocument/2006/relationships/image" Target="../media/image24.png"/><Relationship Id="rId23" Type="http://schemas.openxmlformats.org/officeDocument/2006/relationships/image" Target="../media/image29.svg"/><Relationship Id="rId28" Type="http://schemas.openxmlformats.org/officeDocument/2006/relationships/image" Target="../media/image7.svg"/><Relationship Id="rId10" Type="http://schemas.openxmlformats.org/officeDocument/2006/relationships/image" Target="../media/image19.svg"/><Relationship Id="rId19" Type="http://schemas.openxmlformats.org/officeDocument/2006/relationships/chart" Target="../charts/chart3.xml"/><Relationship Id="rId4" Type="http://schemas.openxmlformats.org/officeDocument/2006/relationships/image" Target="../media/image13.svg"/><Relationship Id="rId9" Type="http://schemas.openxmlformats.org/officeDocument/2006/relationships/image" Target="../media/image18.png"/><Relationship Id="rId14" Type="http://schemas.openxmlformats.org/officeDocument/2006/relationships/image" Target="../media/image23.svg"/><Relationship Id="rId22" Type="http://schemas.openxmlformats.org/officeDocument/2006/relationships/image" Target="../media/image28.png"/><Relationship Id="rId27"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myonlinetraininghub.com/excel-power-query-course" TargetMode="External"/><Relationship Id="rId2" Type="http://schemas.openxmlformats.org/officeDocument/2006/relationships/image" Target="../media/image31.svg"/><Relationship Id="rId1" Type="http://schemas.openxmlformats.org/officeDocument/2006/relationships/image" Target="../media/image30.png"/><Relationship Id="rId6" Type="http://schemas.openxmlformats.org/officeDocument/2006/relationships/hyperlink" Target="https://www.myonlinetraininghub.com/excel-pivottable-course-quick-start" TargetMode="External"/><Relationship Id="rId5" Type="http://schemas.openxmlformats.org/officeDocument/2006/relationships/image" Target="../media/image7.sv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7.xml"/><Relationship Id="rId4" Type="http://schemas.openxmlformats.org/officeDocument/2006/relationships/image" Target="../media/image33.svg"/></Relationships>
</file>

<file path=xl/drawings/_rels/drawing8.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40.png"/><Relationship Id="rId3" Type="http://schemas.openxmlformats.org/officeDocument/2006/relationships/image" Target="../media/image35.svg"/><Relationship Id="rId7" Type="http://schemas.openxmlformats.org/officeDocument/2006/relationships/image" Target="../media/image37.png"/><Relationship Id="rId12" Type="http://schemas.openxmlformats.org/officeDocument/2006/relationships/hyperlink" Target="https://www.tiktok.com/@myndatreacy" TargetMode="External"/><Relationship Id="rId17" Type="http://schemas.openxmlformats.org/officeDocument/2006/relationships/image" Target="../media/image42.png"/><Relationship Id="rId2" Type="http://schemas.openxmlformats.org/officeDocument/2006/relationships/image" Target="../media/image34.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39.png"/><Relationship Id="rId5" Type="http://schemas.openxmlformats.org/officeDocument/2006/relationships/image" Target="../media/image36.png"/><Relationship Id="rId15" Type="http://schemas.openxmlformats.org/officeDocument/2006/relationships/image" Target="../media/image41.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38.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47625</xdr:rowOff>
    </xdr:from>
    <xdr:to>
      <xdr:col>1</xdr:col>
      <xdr:colOff>704850</xdr:colOff>
      <xdr:row>0</xdr:row>
      <xdr:rowOff>752475</xdr:rowOff>
    </xdr:to>
    <xdr:pic>
      <xdr:nvPicPr>
        <xdr:cNvPr id="4" name="Graphic 3" descr="Document outline">
          <a:extLst>
            <a:ext uri="{FF2B5EF4-FFF2-40B4-BE49-F238E27FC236}">
              <a16:creationId xmlns:a16="http://schemas.microsoft.com/office/drawing/2014/main" id="{A604065D-45D3-442F-8244-62ECA9DCF2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47625"/>
          <a:ext cx="704850" cy="704850"/>
        </a:xfrm>
        <a:prstGeom prst="rect">
          <a:avLst/>
        </a:prstGeom>
      </xdr:spPr>
    </xdr:pic>
    <xdr:clientData/>
  </xdr:twoCellAnchor>
  <xdr:twoCellAnchor editAs="absolute">
    <xdr:from>
      <xdr:col>4</xdr:col>
      <xdr:colOff>238125</xdr:colOff>
      <xdr:row>2</xdr:row>
      <xdr:rowOff>152400</xdr:rowOff>
    </xdr:from>
    <xdr:to>
      <xdr:col>7</xdr:col>
      <xdr:colOff>219075</xdr:colOff>
      <xdr:row>10</xdr:row>
      <xdr:rowOff>85725</xdr:rowOff>
    </xdr:to>
    <xdr:sp macro="" textlink="">
      <xdr:nvSpPr>
        <xdr:cNvPr id="2" name="Speech Bubble: Rectangle 1">
          <a:extLst>
            <a:ext uri="{FF2B5EF4-FFF2-40B4-BE49-F238E27FC236}">
              <a16:creationId xmlns:a16="http://schemas.microsoft.com/office/drawing/2014/main" id="{DCFC6C5F-57C7-269C-D37F-43396B2E77A7}"/>
            </a:ext>
          </a:extLst>
        </xdr:cNvPr>
        <xdr:cNvSpPr/>
      </xdr:nvSpPr>
      <xdr:spPr>
        <a:xfrm>
          <a:off x="4191000" y="1266825"/>
          <a:ext cx="1809750" cy="1457325"/>
        </a:xfrm>
        <a:prstGeom prst="wedgeRectCallout">
          <a:avLst>
            <a:gd name="adj1" fmla="val -55129"/>
            <a:gd name="adj2" fmla="val -2042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lang="en-AU" sz="1100">
              <a:solidFill>
                <a:schemeClr val="bg1"/>
              </a:solidFill>
            </a:rPr>
            <a:t>Add/change Sub-categories</a:t>
          </a:r>
          <a:r>
            <a:rPr lang="en-AU" sz="1100" baseline="0">
              <a:solidFill>
                <a:schemeClr val="bg1"/>
              </a:solidFill>
            </a:rPr>
            <a:t> and Categories as required. </a:t>
          </a:r>
        </a:p>
        <a:p>
          <a:pPr algn="l"/>
          <a:endParaRPr lang="en-AU" sz="1100" baseline="0">
            <a:solidFill>
              <a:schemeClr val="bg1"/>
            </a:solidFill>
          </a:endParaRPr>
        </a:p>
        <a:p>
          <a:pPr algn="l"/>
          <a:r>
            <a:rPr lang="en-AU" sz="1100" baseline="0">
              <a:solidFill>
                <a:schemeClr val="bg1"/>
              </a:solidFill>
            </a:rPr>
            <a:t>Note: delete the whole row to remove any you don't require and add new categories on the next available row under the table. </a:t>
          </a:r>
          <a:endParaRPr lang="en-AU" sz="1100">
            <a:solidFill>
              <a:schemeClr val="bg1"/>
            </a:solidFill>
          </a:endParaRPr>
        </a:p>
      </xdr:txBody>
    </xdr:sp>
    <xdr:clientData/>
  </xdr:twoCellAnchor>
  <xdr:twoCellAnchor editAs="absolute">
    <xdr:from>
      <xdr:col>4</xdr:col>
      <xdr:colOff>304800</xdr:colOff>
      <xdr:row>21</xdr:row>
      <xdr:rowOff>95250</xdr:rowOff>
    </xdr:from>
    <xdr:to>
      <xdr:col>6</xdr:col>
      <xdr:colOff>285750</xdr:colOff>
      <xdr:row>24</xdr:row>
      <xdr:rowOff>76200</xdr:rowOff>
    </xdr:to>
    <xdr:sp macro="" textlink="">
      <xdr:nvSpPr>
        <xdr:cNvPr id="3" name="Arrow: Right 2">
          <a:hlinkClick xmlns:r="http://schemas.openxmlformats.org/officeDocument/2006/relationships" r:id="rId3"/>
          <a:extLst>
            <a:ext uri="{FF2B5EF4-FFF2-40B4-BE49-F238E27FC236}">
              <a16:creationId xmlns:a16="http://schemas.microsoft.com/office/drawing/2014/main" id="{481514FF-B148-05AB-C6F6-0F868527E031}"/>
            </a:ext>
          </a:extLst>
        </xdr:cNvPr>
        <xdr:cNvSpPr/>
      </xdr:nvSpPr>
      <xdr:spPr>
        <a:xfrm>
          <a:off x="4257675" y="4829175"/>
          <a:ext cx="1200150" cy="552450"/>
        </a:xfrm>
        <a:prstGeom prst="rightArrow">
          <a:avLst>
            <a:gd name="adj1" fmla="val 50000"/>
            <a:gd name="adj2" fmla="val 57576"/>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l"/>
          <a:r>
            <a:rPr lang="en-AU" sz="1100"/>
            <a:t>Next Step</a:t>
          </a:r>
        </a:p>
      </xdr:txBody>
    </xdr:sp>
    <xdr:clientData/>
  </xdr:twoCellAnchor>
  <xdr:twoCellAnchor>
    <xdr:from>
      <xdr:col>5</xdr:col>
      <xdr:colOff>133350</xdr:colOff>
      <xdr:row>0</xdr:row>
      <xdr:rowOff>247650</xdr:rowOff>
    </xdr:from>
    <xdr:to>
      <xdr:col>8</xdr:col>
      <xdr:colOff>457200</xdr:colOff>
      <xdr:row>0</xdr:row>
      <xdr:rowOff>657225</xdr:rowOff>
    </xdr:to>
    <xdr:grpSp>
      <xdr:nvGrpSpPr>
        <xdr:cNvPr id="7" name="Group 6">
          <a:hlinkClick xmlns:r="http://schemas.openxmlformats.org/officeDocument/2006/relationships" r:id="rId4"/>
          <a:extLst>
            <a:ext uri="{FF2B5EF4-FFF2-40B4-BE49-F238E27FC236}">
              <a16:creationId xmlns:a16="http://schemas.microsoft.com/office/drawing/2014/main" id="{DD035DBE-200C-CFA6-141A-8EA5E845689C}"/>
            </a:ext>
          </a:extLst>
        </xdr:cNvPr>
        <xdr:cNvGrpSpPr/>
      </xdr:nvGrpSpPr>
      <xdr:grpSpPr>
        <a:xfrm>
          <a:off x="4695825" y="247650"/>
          <a:ext cx="2152650" cy="409575"/>
          <a:chOff x="6400800" y="1238250"/>
          <a:chExt cx="2152650" cy="409575"/>
        </a:xfrm>
      </xdr:grpSpPr>
      <xdr:sp macro="" textlink="">
        <xdr:nvSpPr>
          <xdr:cNvPr id="5" name="Rectangle: Rounded Corners 4">
            <a:extLst>
              <a:ext uri="{FF2B5EF4-FFF2-40B4-BE49-F238E27FC236}">
                <a16:creationId xmlns:a16="http://schemas.microsoft.com/office/drawing/2014/main" id="{3DA75D45-A6B5-48FB-A37B-E42070121086}"/>
              </a:ext>
            </a:extLst>
          </xdr:cNvPr>
          <xdr:cNvSpPr/>
        </xdr:nvSpPr>
        <xdr:spPr>
          <a:xfrm>
            <a:off x="6400800" y="1238250"/>
            <a:ext cx="2152650" cy="409575"/>
          </a:xfrm>
          <a:prstGeom prst="roundRect">
            <a:avLst/>
          </a:prstGeom>
          <a:ln w="28575">
            <a:solidFill>
              <a:schemeClr val="accent5">
                <a:lumMod val="75000"/>
              </a:schemeClr>
            </a:solidFill>
          </a:ln>
          <a:effectLst>
            <a:glow rad="76200">
              <a:schemeClr val="accent5">
                <a:lumMod val="20000"/>
                <a:lumOff val="80000"/>
                <a:alpha val="57000"/>
              </a:schemeClr>
            </a:glow>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lvl="1" algn="l"/>
            <a:r>
              <a:rPr lang="en-AU" sz="1400">
                <a:solidFill>
                  <a:schemeClr val="bg1"/>
                </a:solidFill>
              </a:rPr>
              <a:t>Excel Tables Course</a:t>
            </a:r>
          </a:p>
        </xdr:txBody>
      </xdr:sp>
      <xdr:pic>
        <xdr:nvPicPr>
          <xdr:cNvPr id="6" name="Graphic 5" descr="Graduation cap with solid fill">
            <a:extLst>
              <a:ext uri="{FF2B5EF4-FFF2-40B4-BE49-F238E27FC236}">
                <a16:creationId xmlns:a16="http://schemas.microsoft.com/office/drawing/2014/main" id="{743C955C-EA99-47FA-9333-2B39BAB38E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34150" y="1266825"/>
            <a:ext cx="342000" cy="342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352425</xdr:colOff>
      <xdr:row>0</xdr:row>
      <xdr:rowOff>914400</xdr:rowOff>
    </xdr:to>
    <xdr:pic>
      <xdr:nvPicPr>
        <xdr:cNvPr id="3" name="Graphic 2" descr="Bullseye outline">
          <a:extLst>
            <a:ext uri="{FF2B5EF4-FFF2-40B4-BE49-F238E27FC236}">
              <a16:creationId xmlns:a16="http://schemas.microsoft.com/office/drawing/2014/main" id="{6795D094-0F31-70CD-D978-20FF77A745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9600" y="0"/>
          <a:ext cx="914400" cy="914400"/>
        </a:xfrm>
        <a:prstGeom prst="rect">
          <a:avLst/>
        </a:prstGeom>
      </xdr:spPr>
    </xdr:pic>
    <xdr:clientData/>
  </xdr:twoCellAnchor>
  <xdr:twoCellAnchor editAs="absolute">
    <xdr:from>
      <xdr:col>14</xdr:col>
      <xdr:colOff>9525</xdr:colOff>
      <xdr:row>2</xdr:row>
      <xdr:rowOff>0</xdr:rowOff>
    </xdr:from>
    <xdr:to>
      <xdr:col>17</xdr:col>
      <xdr:colOff>0</xdr:colOff>
      <xdr:row>6</xdr:row>
      <xdr:rowOff>152400</xdr:rowOff>
    </xdr:to>
    <xdr:sp macro="" textlink="">
      <xdr:nvSpPr>
        <xdr:cNvPr id="2" name="Speech Bubble: Rectangle 1">
          <a:extLst>
            <a:ext uri="{FF2B5EF4-FFF2-40B4-BE49-F238E27FC236}">
              <a16:creationId xmlns:a16="http://schemas.microsoft.com/office/drawing/2014/main" id="{4CD8B471-F026-53F7-5EAA-3596A4A437EC}"/>
            </a:ext>
          </a:extLst>
        </xdr:cNvPr>
        <xdr:cNvSpPr/>
      </xdr:nvSpPr>
      <xdr:spPr>
        <a:xfrm>
          <a:off x="9324975" y="1114425"/>
          <a:ext cx="1857375" cy="914400"/>
        </a:xfrm>
        <a:prstGeom prst="wedgeRectCallout">
          <a:avLst>
            <a:gd name="adj1" fmla="val -56472"/>
            <a:gd name="adj2" fmla="val -21554"/>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AU" sz="1100">
              <a:solidFill>
                <a:schemeClr val="bg1"/>
              </a:solidFill>
            </a:rPr>
            <a:t>Replace budget</a:t>
          </a:r>
          <a:r>
            <a:rPr lang="en-AU" sz="1100" baseline="0">
              <a:solidFill>
                <a:schemeClr val="bg1"/>
              </a:solidFill>
            </a:rPr>
            <a:t> data with your own figures.  Enter income as positive values and expenses as negative values.</a:t>
          </a:r>
          <a:endParaRPr lang="en-AU" sz="1100">
            <a:solidFill>
              <a:schemeClr val="bg1"/>
            </a:solidFill>
          </a:endParaRPr>
        </a:p>
      </xdr:txBody>
    </xdr:sp>
    <xdr:clientData/>
  </xdr:twoCellAnchor>
  <xdr:twoCellAnchor editAs="absolute">
    <xdr:from>
      <xdr:col>0</xdr:col>
      <xdr:colOff>228601</xdr:colOff>
      <xdr:row>23</xdr:row>
      <xdr:rowOff>133350</xdr:rowOff>
    </xdr:from>
    <xdr:to>
      <xdr:col>2</xdr:col>
      <xdr:colOff>9526</xdr:colOff>
      <xdr:row>24</xdr:row>
      <xdr:rowOff>142875</xdr:rowOff>
    </xdr:to>
    <xdr:sp macro="" textlink="">
      <xdr:nvSpPr>
        <xdr:cNvPr id="5" name="Speech Bubble: Rectangle 4">
          <a:extLst>
            <a:ext uri="{FF2B5EF4-FFF2-40B4-BE49-F238E27FC236}">
              <a16:creationId xmlns:a16="http://schemas.microsoft.com/office/drawing/2014/main" id="{BAA4FEFB-D2E1-B826-7FB5-7759CD2C47AE}"/>
            </a:ext>
          </a:extLst>
        </xdr:cNvPr>
        <xdr:cNvSpPr/>
      </xdr:nvSpPr>
      <xdr:spPr>
        <a:xfrm>
          <a:off x="228601" y="5248275"/>
          <a:ext cx="571500" cy="200025"/>
        </a:xfrm>
        <a:prstGeom prst="wedgeRectCallout">
          <a:avLst>
            <a:gd name="adj1" fmla="val -22116"/>
            <a:gd name="adj2" fmla="val -6214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AU" sz="1100">
              <a:solidFill>
                <a:schemeClr val="bg1"/>
              </a:solidFill>
            </a:rPr>
            <a:t>Add more rows</a:t>
          </a:r>
          <a:r>
            <a:rPr lang="en-AU" sz="1100" baseline="0">
              <a:solidFill>
                <a:schemeClr val="bg1"/>
              </a:solidFill>
            </a:rPr>
            <a:t> for future years or new sub-categories.</a:t>
          </a:r>
          <a:endParaRPr lang="en-AU" sz="1100">
            <a:solidFill>
              <a:schemeClr val="bg1"/>
            </a:solidFill>
          </a:endParaRPr>
        </a:p>
      </xdr:txBody>
    </xdr:sp>
    <xdr:clientData/>
  </xdr:twoCellAnchor>
  <xdr:twoCellAnchor editAs="absolute">
    <xdr:from>
      <xdr:col>13</xdr:col>
      <xdr:colOff>533400</xdr:colOff>
      <xdr:row>20</xdr:row>
      <xdr:rowOff>123825</xdr:rowOff>
    </xdr:from>
    <xdr:to>
      <xdr:col>15</xdr:col>
      <xdr:colOff>438150</xdr:colOff>
      <xdr:row>23</xdr:row>
      <xdr:rowOff>180975</xdr:rowOff>
    </xdr:to>
    <xdr:sp macro="" textlink="">
      <xdr:nvSpPr>
        <xdr:cNvPr id="7" name="Arrow: Right 6">
          <a:hlinkClick xmlns:r="http://schemas.openxmlformats.org/officeDocument/2006/relationships" r:id="rId3"/>
          <a:extLst>
            <a:ext uri="{FF2B5EF4-FFF2-40B4-BE49-F238E27FC236}">
              <a16:creationId xmlns:a16="http://schemas.microsoft.com/office/drawing/2014/main" id="{5751CEE6-3A74-46C5-9F28-F59B462D80F5}"/>
            </a:ext>
          </a:extLst>
        </xdr:cNvPr>
        <xdr:cNvSpPr/>
      </xdr:nvSpPr>
      <xdr:spPr>
        <a:xfrm>
          <a:off x="9201150" y="4667250"/>
          <a:ext cx="1200150" cy="628650"/>
        </a:xfrm>
        <a:prstGeom prst="rightArrow">
          <a:avLst>
            <a:gd name="adj1" fmla="val 50000"/>
            <a:gd name="adj2" fmla="val 57576"/>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13</xdr:col>
      <xdr:colOff>609600</xdr:colOff>
      <xdr:row>0</xdr:row>
      <xdr:rowOff>285750</xdr:rowOff>
    </xdr:from>
    <xdr:to>
      <xdr:col>18</xdr:col>
      <xdr:colOff>9525</xdr:colOff>
      <xdr:row>0</xdr:row>
      <xdr:rowOff>695325</xdr:rowOff>
    </xdr:to>
    <xdr:grpSp>
      <xdr:nvGrpSpPr>
        <xdr:cNvPr id="4" name="Group 3">
          <a:hlinkClick xmlns:r="http://schemas.openxmlformats.org/officeDocument/2006/relationships" r:id="rId4"/>
          <a:extLst>
            <a:ext uri="{FF2B5EF4-FFF2-40B4-BE49-F238E27FC236}">
              <a16:creationId xmlns:a16="http://schemas.microsoft.com/office/drawing/2014/main" id="{BC32C56F-BA32-4CB1-85D5-81D8E74D9FF5}"/>
            </a:ext>
          </a:extLst>
        </xdr:cNvPr>
        <xdr:cNvGrpSpPr/>
      </xdr:nvGrpSpPr>
      <xdr:grpSpPr>
        <a:xfrm>
          <a:off x="9277350" y="285750"/>
          <a:ext cx="2524125" cy="409575"/>
          <a:chOff x="9201150" y="628649"/>
          <a:chExt cx="2343150" cy="409575"/>
        </a:xfrm>
        <a:effectLst>
          <a:outerShdw blurRad="63500" sx="102000" sy="102000" algn="ctr" rotWithShape="0">
            <a:prstClr val="black">
              <a:alpha val="40000"/>
            </a:prstClr>
          </a:outerShdw>
        </a:effectLst>
      </xdr:grpSpPr>
      <xdr:sp macro="" textlink="">
        <xdr:nvSpPr>
          <xdr:cNvPr id="6" name="Rectangle: Rounded Corners 5">
            <a:extLst>
              <a:ext uri="{FF2B5EF4-FFF2-40B4-BE49-F238E27FC236}">
                <a16:creationId xmlns:a16="http://schemas.microsoft.com/office/drawing/2014/main" id="{14C7AC42-F523-9631-10BA-3C305BB1B6C1}"/>
              </a:ext>
            </a:extLst>
          </xdr:cNvPr>
          <xdr:cNvSpPr/>
        </xdr:nvSpPr>
        <xdr:spPr>
          <a:xfrm>
            <a:off x="9201150" y="628649"/>
            <a:ext cx="2343150" cy="40957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lvl="1" algn="l"/>
            <a:r>
              <a:rPr lang="en-AU" sz="1400"/>
              <a:t>Data Validation Tutorial</a:t>
            </a:r>
          </a:p>
        </xdr:txBody>
      </xdr:sp>
      <xdr:pic>
        <xdr:nvPicPr>
          <xdr:cNvPr id="8" name="Graphic 7" descr="Graduation cap with solid fill">
            <a:extLst>
              <a:ext uri="{FF2B5EF4-FFF2-40B4-BE49-F238E27FC236}">
                <a16:creationId xmlns:a16="http://schemas.microsoft.com/office/drawing/2014/main" id="{EE6312A0-DA17-1B31-16AC-E049B3E0D0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296400" y="657223"/>
            <a:ext cx="317479" cy="3420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66675</xdr:colOff>
      <xdr:row>0</xdr:row>
      <xdr:rowOff>0</xdr:rowOff>
    </xdr:from>
    <xdr:to>
      <xdr:col>1</xdr:col>
      <xdr:colOff>828675</xdr:colOff>
      <xdr:row>0</xdr:row>
      <xdr:rowOff>762000</xdr:rowOff>
    </xdr:to>
    <xdr:pic>
      <xdr:nvPicPr>
        <xdr:cNvPr id="12" name="Graphic 11" descr="Bank outline">
          <a:extLst>
            <a:ext uri="{FF2B5EF4-FFF2-40B4-BE49-F238E27FC236}">
              <a16:creationId xmlns:a16="http://schemas.microsoft.com/office/drawing/2014/main" id="{6948069E-0D42-017E-5C13-9601D5AB4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0"/>
          <a:ext cx="762000" cy="762000"/>
        </a:xfrm>
        <a:prstGeom prst="rect">
          <a:avLst/>
        </a:prstGeom>
      </xdr:spPr>
    </xdr:pic>
    <xdr:clientData/>
  </xdr:twoCellAnchor>
  <xdr:twoCellAnchor editAs="absolute">
    <xdr:from>
      <xdr:col>10</xdr:col>
      <xdr:colOff>114300</xdr:colOff>
      <xdr:row>7</xdr:row>
      <xdr:rowOff>161925</xdr:rowOff>
    </xdr:from>
    <xdr:to>
      <xdr:col>12</xdr:col>
      <xdr:colOff>95250</xdr:colOff>
      <xdr:row>11</xdr:row>
      <xdr:rowOff>28575</xdr:rowOff>
    </xdr:to>
    <xdr:sp macro="" textlink="">
      <xdr:nvSpPr>
        <xdr:cNvPr id="13" name="Arrow: Right 12">
          <a:hlinkClick xmlns:r="http://schemas.openxmlformats.org/officeDocument/2006/relationships" r:id="rId3"/>
          <a:extLst>
            <a:ext uri="{FF2B5EF4-FFF2-40B4-BE49-F238E27FC236}">
              <a16:creationId xmlns:a16="http://schemas.microsoft.com/office/drawing/2014/main" id="{DE1AEC09-2DE4-49E9-9D41-62200A22FAC7}"/>
            </a:ext>
          </a:extLst>
        </xdr:cNvPr>
        <xdr:cNvSpPr/>
      </xdr:nvSpPr>
      <xdr:spPr>
        <a:xfrm>
          <a:off x="7686675" y="2228850"/>
          <a:ext cx="1200150" cy="628650"/>
        </a:xfrm>
        <a:prstGeom prst="rightArrow">
          <a:avLst>
            <a:gd name="adj1" fmla="val 50000"/>
            <a:gd name="adj2" fmla="val 57576"/>
          </a:avLst>
        </a:prstGeom>
      </xdr:spPr>
      <xdr:style>
        <a:lnRef idx="3">
          <a:schemeClr val="lt1"/>
        </a:lnRef>
        <a:fillRef idx="1">
          <a:schemeClr val="accent3"/>
        </a:fillRef>
        <a:effectRef idx="1">
          <a:schemeClr val="accent3"/>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0</xdr:col>
      <xdr:colOff>228600</xdr:colOff>
      <xdr:row>1</xdr:row>
      <xdr:rowOff>38100</xdr:rowOff>
    </xdr:from>
    <xdr:to>
      <xdr:col>2</xdr:col>
      <xdr:colOff>266700</xdr:colOff>
      <xdr:row>7</xdr:row>
      <xdr:rowOff>133350</xdr:rowOff>
    </xdr:to>
    <mc:AlternateContent xmlns:mc="http://schemas.openxmlformats.org/markup-compatibility/2006" xmlns:sle15="http://schemas.microsoft.com/office/drawing/2012/slicer">
      <mc:Choice Requires="sle15">
        <xdr:graphicFrame macro="">
          <xdr:nvGraphicFramePr>
            <xdr:cNvPr id="5" name="Account 1">
              <a:extLst>
                <a:ext uri="{FF2B5EF4-FFF2-40B4-BE49-F238E27FC236}">
                  <a16:creationId xmlns:a16="http://schemas.microsoft.com/office/drawing/2014/main" id="{AFF859BB-8DD1-9C96-B841-D1A5BB2DE59B}"/>
                </a:ext>
              </a:extLst>
            </xdr:cNvPr>
            <xdr:cNvGraphicFramePr/>
          </xdr:nvGraphicFramePr>
          <xdr:xfrm>
            <a:off x="0" y="0"/>
            <a:ext cx="0" cy="0"/>
          </xdr:xfrm>
          <a:graphic>
            <a:graphicData uri="http://schemas.microsoft.com/office/drawing/2010/slicer">
              <sle:slicer xmlns:sle="http://schemas.microsoft.com/office/drawing/2010/slicer" name="Account 1"/>
            </a:graphicData>
          </a:graphic>
        </xdr:graphicFrame>
      </mc:Choice>
      <mc:Fallback xmlns="">
        <xdr:sp macro="" textlink="">
          <xdr:nvSpPr>
            <xdr:cNvPr id="0" name=""/>
            <xdr:cNvSpPr>
              <a:spLocks noTextEdit="1"/>
            </xdr:cNvSpPr>
          </xdr:nvSpPr>
          <xdr:spPr>
            <a:xfrm>
              <a:off x="228600" y="962025"/>
              <a:ext cx="1162050" cy="12382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285750</xdr:colOff>
      <xdr:row>1</xdr:row>
      <xdr:rowOff>28576</xdr:rowOff>
    </xdr:from>
    <xdr:to>
      <xdr:col>6</xdr:col>
      <xdr:colOff>838201</xdr:colOff>
      <xdr:row>7</xdr:row>
      <xdr:rowOff>123826</xdr:rowOff>
    </xdr:to>
    <mc:AlternateContent xmlns:mc="http://schemas.openxmlformats.org/markup-compatibility/2006" xmlns:sle15="http://schemas.microsoft.com/office/drawing/2012/slicer">
      <mc:Choice Requires="sle15">
        <xdr:graphicFrame macro="">
          <xdr:nvGraphicFramePr>
            <xdr:cNvPr id="6" name="Sub-category">
              <a:extLst>
                <a:ext uri="{FF2B5EF4-FFF2-40B4-BE49-F238E27FC236}">
                  <a16:creationId xmlns:a16="http://schemas.microsoft.com/office/drawing/2014/main" id="{A2D4C477-AD39-80C9-BBBF-3D6E7E4674CD}"/>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1409700" y="952501"/>
              <a:ext cx="3876676" cy="123825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38100</xdr:colOff>
      <xdr:row>1</xdr:row>
      <xdr:rowOff>66675</xdr:rowOff>
    </xdr:from>
    <xdr:to>
      <xdr:col>8</xdr:col>
      <xdr:colOff>352425</xdr:colOff>
      <xdr:row>5</xdr:row>
      <xdr:rowOff>123825</xdr:rowOff>
    </xdr:to>
    <xdr:sp macro="" textlink="">
      <xdr:nvSpPr>
        <xdr:cNvPr id="7" name="Speech Bubble: Rectangle 6">
          <a:extLst>
            <a:ext uri="{FF2B5EF4-FFF2-40B4-BE49-F238E27FC236}">
              <a16:creationId xmlns:a16="http://schemas.microsoft.com/office/drawing/2014/main" id="{C1CE36BD-9F37-CBD9-9753-70588590E901}"/>
            </a:ext>
          </a:extLst>
        </xdr:cNvPr>
        <xdr:cNvSpPr/>
      </xdr:nvSpPr>
      <xdr:spPr>
        <a:xfrm>
          <a:off x="5486400" y="990600"/>
          <a:ext cx="1219200" cy="819150"/>
        </a:xfrm>
        <a:prstGeom prst="wedgeRectCallout">
          <a:avLst>
            <a:gd name="adj1" fmla="val -58991"/>
            <a:gd name="adj2" fmla="val -2377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en-AU" sz="1100">
              <a:solidFill>
                <a:schemeClr val="bg1"/>
              </a:solidFill>
            </a:rPr>
            <a:t>Use the Slicers to filter the table and find transactions more easily.</a:t>
          </a:r>
        </a:p>
      </xdr:txBody>
    </xdr:sp>
    <xdr:clientData/>
  </xdr:twoCellAnchor>
  <xdr:twoCellAnchor editAs="absolute">
    <xdr:from>
      <xdr:col>7</xdr:col>
      <xdr:colOff>85725</xdr:colOff>
      <xdr:row>0</xdr:row>
      <xdr:rowOff>285750</xdr:rowOff>
    </xdr:from>
    <xdr:to>
      <xdr:col>10</xdr:col>
      <xdr:colOff>485775</xdr:colOff>
      <xdr:row>0</xdr:row>
      <xdr:rowOff>695325</xdr:rowOff>
    </xdr:to>
    <xdr:grpSp>
      <xdr:nvGrpSpPr>
        <xdr:cNvPr id="2" name="Group 1">
          <a:hlinkClick xmlns:r="http://schemas.openxmlformats.org/officeDocument/2006/relationships" r:id="rId4"/>
          <a:extLst>
            <a:ext uri="{FF2B5EF4-FFF2-40B4-BE49-F238E27FC236}">
              <a16:creationId xmlns:a16="http://schemas.microsoft.com/office/drawing/2014/main" id="{2847D4F6-7B70-4A8D-ABF9-0E1551E2F60C}"/>
            </a:ext>
          </a:extLst>
        </xdr:cNvPr>
        <xdr:cNvGrpSpPr/>
      </xdr:nvGrpSpPr>
      <xdr:grpSpPr>
        <a:xfrm>
          <a:off x="5534025" y="285750"/>
          <a:ext cx="2524125" cy="409575"/>
          <a:chOff x="9201150" y="628649"/>
          <a:chExt cx="2343150" cy="409575"/>
        </a:xfrm>
        <a:effectLst>
          <a:outerShdw blurRad="63500" sx="102000" sy="102000" algn="ctr" rotWithShape="0">
            <a:prstClr val="black">
              <a:alpha val="40000"/>
            </a:prstClr>
          </a:outerShdw>
        </a:effectLst>
      </xdr:grpSpPr>
      <xdr:sp macro="" textlink="">
        <xdr:nvSpPr>
          <xdr:cNvPr id="3" name="Rectangle: Rounded Corners 2">
            <a:extLst>
              <a:ext uri="{FF2B5EF4-FFF2-40B4-BE49-F238E27FC236}">
                <a16:creationId xmlns:a16="http://schemas.microsoft.com/office/drawing/2014/main" id="{80B5359D-9C9F-24B2-A3FB-F25388717203}"/>
              </a:ext>
            </a:extLst>
          </xdr:cNvPr>
          <xdr:cNvSpPr/>
        </xdr:nvSpPr>
        <xdr:spPr>
          <a:xfrm>
            <a:off x="9201150" y="628649"/>
            <a:ext cx="2343150" cy="409575"/>
          </a:xfrm>
          <a:prstGeom prst="roundRect">
            <a:avLst/>
          </a:prstGeom>
          <a:ln w="28575"/>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lvl="1" algn="l"/>
            <a:r>
              <a:rPr lang="en-AU" sz="1400">
                <a:solidFill>
                  <a:schemeClr val="bg1"/>
                </a:solidFill>
              </a:rPr>
              <a:t>Slicers for Tables</a:t>
            </a:r>
            <a:r>
              <a:rPr lang="en-AU" sz="1400" baseline="0">
                <a:solidFill>
                  <a:schemeClr val="bg1"/>
                </a:solidFill>
              </a:rPr>
              <a:t> Tutorial</a:t>
            </a:r>
            <a:endParaRPr lang="en-AU" sz="1400">
              <a:solidFill>
                <a:schemeClr val="bg1"/>
              </a:solidFill>
            </a:endParaRPr>
          </a:p>
        </xdr:txBody>
      </xdr:sp>
      <xdr:pic>
        <xdr:nvPicPr>
          <xdr:cNvPr id="4" name="Graphic 3" descr="Graduation cap with solid fill">
            <a:extLst>
              <a:ext uri="{FF2B5EF4-FFF2-40B4-BE49-F238E27FC236}">
                <a16:creationId xmlns:a16="http://schemas.microsoft.com/office/drawing/2014/main" id="{1DB3C846-2EFF-1C5A-F932-AF0A9493D25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9296400" y="657223"/>
            <a:ext cx="317479" cy="342000"/>
          </a:xfrm>
          <a:prstGeom prst="rect">
            <a:avLst/>
          </a:prstGeom>
        </xdr:spPr>
      </xdr:pic>
    </xdr:grpSp>
    <xdr:clientData/>
  </xdr:twoCellAnchor>
  <xdr:twoCellAnchor editAs="oneCell">
    <xdr:from>
      <xdr:col>3</xdr:col>
      <xdr:colOff>0</xdr:colOff>
      <xdr:row>103</xdr:row>
      <xdr:rowOff>0</xdr:rowOff>
    </xdr:from>
    <xdr:to>
      <xdr:col>3</xdr:col>
      <xdr:colOff>304800</xdr:colOff>
      <xdr:row>104</xdr:row>
      <xdr:rowOff>114300</xdr:rowOff>
    </xdr:to>
    <xdr:sp macro="" textlink="">
      <xdr:nvSpPr>
        <xdr:cNvPr id="8" name="AutoShape 7">
          <a:extLst>
            <a:ext uri="{FF2B5EF4-FFF2-40B4-BE49-F238E27FC236}">
              <a16:creationId xmlns:a16="http://schemas.microsoft.com/office/drawing/2014/main" id="{EF6AC19A-BFBB-448B-85A5-B3BF975D1072}"/>
            </a:ext>
          </a:extLst>
        </xdr:cNvPr>
        <xdr:cNvSpPr>
          <a:spLocks noChangeAspect="1" noChangeArrowheads="1"/>
        </xdr:cNvSpPr>
      </xdr:nvSpPr>
      <xdr:spPr bwMode="auto">
        <a:xfrm>
          <a:off x="1333500" y="1924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104</xdr:row>
      <xdr:rowOff>0</xdr:rowOff>
    </xdr:from>
    <xdr:to>
      <xdr:col>3</xdr:col>
      <xdr:colOff>304800</xdr:colOff>
      <xdr:row>105</xdr:row>
      <xdr:rowOff>114300</xdr:rowOff>
    </xdr:to>
    <xdr:sp macro="" textlink="">
      <xdr:nvSpPr>
        <xdr:cNvPr id="9" name="AutoShape 8">
          <a:extLst>
            <a:ext uri="{FF2B5EF4-FFF2-40B4-BE49-F238E27FC236}">
              <a16:creationId xmlns:a16="http://schemas.microsoft.com/office/drawing/2014/main" id="{6AAC5F01-BDD2-4A4F-9C97-C0034D6678FE}"/>
            </a:ext>
          </a:extLst>
        </xdr:cNvPr>
        <xdr:cNvSpPr>
          <a:spLocks noChangeAspect="1" noChangeArrowheads="1"/>
        </xdr:cNvSpPr>
      </xdr:nvSpPr>
      <xdr:spPr bwMode="auto">
        <a:xfrm>
          <a:off x="1333500" y="1943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100</xdr:row>
      <xdr:rowOff>0</xdr:rowOff>
    </xdr:from>
    <xdr:to>
      <xdr:col>3</xdr:col>
      <xdr:colOff>304800</xdr:colOff>
      <xdr:row>101</xdr:row>
      <xdr:rowOff>114300</xdr:rowOff>
    </xdr:to>
    <xdr:sp macro="" textlink="">
      <xdr:nvSpPr>
        <xdr:cNvPr id="10" name="AutoShape 9">
          <a:extLst>
            <a:ext uri="{FF2B5EF4-FFF2-40B4-BE49-F238E27FC236}">
              <a16:creationId xmlns:a16="http://schemas.microsoft.com/office/drawing/2014/main" id="{CD262FF8-4269-479F-BAA3-0AECE3A38130}"/>
            </a:ext>
          </a:extLst>
        </xdr:cNvPr>
        <xdr:cNvSpPr>
          <a:spLocks noChangeAspect="1" noChangeArrowheads="1"/>
        </xdr:cNvSpPr>
      </xdr:nvSpPr>
      <xdr:spPr bwMode="auto">
        <a:xfrm>
          <a:off x="1333500" y="1866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98</xdr:row>
      <xdr:rowOff>0</xdr:rowOff>
    </xdr:from>
    <xdr:to>
      <xdr:col>3</xdr:col>
      <xdr:colOff>304800</xdr:colOff>
      <xdr:row>99</xdr:row>
      <xdr:rowOff>114300</xdr:rowOff>
    </xdr:to>
    <xdr:sp macro="" textlink="">
      <xdr:nvSpPr>
        <xdr:cNvPr id="11" name="AutoShape 10">
          <a:extLst>
            <a:ext uri="{FF2B5EF4-FFF2-40B4-BE49-F238E27FC236}">
              <a16:creationId xmlns:a16="http://schemas.microsoft.com/office/drawing/2014/main" id="{8F416E3C-5F81-42D4-8759-927DE4DBE23B}"/>
            </a:ext>
          </a:extLst>
        </xdr:cNvPr>
        <xdr:cNvSpPr>
          <a:spLocks noChangeAspect="1" noChangeArrowheads="1"/>
        </xdr:cNvSpPr>
      </xdr:nvSpPr>
      <xdr:spPr bwMode="auto">
        <a:xfrm>
          <a:off x="1333500" y="182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90</xdr:row>
      <xdr:rowOff>0</xdr:rowOff>
    </xdr:from>
    <xdr:to>
      <xdr:col>3</xdr:col>
      <xdr:colOff>304800</xdr:colOff>
      <xdr:row>91</xdr:row>
      <xdr:rowOff>114300</xdr:rowOff>
    </xdr:to>
    <xdr:sp macro="" textlink="">
      <xdr:nvSpPr>
        <xdr:cNvPr id="14" name="AutoShape 11">
          <a:extLst>
            <a:ext uri="{FF2B5EF4-FFF2-40B4-BE49-F238E27FC236}">
              <a16:creationId xmlns:a16="http://schemas.microsoft.com/office/drawing/2014/main" id="{2305B340-9464-4B60-A1A1-EE16D6FD6654}"/>
            </a:ext>
          </a:extLst>
        </xdr:cNvPr>
        <xdr:cNvSpPr>
          <a:spLocks noChangeAspect="1" noChangeArrowheads="1"/>
        </xdr:cNvSpPr>
      </xdr:nvSpPr>
      <xdr:spPr bwMode="auto">
        <a:xfrm>
          <a:off x="1333500" y="167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87</xdr:row>
      <xdr:rowOff>0</xdr:rowOff>
    </xdr:from>
    <xdr:to>
      <xdr:col>3</xdr:col>
      <xdr:colOff>304800</xdr:colOff>
      <xdr:row>88</xdr:row>
      <xdr:rowOff>114300</xdr:rowOff>
    </xdr:to>
    <xdr:sp macro="" textlink="">
      <xdr:nvSpPr>
        <xdr:cNvPr id="15" name="AutoShape 12">
          <a:extLst>
            <a:ext uri="{FF2B5EF4-FFF2-40B4-BE49-F238E27FC236}">
              <a16:creationId xmlns:a16="http://schemas.microsoft.com/office/drawing/2014/main" id="{1F0B3199-C55E-4A99-8A10-51A3B55586D2}"/>
            </a:ext>
          </a:extLst>
        </xdr:cNvPr>
        <xdr:cNvSpPr>
          <a:spLocks noChangeAspect="1" noChangeArrowheads="1"/>
        </xdr:cNvSpPr>
      </xdr:nvSpPr>
      <xdr:spPr bwMode="auto">
        <a:xfrm>
          <a:off x="1333500"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73</xdr:row>
      <xdr:rowOff>0</xdr:rowOff>
    </xdr:from>
    <xdr:to>
      <xdr:col>3</xdr:col>
      <xdr:colOff>304800</xdr:colOff>
      <xdr:row>74</xdr:row>
      <xdr:rowOff>114300</xdr:rowOff>
    </xdr:to>
    <xdr:sp macro="" textlink="">
      <xdr:nvSpPr>
        <xdr:cNvPr id="16" name="AutoShape 36">
          <a:extLst>
            <a:ext uri="{FF2B5EF4-FFF2-40B4-BE49-F238E27FC236}">
              <a16:creationId xmlns:a16="http://schemas.microsoft.com/office/drawing/2014/main" id="{072D5339-C7C7-4D98-99EC-0C5C2143BCA4}"/>
            </a:ext>
          </a:extLst>
        </xdr:cNvPr>
        <xdr:cNvSpPr>
          <a:spLocks noChangeAspect="1" noChangeArrowheads="1"/>
        </xdr:cNvSpPr>
      </xdr:nvSpPr>
      <xdr:spPr bwMode="auto">
        <a:xfrm>
          <a:off x="1333500"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69</xdr:row>
      <xdr:rowOff>0</xdr:rowOff>
    </xdr:from>
    <xdr:to>
      <xdr:col>3</xdr:col>
      <xdr:colOff>304800</xdr:colOff>
      <xdr:row>70</xdr:row>
      <xdr:rowOff>114300</xdr:rowOff>
    </xdr:to>
    <xdr:sp macro="" textlink="">
      <xdr:nvSpPr>
        <xdr:cNvPr id="17" name="AutoShape 37">
          <a:extLst>
            <a:ext uri="{FF2B5EF4-FFF2-40B4-BE49-F238E27FC236}">
              <a16:creationId xmlns:a16="http://schemas.microsoft.com/office/drawing/2014/main" id="{5A45682E-AD1F-43B8-9F7E-DC980273B347}"/>
            </a:ext>
          </a:extLst>
        </xdr:cNvPr>
        <xdr:cNvSpPr>
          <a:spLocks noChangeAspect="1" noChangeArrowheads="1"/>
        </xdr:cNvSpPr>
      </xdr:nvSpPr>
      <xdr:spPr bwMode="auto">
        <a:xfrm>
          <a:off x="1333500" y="1276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62</xdr:row>
      <xdr:rowOff>0</xdr:rowOff>
    </xdr:from>
    <xdr:to>
      <xdr:col>3</xdr:col>
      <xdr:colOff>304800</xdr:colOff>
      <xdr:row>63</xdr:row>
      <xdr:rowOff>114300</xdr:rowOff>
    </xdr:to>
    <xdr:sp macro="" textlink="">
      <xdr:nvSpPr>
        <xdr:cNvPr id="18" name="AutoShape 38">
          <a:extLst>
            <a:ext uri="{FF2B5EF4-FFF2-40B4-BE49-F238E27FC236}">
              <a16:creationId xmlns:a16="http://schemas.microsoft.com/office/drawing/2014/main" id="{782F28E6-DE6B-41F1-BB1F-8F3E9BDCD278}"/>
            </a:ext>
          </a:extLst>
        </xdr:cNvPr>
        <xdr:cNvSpPr>
          <a:spLocks noChangeAspect="1" noChangeArrowheads="1"/>
        </xdr:cNvSpPr>
      </xdr:nvSpPr>
      <xdr:spPr bwMode="auto">
        <a:xfrm>
          <a:off x="1333500" y="114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59</xdr:row>
      <xdr:rowOff>0</xdr:rowOff>
    </xdr:from>
    <xdr:to>
      <xdr:col>3</xdr:col>
      <xdr:colOff>304800</xdr:colOff>
      <xdr:row>60</xdr:row>
      <xdr:rowOff>114300</xdr:rowOff>
    </xdr:to>
    <xdr:sp macro="" textlink="">
      <xdr:nvSpPr>
        <xdr:cNvPr id="19" name="AutoShape 39">
          <a:extLst>
            <a:ext uri="{FF2B5EF4-FFF2-40B4-BE49-F238E27FC236}">
              <a16:creationId xmlns:a16="http://schemas.microsoft.com/office/drawing/2014/main" id="{5B55F9FB-F4FF-4196-9446-B43CBC9D4944}"/>
            </a:ext>
          </a:extLst>
        </xdr:cNvPr>
        <xdr:cNvSpPr>
          <a:spLocks noChangeAspect="1" noChangeArrowheads="1"/>
        </xdr:cNvSpPr>
      </xdr:nvSpPr>
      <xdr:spPr bwMode="auto">
        <a:xfrm>
          <a:off x="1333500" y="1085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55</xdr:row>
      <xdr:rowOff>0</xdr:rowOff>
    </xdr:from>
    <xdr:to>
      <xdr:col>3</xdr:col>
      <xdr:colOff>304800</xdr:colOff>
      <xdr:row>56</xdr:row>
      <xdr:rowOff>114300</xdr:rowOff>
    </xdr:to>
    <xdr:sp macro="" textlink="">
      <xdr:nvSpPr>
        <xdr:cNvPr id="20" name="AutoShape 40">
          <a:extLst>
            <a:ext uri="{FF2B5EF4-FFF2-40B4-BE49-F238E27FC236}">
              <a16:creationId xmlns:a16="http://schemas.microsoft.com/office/drawing/2014/main" id="{A2D6DBC7-307B-4229-8ADE-627B0CB270C1}"/>
            </a:ext>
          </a:extLst>
        </xdr:cNvPr>
        <xdr:cNvSpPr>
          <a:spLocks noChangeAspect="1" noChangeArrowheads="1"/>
        </xdr:cNvSpPr>
      </xdr:nvSpPr>
      <xdr:spPr bwMode="auto">
        <a:xfrm>
          <a:off x="1333500" y="1009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209550</xdr:colOff>
      <xdr:row>0</xdr:row>
      <xdr:rowOff>123825</xdr:rowOff>
    </xdr:from>
    <xdr:to>
      <xdr:col>1</xdr:col>
      <xdr:colOff>276225</xdr:colOff>
      <xdr:row>0</xdr:row>
      <xdr:rowOff>876300</xdr:rowOff>
    </xdr:to>
    <xdr:pic>
      <xdr:nvPicPr>
        <xdr:cNvPr id="8" name="Graphic 7" descr="Research outline">
          <a:extLst>
            <a:ext uri="{FF2B5EF4-FFF2-40B4-BE49-F238E27FC236}">
              <a16:creationId xmlns:a16="http://schemas.microsoft.com/office/drawing/2014/main" id="{F276C130-71F4-44A6-9D4E-6A824B27A1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 y="123825"/>
          <a:ext cx="752475" cy="752475"/>
        </a:xfrm>
        <a:prstGeom prst="rect">
          <a:avLst/>
        </a:prstGeom>
      </xdr:spPr>
    </xdr:pic>
    <xdr:clientData/>
  </xdr:twoCellAnchor>
  <xdr:twoCellAnchor editAs="absolute">
    <xdr:from>
      <xdr:col>12</xdr:col>
      <xdr:colOff>442875</xdr:colOff>
      <xdr:row>0</xdr:row>
      <xdr:rowOff>99975</xdr:rowOff>
    </xdr:from>
    <xdr:to>
      <xdr:col>13</xdr:col>
      <xdr:colOff>719100</xdr:colOff>
      <xdr:row>1</xdr:row>
      <xdr:rowOff>14250</xdr:rowOff>
    </xdr:to>
    <xdr:pic>
      <xdr:nvPicPr>
        <xdr:cNvPr id="15" name="Graphic 14" descr="Dandelion outline">
          <a:extLst>
            <a:ext uri="{FF2B5EF4-FFF2-40B4-BE49-F238E27FC236}">
              <a16:creationId xmlns:a16="http://schemas.microsoft.com/office/drawing/2014/main" id="{E176BA8B-FB25-D01F-325D-30248BA0C8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244350" y="99975"/>
          <a:ext cx="914400" cy="914400"/>
        </a:xfrm>
        <a:prstGeom prst="rect">
          <a:avLst/>
        </a:prstGeom>
      </xdr:spPr>
    </xdr:pic>
    <xdr:clientData/>
  </xdr:twoCellAnchor>
  <xdr:twoCellAnchor editAs="absolute">
    <xdr:from>
      <xdr:col>6</xdr:col>
      <xdr:colOff>600076</xdr:colOff>
      <xdr:row>0</xdr:row>
      <xdr:rowOff>59400</xdr:rowOff>
    </xdr:from>
    <xdr:to>
      <xdr:col>8</xdr:col>
      <xdr:colOff>219076</xdr:colOff>
      <xdr:row>1</xdr:row>
      <xdr:rowOff>47625</xdr:rowOff>
    </xdr:to>
    <xdr:grpSp>
      <xdr:nvGrpSpPr>
        <xdr:cNvPr id="36" name="Group 35">
          <a:extLst>
            <a:ext uri="{FF2B5EF4-FFF2-40B4-BE49-F238E27FC236}">
              <a16:creationId xmlns:a16="http://schemas.microsoft.com/office/drawing/2014/main" id="{9DE4B8BB-D55A-24AA-F68A-AFA6EAD2B9CF}"/>
            </a:ext>
          </a:extLst>
        </xdr:cNvPr>
        <xdr:cNvGrpSpPr/>
      </xdr:nvGrpSpPr>
      <xdr:grpSpPr>
        <a:xfrm>
          <a:off x="5810251" y="59400"/>
          <a:ext cx="1381125" cy="988350"/>
          <a:chOff x="3891243" y="59400"/>
          <a:chExt cx="1427549" cy="855000"/>
        </a:xfrm>
      </xdr:grpSpPr>
      <xdr:pic>
        <xdr:nvPicPr>
          <xdr:cNvPr id="24" name="Graphic 23" descr="House outline">
            <a:extLst>
              <a:ext uri="{FF2B5EF4-FFF2-40B4-BE49-F238E27FC236}">
                <a16:creationId xmlns:a16="http://schemas.microsoft.com/office/drawing/2014/main" id="{BF2A7A62-F6A7-426D-AA14-99A2A0EDEB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425017" y="59400"/>
            <a:ext cx="360000" cy="360000"/>
          </a:xfrm>
          <a:prstGeom prst="rect">
            <a:avLst/>
          </a:prstGeom>
        </xdr:spPr>
      </xdr:pic>
      <xdr:sp macro="" textlink="">
        <xdr:nvSpPr>
          <xdr:cNvPr id="25" name="Rectangle 24">
            <a:extLst>
              <a:ext uri="{FF2B5EF4-FFF2-40B4-BE49-F238E27FC236}">
                <a16:creationId xmlns:a16="http://schemas.microsoft.com/office/drawing/2014/main" id="{7CE0DDD0-0BCC-FF28-235A-E972E98A0B53}"/>
              </a:ext>
            </a:extLst>
          </xdr:cNvPr>
          <xdr:cNvSpPr/>
        </xdr:nvSpPr>
        <xdr:spPr>
          <a:xfrm>
            <a:off x="3891243" y="571501"/>
            <a:ext cx="1427549"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50" b="0" i="0">
                <a:solidFill>
                  <a:schemeClr val="accent6">
                    <a:lumMod val="50000"/>
                  </a:schemeClr>
                </a:solidFill>
                <a:effectLst/>
                <a:latin typeface="+mn-lt"/>
                <a:ea typeface="+mn-ea"/>
                <a:cs typeface="+mn-cs"/>
              </a:rPr>
              <a:t>LIVING</a:t>
            </a:r>
            <a:r>
              <a:rPr lang="en-US" sz="1050" b="0" i="0" baseline="0">
                <a:solidFill>
                  <a:schemeClr val="accent6">
                    <a:lumMod val="50000"/>
                  </a:schemeClr>
                </a:solidFill>
                <a:effectLst/>
                <a:latin typeface="+mn-lt"/>
                <a:ea typeface="+mn-ea"/>
                <a:cs typeface="+mn-cs"/>
              </a:rPr>
              <a:t> EXPENSES</a:t>
            </a:r>
            <a:endParaRPr lang="en-AU" sz="1000">
              <a:solidFill>
                <a:schemeClr val="accent6">
                  <a:lumMod val="50000"/>
                </a:schemeClr>
              </a:solidFill>
              <a:effectLst/>
            </a:endParaRPr>
          </a:p>
        </xdr:txBody>
      </xdr:sp>
    </xdr:grpSp>
    <xdr:clientData/>
  </xdr:twoCellAnchor>
  <xdr:twoCellAnchor editAs="absolute">
    <xdr:from>
      <xdr:col>8</xdr:col>
      <xdr:colOff>145732</xdr:colOff>
      <xdr:row>0</xdr:row>
      <xdr:rowOff>42824</xdr:rowOff>
    </xdr:from>
    <xdr:to>
      <xdr:col>9</xdr:col>
      <xdr:colOff>21908</xdr:colOff>
      <xdr:row>1</xdr:row>
      <xdr:rowOff>47625</xdr:rowOff>
    </xdr:to>
    <xdr:grpSp>
      <xdr:nvGrpSpPr>
        <xdr:cNvPr id="37" name="Group 36">
          <a:extLst>
            <a:ext uri="{FF2B5EF4-FFF2-40B4-BE49-F238E27FC236}">
              <a16:creationId xmlns:a16="http://schemas.microsoft.com/office/drawing/2014/main" id="{8547D9BF-1271-7326-AA3A-6266116D6F39}"/>
            </a:ext>
          </a:extLst>
        </xdr:cNvPr>
        <xdr:cNvGrpSpPr/>
      </xdr:nvGrpSpPr>
      <xdr:grpSpPr>
        <a:xfrm>
          <a:off x="7118032" y="42824"/>
          <a:ext cx="914401" cy="1004926"/>
          <a:chOff x="5281613" y="42824"/>
          <a:chExt cx="914401" cy="871576"/>
        </a:xfrm>
      </xdr:grpSpPr>
      <xdr:pic>
        <xdr:nvPicPr>
          <xdr:cNvPr id="19" name="Graphic 18" descr="Table setting outline">
            <a:extLst>
              <a:ext uri="{FF2B5EF4-FFF2-40B4-BE49-F238E27FC236}">
                <a16:creationId xmlns:a16="http://schemas.microsoft.com/office/drawing/2014/main" id="{DAE12D58-1756-4764-99B2-F22FBF123C4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558812" y="42824"/>
            <a:ext cx="386693" cy="386693"/>
          </a:xfrm>
          <a:prstGeom prst="rect">
            <a:avLst/>
          </a:prstGeom>
        </xdr:spPr>
      </xdr:pic>
      <xdr:sp macro="" textlink="L23">
        <xdr:nvSpPr>
          <xdr:cNvPr id="26" name="Rectangle 25">
            <a:extLst>
              <a:ext uri="{FF2B5EF4-FFF2-40B4-BE49-F238E27FC236}">
                <a16:creationId xmlns:a16="http://schemas.microsoft.com/office/drawing/2014/main" id="{C771BDDD-B034-0743-3332-22C00BBECACE}"/>
              </a:ext>
            </a:extLst>
          </xdr:cNvPr>
          <xdr:cNvSpPr/>
        </xdr:nvSpPr>
        <xdr:spPr>
          <a:xfrm>
            <a:off x="5281613" y="400051"/>
            <a:ext cx="914401"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9A4B7532-B9E1-4899-AD36-54DB69097699}" type="TxLink">
              <a:rPr lang="en-US" sz="1400" b="0" i="0" u="none" strike="noStrike">
                <a:solidFill>
                  <a:schemeClr val="accent6">
                    <a:lumMod val="50000"/>
                  </a:schemeClr>
                </a:solidFill>
                <a:latin typeface="Aptos Narrow"/>
                <a:ea typeface="+mn-ea"/>
                <a:cs typeface="+mn-cs"/>
              </a:rPr>
              <a:pPr marL="0" indent="0" algn="ctr"/>
              <a:t> </a:t>
            </a:fld>
            <a:endParaRPr lang="en-AU" sz="1400" b="0" i="0" u="none" strike="noStrike">
              <a:solidFill>
                <a:schemeClr val="accent6">
                  <a:lumMod val="50000"/>
                </a:schemeClr>
              </a:solidFill>
              <a:latin typeface="Aptos Narrow"/>
              <a:ea typeface="+mn-ea"/>
              <a:cs typeface="+mn-cs"/>
            </a:endParaRPr>
          </a:p>
        </xdr:txBody>
      </xdr:sp>
      <xdr:sp macro="" textlink="">
        <xdr:nvSpPr>
          <xdr:cNvPr id="27" name="Rectangle 26">
            <a:extLst>
              <a:ext uri="{FF2B5EF4-FFF2-40B4-BE49-F238E27FC236}">
                <a16:creationId xmlns:a16="http://schemas.microsoft.com/office/drawing/2014/main" id="{B93421C7-EB5D-F9C6-18FA-5DB13A21C552}"/>
              </a:ext>
            </a:extLst>
          </xdr:cNvPr>
          <xdr:cNvSpPr/>
        </xdr:nvSpPr>
        <xdr:spPr>
          <a:xfrm>
            <a:off x="5291138"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DINING OUT</a:t>
            </a:r>
            <a:endParaRPr lang="en-AU" sz="1050">
              <a:solidFill>
                <a:schemeClr val="accent6">
                  <a:lumMod val="50000"/>
                </a:schemeClr>
              </a:solidFill>
              <a:effectLst/>
            </a:endParaRPr>
          </a:p>
        </xdr:txBody>
      </xdr:sp>
    </xdr:grpSp>
    <xdr:clientData/>
  </xdr:twoCellAnchor>
  <xdr:twoCellAnchor editAs="absolute">
    <xdr:from>
      <xdr:col>8</xdr:col>
      <xdr:colOff>1019175</xdr:colOff>
      <xdr:row>0</xdr:row>
      <xdr:rowOff>52275</xdr:rowOff>
    </xdr:from>
    <xdr:to>
      <xdr:col>9</xdr:col>
      <xdr:colOff>1228725</xdr:colOff>
      <xdr:row>1</xdr:row>
      <xdr:rowOff>47625</xdr:rowOff>
    </xdr:to>
    <xdr:grpSp>
      <xdr:nvGrpSpPr>
        <xdr:cNvPr id="38" name="Group 37">
          <a:extLst>
            <a:ext uri="{FF2B5EF4-FFF2-40B4-BE49-F238E27FC236}">
              <a16:creationId xmlns:a16="http://schemas.microsoft.com/office/drawing/2014/main" id="{8216C49F-E2CD-3CFA-A517-CF93B0CBC0B4}"/>
            </a:ext>
          </a:extLst>
        </xdr:cNvPr>
        <xdr:cNvGrpSpPr/>
      </xdr:nvGrpSpPr>
      <xdr:grpSpPr>
        <a:xfrm>
          <a:off x="7991475" y="52275"/>
          <a:ext cx="1247775" cy="995475"/>
          <a:chOff x="6166486" y="52275"/>
          <a:chExt cx="1247775" cy="862125"/>
        </a:xfrm>
      </xdr:grpSpPr>
      <xdr:pic>
        <xdr:nvPicPr>
          <xdr:cNvPr id="23" name="Graphic 22" descr="Credit card outline">
            <a:extLst>
              <a:ext uri="{FF2B5EF4-FFF2-40B4-BE49-F238E27FC236}">
                <a16:creationId xmlns:a16="http://schemas.microsoft.com/office/drawing/2014/main" id="{0CBCC549-179A-4064-9AAC-99CBA898877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616088" y="52275"/>
            <a:ext cx="360000" cy="360000"/>
          </a:xfrm>
          <a:prstGeom prst="rect">
            <a:avLst/>
          </a:prstGeom>
        </xdr:spPr>
      </xdr:pic>
      <xdr:sp macro="" textlink="">
        <xdr:nvSpPr>
          <xdr:cNvPr id="29" name="Rectangle 28">
            <a:extLst>
              <a:ext uri="{FF2B5EF4-FFF2-40B4-BE49-F238E27FC236}">
                <a16:creationId xmlns:a16="http://schemas.microsoft.com/office/drawing/2014/main" id="{C388F10D-F678-9BBF-68AC-FB8EE4C802A3}"/>
              </a:ext>
            </a:extLst>
          </xdr:cNvPr>
          <xdr:cNvSpPr/>
        </xdr:nvSpPr>
        <xdr:spPr>
          <a:xfrm>
            <a:off x="6166486" y="571501"/>
            <a:ext cx="1247775"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DISCRETIONARY</a:t>
            </a:r>
            <a:endParaRPr lang="en-AU" sz="1050">
              <a:solidFill>
                <a:schemeClr val="accent6">
                  <a:lumMod val="50000"/>
                </a:schemeClr>
              </a:solidFill>
              <a:effectLst/>
            </a:endParaRPr>
          </a:p>
        </xdr:txBody>
      </xdr:sp>
    </xdr:grpSp>
    <xdr:clientData/>
  </xdr:twoCellAnchor>
  <xdr:twoCellAnchor editAs="absolute">
    <xdr:from>
      <xdr:col>10</xdr:col>
      <xdr:colOff>906779</xdr:colOff>
      <xdr:row>0</xdr:row>
      <xdr:rowOff>47550</xdr:rowOff>
    </xdr:from>
    <xdr:to>
      <xdr:col>11</xdr:col>
      <xdr:colOff>220979</xdr:colOff>
      <xdr:row>1</xdr:row>
      <xdr:rowOff>47625</xdr:rowOff>
    </xdr:to>
    <xdr:grpSp>
      <xdr:nvGrpSpPr>
        <xdr:cNvPr id="40" name="Group 39">
          <a:extLst>
            <a:ext uri="{FF2B5EF4-FFF2-40B4-BE49-F238E27FC236}">
              <a16:creationId xmlns:a16="http://schemas.microsoft.com/office/drawing/2014/main" id="{300ED965-C7C5-43B6-8727-E376CF926A6B}"/>
            </a:ext>
          </a:extLst>
        </xdr:cNvPr>
        <xdr:cNvGrpSpPr/>
      </xdr:nvGrpSpPr>
      <xdr:grpSpPr>
        <a:xfrm>
          <a:off x="10174604" y="47550"/>
          <a:ext cx="895350" cy="1000200"/>
          <a:chOff x="8291513" y="46292"/>
          <a:chExt cx="895350" cy="868108"/>
        </a:xfrm>
      </xdr:grpSpPr>
      <xdr:pic>
        <xdr:nvPicPr>
          <xdr:cNvPr id="21" name="Graphic 20" descr="Stethoscope outline">
            <a:extLst>
              <a:ext uri="{FF2B5EF4-FFF2-40B4-BE49-F238E27FC236}">
                <a16:creationId xmlns:a16="http://schemas.microsoft.com/office/drawing/2014/main" id="{A425B2FF-1977-4C67-B5B0-830AB45CE07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559188" y="46292"/>
            <a:ext cx="360000" cy="360000"/>
          </a:xfrm>
          <a:prstGeom prst="rect">
            <a:avLst/>
          </a:prstGeom>
        </xdr:spPr>
      </xdr:pic>
      <xdr:sp macro="" textlink="">
        <xdr:nvSpPr>
          <xdr:cNvPr id="31" name="Rectangle 30">
            <a:extLst>
              <a:ext uri="{FF2B5EF4-FFF2-40B4-BE49-F238E27FC236}">
                <a16:creationId xmlns:a16="http://schemas.microsoft.com/office/drawing/2014/main" id="{EBE6B74A-DDA3-CDEB-6FA1-79B1DD55322F}"/>
              </a:ext>
            </a:extLst>
          </xdr:cNvPr>
          <xdr:cNvSpPr/>
        </xdr:nvSpPr>
        <xdr:spPr>
          <a:xfrm>
            <a:off x="8291513"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MEDICAL</a:t>
            </a:r>
            <a:endParaRPr lang="en-AU" sz="1050">
              <a:solidFill>
                <a:schemeClr val="accent6">
                  <a:lumMod val="50000"/>
                </a:schemeClr>
              </a:solidFill>
              <a:effectLst/>
            </a:endParaRPr>
          </a:p>
        </xdr:txBody>
      </xdr:sp>
    </xdr:grpSp>
    <xdr:clientData/>
  </xdr:twoCellAnchor>
  <xdr:twoCellAnchor editAs="absolute">
    <xdr:from>
      <xdr:col>9</xdr:col>
      <xdr:colOff>1208721</xdr:colOff>
      <xdr:row>0</xdr:row>
      <xdr:rowOff>24171</xdr:rowOff>
    </xdr:from>
    <xdr:to>
      <xdr:col>10</xdr:col>
      <xdr:colOff>846771</xdr:colOff>
      <xdr:row>1</xdr:row>
      <xdr:rowOff>47625</xdr:rowOff>
    </xdr:to>
    <xdr:grpSp>
      <xdr:nvGrpSpPr>
        <xdr:cNvPr id="39" name="Group 38">
          <a:extLst>
            <a:ext uri="{FF2B5EF4-FFF2-40B4-BE49-F238E27FC236}">
              <a16:creationId xmlns:a16="http://schemas.microsoft.com/office/drawing/2014/main" id="{A860DD8E-FC2B-5E6E-2E56-5A7D655EAB15}"/>
            </a:ext>
          </a:extLst>
        </xdr:cNvPr>
        <xdr:cNvGrpSpPr/>
      </xdr:nvGrpSpPr>
      <xdr:grpSpPr>
        <a:xfrm>
          <a:off x="9219246" y="24171"/>
          <a:ext cx="895350" cy="1023579"/>
          <a:chOff x="7358063" y="24171"/>
          <a:chExt cx="895350" cy="890229"/>
        </a:xfrm>
      </xdr:grpSpPr>
      <xdr:pic>
        <xdr:nvPicPr>
          <xdr:cNvPr id="22" name="Graphic 21" descr="Car outline">
            <a:extLst>
              <a:ext uri="{FF2B5EF4-FFF2-40B4-BE49-F238E27FC236}">
                <a16:creationId xmlns:a16="http://schemas.microsoft.com/office/drawing/2014/main" id="{20AC6562-4757-4CBE-9CD5-A9E4A4985CC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7625737" y="24171"/>
            <a:ext cx="400029" cy="400029"/>
          </a:xfrm>
          <a:prstGeom prst="rect">
            <a:avLst/>
          </a:prstGeom>
        </xdr:spPr>
      </xdr:pic>
      <xdr:sp macro="" textlink="">
        <xdr:nvSpPr>
          <xdr:cNvPr id="33" name="Rectangle 32">
            <a:extLst>
              <a:ext uri="{FF2B5EF4-FFF2-40B4-BE49-F238E27FC236}">
                <a16:creationId xmlns:a16="http://schemas.microsoft.com/office/drawing/2014/main" id="{B59DCD97-C295-D904-3455-D9ECFC379644}"/>
              </a:ext>
            </a:extLst>
          </xdr:cNvPr>
          <xdr:cNvSpPr/>
        </xdr:nvSpPr>
        <xdr:spPr>
          <a:xfrm>
            <a:off x="7358063"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TRANSPORT</a:t>
            </a:r>
            <a:endParaRPr lang="en-AU" sz="1050">
              <a:solidFill>
                <a:schemeClr val="accent6">
                  <a:lumMod val="50000"/>
                </a:schemeClr>
              </a:solidFill>
              <a:effectLst/>
            </a:endParaRPr>
          </a:p>
        </xdr:txBody>
      </xdr:sp>
    </xdr:grpSp>
    <xdr:clientData/>
  </xdr:twoCellAnchor>
  <xdr:twoCellAnchor editAs="absolute">
    <xdr:from>
      <xdr:col>11</xdr:col>
      <xdr:colOff>176213</xdr:colOff>
      <xdr:row>0</xdr:row>
      <xdr:rowOff>49950</xdr:rowOff>
    </xdr:from>
    <xdr:to>
      <xdr:col>12</xdr:col>
      <xdr:colOff>433388</xdr:colOff>
      <xdr:row>1</xdr:row>
      <xdr:rowOff>47625</xdr:rowOff>
    </xdr:to>
    <xdr:grpSp>
      <xdr:nvGrpSpPr>
        <xdr:cNvPr id="41" name="Group 40">
          <a:extLst>
            <a:ext uri="{FF2B5EF4-FFF2-40B4-BE49-F238E27FC236}">
              <a16:creationId xmlns:a16="http://schemas.microsoft.com/office/drawing/2014/main" id="{283AC778-5C21-6F47-AFA2-DAFAE9143E10}"/>
            </a:ext>
          </a:extLst>
        </xdr:cNvPr>
        <xdr:cNvGrpSpPr/>
      </xdr:nvGrpSpPr>
      <xdr:grpSpPr>
        <a:xfrm>
          <a:off x="11025188" y="49950"/>
          <a:ext cx="895350" cy="997800"/>
          <a:chOff x="9253538" y="49950"/>
          <a:chExt cx="895350" cy="864450"/>
        </a:xfrm>
      </xdr:grpSpPr>
      <xdr:pic>
        <xdr:nvPicPr>
          <xdr:cNvPr id="20" name="Graphic 19" descr="Philanthropy outline">
            <a:extLst>
              <a:ext uri="{FF2B5EF4-FFF2-40B4-BE49-F238E27FC236}">
                <a16:creationId xmlns:a16="http://schemas.microsoft.com/office/drawing/2014/main" id="{06915757-B227-4088-9F57-02E814D90D9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9521213" y="49950"/>
            <a:ext cx="360000" cy="360000"/>
          </a:xfrm>
          <a:prstGeom prst="rect">
            <a:avLst/>
          </a:prstGeom>
        </xdr:spPr>
      </xdr:pic>
      <xdr:sp macro="" textlink="">
        <xdr:nvSpPr>
          <xdr:cNvPr id="35" name="Rectangle 34">
            <a:extLst>
              <a:ext uri="{FF2B5EF4-FFF2-40B4-BE49-F238E27FC236}">
                <a16:creationId xmlns:a16="http://schemas.microsoft.com/office/drawing/2014/main" id="{4740BFE7-A6DC-40C4-D0B1-C3BE3658AD06}"/>
              </a:ext>
            </a:extLst>
          </xdr:cNvPr>
          <xdr:cNvSpPr/>
        </xdr:nvSpPr>
        <xdr:spPr>
          <a:xfrm>
            <a:off x="9253538" y="571501"/>
            <a:ext cx="895350" cy="34289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a:solidFill>
                  <a:schemeClr val="accent6">
                    <a:lumMod val="50000"/>
                  </a:schemeClr>
                </a:solidFill>
                <a:effectLst/>
                <a:latin typeface="+mn-lt"/>
                <a:ea typeface="+mn-ea"/>
                <a:cs typeface="+mn-cs"/>
              </a:rPr>
              <a:t>CHARITY</a:t>
            </a:r>
            <a:endParaRPr lang="en-AU" sz="1050">
              <a:solidFill>
                <a:schemeClr val="accent6">
                  <a:lumMod val="50000"/>
                </a:schemeClr>
              </a:solidFill>
              <a:effectLst/>
            </a:endParaRPr>
          </a:p>
        </xdr:txBody>
      </xdr:sp>
    </xdr:grpSp>
    <xdr:clientData/>
  </xdr:twoCellAnchor>
  <xdr:twoCellAnchor editAs="absolute">
    <xdr:from>
      <xdr:col>0</xdr:col>
      <xdr:colOff>76200</xdr:colOff>
      <xdr:row>9</xdr:row>
      <xdr:rowOff>28574</xdr:rowOff>
    </xdr:from>
    <xdr:to>
      <xdr:col>4</xdr:col>
      <xdr:colOff>657225</xdr:colOff>
      <xdr:row>31</xdr:row>
      <xdr:rowOff>76199</xdr:rowOff>
    </xdr:to>
    <xdr:graphicFrame macro="">
      <xdr:nvGraphicFramePr>
        <xdr:cNvPr id="3" name="Chart 2">
          <a:extLst>
            <a:ext uri="{FF2B5EF4-FFF2-40B4-BE49-F238E27FC236}">
              <a16:creationId xmlns:a16="http://schemas.microsoft.com/office/drawing/2014/main" id="{A224320A-6A81-4A1E-BA30-7A4F844C7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4</xdr:col>
      <xdr:colOff>733424</xdr:colOff>
      <xdr:row>16</xdr:row>
      <xdr:rowOff>114300</xdr:rowOff>
    </xdr:from>
    <xdr:to>
      <xdr:col>9</xdr:col>
      <xdr:colOff>1131899</xdr:colOff>
      <xdr:row>31</xdr:row>
      <xdr:rowOff>47624</xdr:rowOff>
    </xdr:to>
    <xdr:graphicFrame macro="">
      <xdr:nvGraphicFramePr>
        <xdr:cNvPr id="7" name="Chart 6">
          <a:extLst>
            <a:ext uri="{FF2B5EF4-FFF2-40B4-BE49-F238E27FC236}">
              <a16:creationId xmlns:a16="http://schemas.microsoft.com/office/drawing/2014/main" id="{9A93BED9-43F1-4AD2-81B8-5504299B5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0</xdr:col>
      <xdr:colOff>104774</xdr:colOff>
      <xdr:row>1</xdr:row>
      <xdr:rowOff>104775</xdr:rowOff>
    </xdr:from>
    <xdr:to>
      <xdr:col>4</xdr:col>
      <xdr:colOff>667059</xdr:colOff>
      <xdr:row>8</xdr:row>
      <xdr:rowOff>133350</xdr:rowOff>
    </xdr:to>
    <mc:AlternateContent xmlns:mc="http://schemas.openxmlformats.org/markup-compatibility/2006" xmlns:tsle="http://schemas.microsoft.com/office/drawing/2012/timeslicer">
      <mc:Choice Requires="tsle">
        <xdr:graphicFrame macro="">
          <xdr:nvGraphicFramePr>
            <xdr:cNvPr id="9" name="Date 2">
              <a:extLst>
                <a:ext uri="{FF2B5EF4-FFF2-40B4-BE49-F238E27FC236}">
                  <a16:creationId xmlns:a16="http://schemas.microsoft.com/office/drawing/2014/main" id="{C37256B5-1E99-4F86-8AD3-7EF514BA7D1E}"/>
                </a:ext>
              </a:extLst>
            </xdr:cNvPr>
            <xdr:cNvGraphicFramePr/>
          </xdr:nvGraphicFramePr>
          <xdr:xfrm>
            <a:off x="0" y="0"/>
            <a:ext cx="0" cy="0"/>
          </xdr:xfrm>
          <a:graphic>
            <a:graphicData uri="http://schemas.microsoft.com/office/drawing/2012/timeslicer">
              <tsle:timeslicer name="Date 2"/>
            </a:graphicData>
          </a:graphic>
        </xdr:graphicFrame>
      </mc:Choice>
      <mc:Fallback xmlns="">
        <xdr:sp macro="" textlink="">
          <xdr:nvSpPr>
            <xdr:cNvPr id="0" name=""/>
            <xdr:cNvSpPr>
              <a:spLocks noTextEdit="1"/>
            </xdr:cNvSpPr>
          </xdr:nvSpPr>
          <xdr:spPr>
            <a:xfrm>
              <a:off x="104774" y="1104900"/>
              <a:ext cx="4010335" cy="13716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4</xdr:col>
      <xdr:colOff>733424</xdr:colOff>
      <xdr:row>1</xdr:row>
      <xdr:rowOff>104775</xdr:rowOff>
    </xdr:from>
    <xdr:to>
      <xdr:col>9</xdr:col>
      <xdr:colOff>1133474</xdr:colOff>
      <xdr:row>16</xdr:row>
      <xdr:rowOff>47625</xdr:rowOff>
    </xdr:to>
    <xdr:graphicFrame macro="">
      <xdr:nvGraphicFramePr>
        <xdr:cNvPr id="10" name="Chart 9">
          <a:extLst>
            <a:ext uri="{FF2B5EF4-FFF2-40B4-BE49-F238E27FC236}">
              <a16:creationId xmlns:a16="http://schemas.microsoft.com/office/drawing/2014/main" id="{7E45D115-3F2E-461C-8D7F-42E2136D9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85725</xdr:colOff>
      <xdr:row>0</xdr:row>
      <xdr:rowOff>742950</xdr:rowOff>
    </xdr:from>
    <xdr:to>
      <xdr:col>5</xdr:col>
      <xdr:colOff>657225</xdr:colOff>
      <xdr:row>0</xdr:row>
      <xdr:rowOff>981075</xdr:rowOff>
    </xdr:to>
    <xdr:sp macro="" textlink="'🧮 Analysis'!D2">
      <xdr:nvSpPr>
        <xdr:cNvPr id="12" name="Rectangle 11">
          <a:extLst>
            <a:ext uri="{FF2B5EF4-FFF2-40B4-BE49-F238E27FC236}">
              <a16:creationId xmlns:a16="http://schemas.microsoft.com/office/drawing/2014/main" id="{DA6A97E8-FCFD-47FD-B62D-2B7F77573624}"/>
            </a:ext>
          </a:extLst>
        </xdr:cNvPr>
        <xdr:cNvSpPr/>
      </xdr:nvSpPr>
      <xdr:spPr>
        <a:xfrm>
          <a:off x="3533775" y="742950"/>
          <a:ext cx="1304925" cy="238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DFE2CD3F-A7DE-4831-AEA7-DF5A2956BDEF}" type="TxLink">
            <a:rPr lang="en-US" sz="1100" b="0" i="0" u="none" strike="noStrike">
              <a:solidFill>
                <a:schemeClr val="accent6">
                  <a:lumMod val="50000"/>
                </a:schemeClr>
              </a:solidFill>
              <a:latin typeface="Aptos Narrow"/>
            </a:rPr>
            <a:pPr algn="ctr"/>
            <a:t>INCOME SURPLUS</a:t>
          </a:fld>
          <a:endParaRPr lang="en-US" sz="1050">
            <a:solidFill>
              <a:schemeClr val="accent6">
                <a:lumMod val="50000"/>
              </a:schemeClr>
            </a:solidFill>
          </a:endParaRPr>
        </a:p>
      </xdr:txBody>
    </xdr:sp>
    <xdr:clientData/>
  </xdr:twoCellAnchor>
  <xdr:twoCellAnchor>
    <xdr:from>
      <xdr:col>4</xdr:col>
      <xdr:colOff>299843</xdr:colOff>
      <xdr:row>0</xdr:row>
      <xdr:rowOff>476250</xdr:rowOff>
    </xdr:from>
    <xdr:to>
      <xdr:col>5</xdr:col>
      <xdr:colOff>443107</xdr:colOff>
      <xdr:row>0</xdr:row>
      <xdr:rowOff>684379</xdr:rowOff>
    </xdr:to>
    <xdr:sp macro="" textlink="'🧮 Analysis'!C2">
      <xdr:nvSpPr>
        <xdr:cNvPr id="14" name="Rectangle 13">
          <a:extLst>
            <a:ext uri="{FF2B5EF4-FFF2-40B4-BE49-F238E27FC236}">
              <a16:creationId xmlns:a16="http://schemas.microsoft.com/office/drawing/2014/main" id="{F0ECD04E-4089-EF8F-FDD3-F85C1F59DEC2}"/>
            </a:ext>
          </a:extLst>
        </xdr:cNvPr>
        <xdr:cNvSpPr/>
      </xdr:nvSpPr>
      <xdr:spPr>
        <a:xfrm>
          <a:off x="3747893" y="476250"/>
          <a:ext cx="876689" cy="2081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E8120A15-4660-40F5-B00E-5FBED6B3B079}" type="TxLink">
            <a:rPr lang="en-US" sz="1400" b="0" i="0" u="none" strike="noStrike">
              <a:solidFill>
                <a:schemeClr val="accent6">
                  <a:lumMod val="50000"/>
                </a:schemeClr>
              </a:solidFill>
              <a:latin typeface="Aptos Narrow"/>
              <a:ea typeface="+mn-ea"/>
              <a:cs typeface="+mn-cs"/>
            </a:rPr>
            <a:pPr marL="0" indent="0" algn="ctr"/>
            <a:t>$13,065 </a:t>
          </a:fld>
          <a:endParaRPr lang="en-AU" sz="1400" b="0" i="0" u="none" strike="noStrike">
            <a:solidFill>
              <a:schemeClr val="accent6">
                <a:lumMod val="50000"/>
              </a:schemeClr>
            </a:solidFill>
            <a:latin typeface="Aptos Narrow"/>
            <a:ea typeface="+mn-ea"/>
            <a:cs typeface="+mn-cs"/>
          </a:endParaRPr>
        </a:p>
      </xdr:txBody>
    </xdr:sp>
    <xdr:clientData/>
  </xdr:twoCellAnchor>
  <xdr:twoCellAnchor editAs="oneCell">
    <xdr:from>
      <xdr:col>5</xdr:col>
      <xdr:colOff>1025301</xdr:colOff>
      <xdr:row>0</xdr:row>
      <xdr:rowOff>104775</xdr:rowOff>
    </xdr:from>
    <xdr:to>
      <xdr:col>6</xdr:col>
      <xdr:colOff>356601</xdr:colOff>
      <xdr:row>0</xdr:row>
      <xdr:rowOff>464775</xdr:rowOff>
    </xdr:to>
    <xdr:pic>
      <xdr:nvPicPr>
        <xdr:cNvPr id="47" name="Graphic 46" descr="Bullseye outline">
          <a:extLst>
            <a:ext uri="{FF2B5EF4-FFF2-40B4-BE49-F238E27FC236}">
              <a16:creationId xmlns:a16="http://schemas.microsoft.com/office/drawing/2014/main" id="{1F34074A-8611-B255-11D0-E15DD8FF531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5206776" y="104775"/>
          <a:ext cx="360000" cy="360000"/>
        </a:xfrm>
        <a:prstGeom prst="rect">
          <a:avLst/>
        </a:prstGeom>
      </xdr:spPr>
    </xdr:pic>
    <xdr:clientData/>
  </xdr:twoCellAnchor>
  <xdr:twoCellAnchor editAs="oneCell">
    <xdr:from>
      <xdr:col>4</xdr:col>
      <xdr:colOff>558187</xdr:colOff>
      <xdr:row>0</xdr:row>
      <xdr:rowOff>92850</xdr:rowOff>
    </xdr:from>
    <xdr:to>
      <xdr:col>5</xdr:col>
      <xdr:colOff>184762</xdr:colOff>
      <xdr:row>0</xdr:row>
      <xdr:rowOff>452850</xdr:rowOff>
    </xdr:to>
    <xdr:pic>
      <xdr:nvPicPr>
        <xdr:cNvPr id="49" name="Graphic 48" descr="Money outline">
          <a:extLst>
            <a:ext uri="{FF2B5EF4-FFF2-40B4-BE49-F238E27FC236}">
              <a16:creationId xmlns:a16="http://schemas.microsoft.com/office/drawing/2014/main" id="{CB9DADFB-F9B6-152A-8446-C32C7124056D}"/>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4006237" y="92850"/>
          <a:ext cx="360000" cy="360000"/>
        </a:xfrm>
        <a:prstGeom prst="rect">
          <a:avLst/>
        </a:prstGeom>
      </xdr:spPr>
    </xdr:pic>
    <xdr:clientData/>
  </xdr:twoCellAnchor>
  <xdr:twoCellAnchor>
    <xdr:from>
      <xdr:col>5</xdr:col>
      <xdr:colOff>629039</xdr:colOff>
      <xdr:row>0</xdr:row>
      <xdr:rowOff>742950</xdr:rowOff>
    </xdr:from>
    <xdr:to>
      <xdr:col>7</xdr:col>
      <xdr:colOff>19439</xdr:colOff>
      <xdr:row>0</xdr:row>
      <xdr:rowOff>981075</xdr:rowOff>
    </xdr:to>
    <xdr:sp macro="" textlink="'🧮 Analysis'!D3">
      <xdr:nvSpPr>
        <xdr:cNvPr id="51" name="Rectangle 50">
          <a:extLst>
            <a:ext uri="{FF2B5EF4-FFF2-40B4-BE49-F238E27FC236}">
              <a16:creationId xmlns:a16="http://schemas.microsoft.com/office/drawing/2014/main" id="{CCF400F7-0137-4673-DE89-7B09F0C741FA}"/>
            </a:ext>
          </a:extLst>
        </xdr:cNvPr>
        <xdr:cNvSpPr/>
      </xdr:nvSpPr>
      <xdr:spPr>
        <a:xfrm>
          <a:off x="4810514" y="742950"/>
          <a:ext cx="1152525" cy="2381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1D767349-E6B8-4F3C-BAE6-265B73666229}" type="TxLink">
            <a:rPr lang="en-US" sz="1100" b="0" i="0" u="none" strike="noStrike">
              <a:solidFill>
                <a:schemeClr val="accent6">
                  <a:lumMod val="50000"/>
                </a:schemeClr>
              </a:solidFill>
              <a:latin typeface="Aptos Narrow"/>
              <a:ea typeface="+mn-ea"/>
              <a:cs typeface="+mn-cs"/>
            </a:rPr>
            <a:pPr marL="0" indent="0" algn="ctr"/>
            <a:t>ABOVE BUDGET</a:t>
          </a:fld>
          <a:endParaRPr lang="en-US" sz="1100" b="0" i="0" u="none" strike="noStrike">
            <a:solidFill>
              <a:schemeClr val="accent6">
                <a:lumMod val="50000"/>
              </a:schemeClr>
            </a:solidFill>
            <a:latin typeface="Aptos Narrow"/>
            <a:ea typeface="+mn-ea"/>
            <a:cs typeface="+mn-cs"/>
          </a:endParaRPr>
        </a:p>
      </xdr:txBody>
    </xdr:sp>
    <xdr:clientData/>
  </xdr:twoCellAnchor>
  <xdr:twoCellAnchor>
    <xdr:from>
      <xdr:col>5</xdr:col>
      <xdr:colOff>685411</xdr:colOff>
      <xdr:row>0</xdr:row>
      <xdr:rowOff>476250</xdr:rowOff>
    </xdr:from>
    <xdr:to>
      <xdr:col>6</xdr:col>
      <xdr:colOff>696491</xdr:colOff>
      <xdr:row>0</xdr:row>
      <xdr:rowOff>684379</xdr:rowOff>
    </xdr:to>
    <xdr:sp macro="" textlink="'🧮 Analysis'!C3">
      <xdr:nvSpPr>
        <xdr:cNvPr id="52" name="Rectangle 51">
          <a:extLst>
            <a:ext uri="{FF2B5EF4-FFF2-40B4-BE49-F238E27FC236}">
              <a16:creationId xmlns:a16="http://schemas.microsoft.com/office/drawing/2014/main" id="{3D87CD7A-496A-0203-2DDA-9D82E37A1831}"/>
            </a:ext>
          </a:extLst>
        </xdr:cNvPr>
        <xdr:cNvSpPr/>
      </xdr:nvSpPr>
      <xdr:spPr>
        <a:xfrm>
          <a:off x="4866886" y="476250"/>
          <a:ext cx="1039780" cy="2081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fld id="{6B5CF936-BF96-4246-83F7-6446F6A7A757}" type="TxLink">
            <a:rPr lang="en-US" sz="1400" b="0" i="0" u="none" strike="noStrike">
              <a:solidFill>
                <a:schemeClr val="accent6">
                  <a:lumMod val="50000"/>
                </a:schemeClr>
              </a:solidFill>
              <a:latin typeface="Aptos Narrow"/>
              <a:ea typeface="+mn-ea"/>
              <a:cs typeface="+mn-cs"/>
            </a:rPr>
            <a:pPr marL="0" indent="0" algn="ctr"/>
            <a:t>$12,555 </a:t>
          </a:fld>
          <a:endParaRPr lang="en-AU" sz="1400" b="0" i="0" u="none" strike="noStrike">
            <a:solidFill>
              <a:schemeClr val="accent6">
                <a:lumMod val="50000"/>
              </a:schemeClr>
            </a:solidFill>
            <a:latin typeface="Aptos Narrow"/>
            <a:ea typeface="+mn-ea"/>
            <a:cs typeface="+mn-cs"/>
          </a:endParaRPr>
        </a:p>
      </xdr:txBody>
    </xdr:sp>
    <xdr:clientData/>
  </xdr:twoCellAnchor>
  <xdr:twoCellAnchor>
    <xdr:from>
      <xdr:col>6</xdr:col>
      <xdr:colOff>723900</xdr:colOff>
      <xdr:row>0</xdr:row>
      <xdr:rowOff>95250</xdr:rowOff>
    </xdr:from>
    <xdr:to>
      <xdr:col>6</xdr:col>
      <xdr:colOff>723900</xdr:colOff>
      <xdr:row>0</xdr:row>
      <xdr:rowOff>923925</xdr:rowOff>
    </xdr:to>
    <xdr:cxnSp macro="">
      <xdr:nvCxnSpPr>
        <xdr:cNvPr id="54" name="Straight Connector 53">
          <a:extLst>
            <a:ext uri="{FF2B5EF4-FFF2-40B4-BE49-F238E27FC236}">
              <a16:creationId xmlns:a16="http://schemas.microsoft.com/office/drawing/2014/main" id="{7C124978-7973-06E0-1E63-114C7D43A58B}"/>
            </a:ext>
          </a:extLst>
        </xdr:cNvPr>
        <xdr:cNvCxnSpPr/>
      </xdr:nvCxnSpPr>
      <xdr:spPr>
        <a:xfrm>
          <a:off x="5934075" y="95250"/>
          <a:ext cx="0" cy="828675"/>
        </a:xfrm>
        <a:prstGeom prst="line">
          <a:avLst/>
        </a:prstGeom>
        <a:ln>
          <a:solidFill>
            <a:schemeClr val="accent6">
              <a:lumMod val="75000"/>
            </a:schemeClr>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1257299</xdr:colOff>
      <xdr:row>1</xdr:row>
      <xdr:rowOff>85725</xdr:rowOff>
    </xdr:from>
    <xdr:to>
      <xdr:col>14</xdr:col>
      <xdr:colOff>28574</xdr:colOff>
      <xdr:row>14</xdr:row>
      <xdr:rowOff>76200</xdr:rowOff>
    </xdr:to>
    <xdr:graphicFrame macro="">
      <xdr:nvGraphicFramePr>
        <xdr:cNvPr id="55" name="Chart 54">
          <a:extLst>
            <a:ext uri="{FF2B5EF4-FFF2-40B4-BE49-F238E27FC236}">
              <a16:creationId xmlns:a16="http://schemas.microsoft.com/office/drawing/2014/main" id="{14FC5B14-DC03-4C5F-AB41-7BD813078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absolute">
    <xdr:from>
      <xdr:col>14</xdr:col>
      <xdr:colOff>419101</xdr:colOff>
      <xdr:row>1</xdr:row>
      <xdr:rowOff>142875</xdr:rowOff>
    </xdr:from>
    <xdr:to>
      <xdr:col>15</xdr:col>
      <xdr:colOff>1028701</xdr:colOff>
      <xdr:row>5</xdr:row>
      <xdr:rowOff>0</xdr:rowOff>
    </xdr:to>
    <xdr:sp macro="" textlink="">
      <xdr:nvSpPr>
        <xdr:cNvPr id="56" name="Arrow: Right 55">
          <a:hlinkClick xmlns:r="http://schemas.openxmlformats.org/officeDocument/2006/relationships" r:id="rId25"/>
          <a:extLst>
            <a:ext uri="{FF2B5EF4-FFF2-40B4-BE49-F238E27FC236}">
              <a16:creationId xmlns:a16="http://schemas.microsoft.com/office/drawing/2014/main" id="{D0073C34-6CB6-4ACC-8744-DF8906D68589}"/>
            </a:ext>
          </a:extLst>
        </xdr:cNvPr>
        <xdr:cNvSpPr/>
      </xdr:nvSpPr>
      <xdr:spPr>
        <a:xfrm>
          <a:off x="13287376" y="1143000"/>
          <a:ext cx="1104900" cy="628650"/>
        </a:xfrm>
        <a:prstGeom prst="rightArrow">
          <a:avLst>
            <a:gd name="adj1" fmla="val 50000"/>
            <a:gd name="adj2" fmla="val 57576"/>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l"/>
          <a:r>
            <a:rPr lang="en-AU" sz="1100"/>
            <a:t>Next Step</a:t>
          </a:r>
        </a:p>
      </xdr:txBody>
    </xdr:sp>
    <xdr:clientData/>
  </xdr:twoCellAnchor>
  <xdr:twoCellAnchor editAs="absolute">
    <xdr:from>
      <xdr:col>15</xdr:col>
      <xdr:colOff>9525</xdr:colOff>
      <xdr:row>0</xdr:row>
      <xdr:rowOff>266700</xdr:rowOff>
    </xdr:from>
    <xdr:to>
      <xdr:col>16</xdr:col>
      <xdr:colOff>828675</xdr:colOff>
      <xdr:row>0</xdr:row>
      <xdr:rowOff>676275</xdr:rowOff>
    </xdr:to>
    <xdr:grpSp>
      <xdr:nvGrpSpPr>
        <xdr:cNvPr id="2" name="Group 1">
          <a:hlinkClick xmlns:r="http://schemas.openxmlformats.org/officeDocument/2006/relationships" r:id="rId26"/>
          <a:extLst>
            <a:ext uri="{FF2B5EF4-FFF2-40B4-BE49-F238E27FC236}">
              <a16:creationId xmlns:a16="http://schemas.microsoft.com/office/drawing/2014/main" id="{441F48AD-9B13-4529-8014-20D15B9A060C}"/>
            </a:ext>
          </a:extLst>
        </xdr:cNvPr>
        <xdr:cNvGrpSpPr/>
      </xdr:nvGrpSpPr>
      <xdr:grpSpPr>
        <a:xfrm>
          <a:off x="13373100" y="266700"/>
          <a:ext cx="2524125" cy="409575"/>
          <a:chOff x="9201150" y="628649"/>
          <a:chExt cx="2343150" cy="409575"/>
        </a:xfrm>
        <a:effectLst>
          <a:outerShdw blurRad="63500" sx="102000" sy="102000" algn="ctr" rotWithShape="0">
            <a:prstClr val="black">
              <a:alpha val="40000"/>
            </a:prstClr>
          </a:outerShdw>
        </a:effectLst>
      </xdr:grpSpPr>
      <xdr:sp macro="" textlink="">
        <xdr:nvSpPr>
          <xdr:cNvPr id="4" name="Rectangle: Rounded Corners 3">
            <a:extLst>
              <a:ext uri="{FF2B5EF4-FFF2-40B4-BE49-F238E27FC236}">
                <a16:creationId xmlns:a16="http://schemas.microsoft.com/office/drawing/2014/main" id="{6686106B-A802-7EB6-FAB3-13D3601FB2CB}"/>
              </a:ext>
            </a:extLst>
          </xdr:cNvPr>
          <xdr:cNvSpPr/>
        </xdr:nvSpPr>
        <xdr:spPr>
          <a:xfrm>
            <a:off x="9201150" y="628649"/>
            <a:ext cx="2343150" cy="409575"/>
          </a:xfrm>
          <a:prstGeom prst="round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Excel Dashboard Course</a:t>
            </a:r>
          </a:p>
        </xdr:txBody>
      </xdr:sp>
      <xdr:pic>
        <xdr:nvPicPr>
          <xdr:cNvPr id="5" name="Graphic 4" descr="Graduation cap with solid fill">
            <a:extLst>
              <a:ext uri="{FF2B5EF4-FFF2-40B4-BE49-F238E27FC236}">
                <a16:creationId xmlns:a16="http://schemas.microsoft.com/office/drawing/2014/main" id="{C1B936F4-3E9F-2D55-9F2F-F3F4E0C9868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9296400" y="657223"/>
            <a:ext cx="317479" cy="3420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188100</xdr:colOff>
      <xdr:row>0</xdr:row>
      <xdr:rowOff>28575</xdr:rowOff>
    </xdr:from>
    <xdr:to>
      <xdr:col>1</xdr:col>
      <xdr:colOff>666750</xdr:colOff>
      <xdr:row>0</xdr:row>
      <xdr:rowOff>754875</xdr:rowOff>
    </xdr:to>
    <xdr:pic>
      <xdr:nvPicPr>
        <xdr:cNvPr id="11" name="Graphic 10" descr="Abacus outline">
          <a:extLst>
            <a:ext uri="{FF2B5EF4-FFF2-40B4-BE49-F238E27FC236}">
              <a16:creationId xmlns:a16="http://schemas.microsoft.com/office/drawing/2014/main" id="{AD018704-8285-A66B-84F6-2CB03BC647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100" y="28575"/>
          <a:ext cx="726300" cy="726300"/>
        </a:xfrm>
        <a:prstGeom prst="rect">
          <a:avLst/>
        </a:prstGeom>
      </xdr:spPr>
    </xdr:pic>
    <xdr:clientData/>
  </xdr:twoCellAnchor>
  <xdr:twoCellAnchor editAs="oneCell">
    <xdr:from>
      <xdr:col>0</xdr:col>
      <xdr:colOff>152400</xdr:colOff>
      <xdr:row>4</xdr:row>
      <xdr:rowOff>180975</xdr:rowOff>
    </xdr:from>
    <xdr:to>
      <xdr:col>1</xdr:col>
      <xdr:colOff>1600200</xdr:colOff>
      <xdr:row>11</xdr:row>
      <xdr:rowOff>104775</xdr:rowOff>
    </xdr:to>
    <mc:AlternateContent xmlns:mc="http://schemas.openxmlformats.org/markup-compatibility/2006" xmlns:a14="http://schemas.microsoft.com/office/drawing/2010/main">
      <mc:Choice Requires="a14">
        <xdr:graphicFrame macro="">
          <xdr:nvGraphicFramePr>
            <xdr:cNvPr id="2" name="Category Type">
              <a:extLst>
                <a:ext uri="{FF2B5EF4-FFF2-40B4-BE49-F238E27FC236}">
                  <a16:creationId xmlns:a16="http://schemas.microsoft.com/office/drawing/2014/main" id="{FCEF7840-9FE5-10EB-B8A7-FF3C52778156}"/>
                </a:ext>
              </a:extLst>
            </xdr:cNvPr>
            <xdr:cNvGraphicFramePr/>
          </xdr:nvGraphicFramePr>
          <xdr:xfrm>
            <a:off x="0" y="0"/>
            <a:ext cx="0" cy="0"/>
          </xdr:xfrm>
          <a:graphic>
            <a:graphicData uri="http://schemas.microsoft.com/office/drawing/2010/slicer">
              <sle:slicer xmlns:sle="http://schemas.microsoft.com/office/drawing/2010/slicer" name="Category Type"/>
            </a:graphicData>
          </a:graphic>
        </xdr:graphicFrame>
      </mc:Choice>
      <mc:Fallback xmlns="">
        <xdr:sp macro="" textlink="">
          <xdr:nvSpPr>
            <xdr:cNvPr id="0" name=""/>
            <xdr:cNvSpPr>
              <a:spLocks noTextEdit="1"/>
            </xdr:cNvSpPr>
          </xdr:nvSpPr>
          <xdr:spPr>
            <a:xfrm>
              <a:off x="152400" y="1628775"/>
              <a:ext cx="1695450" cy="12573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809625</xdr:colOff>
      <xdr:row>4</xdr:row>
      <xdr:rowOff>161925</xdr:rowOff>
    </xdr:from>
    <xdr:to>
      <xdr:col>12</xdr:col>
      <xdr:colOff>123825</xdr:colOff>
      <xdr:row>11</xdr:row>
      <xdr:rowOff>104775</xdr:rowOff>
    </xdr:to>
    <mc:AlternateContent xmlns:mc="http://schemas.openxmlformats.org/markup-compatibility/2006" xmlns:a14="http://schemas.microsoft.com/office/drawing/2010/main">
      <mc:Choice Requires="a14">
        <xdr:graphicFrame macro="">
          <xdr:nvGraphicFramePr>
            <xdr:cNvPr id="6" name="Category Type 1">
              <a:extLst>
                <a:ext uri="{FF2B5EF4-FFF2-40B4-BE49-F238E27FC236}">
                  <a16:creationId xmlns:a16="http://schemas.microsoft.com/office/drawing/2014/main" id="{8584B263-BA8A-FD9E-18C3-C03EF679415C}"/>
                </a:ext>
              </a:extLst>
            </xdr:cNvPr>
            <xdr:cNvGraphicFramePr/>
          </xdr:nvGraphicFramePr>
          <xdr:xfrm>
            <a:off x="0" y="0"/>
            <a:ext cx="0" cy="0"/>
          </xdr:xfrm>
          <a:graphic>
            <a:graphicData uri="http://schemas.microsoft.com/office/drawing/2010/slicer">
              <sle:slicer xmlns:sle="http://schemas.microsoft.com/office/drawing/2010/slicer" name="Category Type 1"/>
            </a:graphicData>
          </a:graphic>
        </xdr:graphicFrame>
      </mc:Choice>
      <mc:Fallback xmlns="">
        <xdr:sp macro="" textlink="">
          <xdr:nvSpPr>
            <xdr:cNvPr id="0" name=""/>
            <xdr:cNvSpPr>
              <a:spLocks noTextEdit="1"/>
            </xdr:cNvSpPr>
          </xdr:nvSpPr>
          <xdr:spPr>
            <a:xfrm>
              <a:off x="8448675" y="1609725"/>
              <a:ext cx="1819275" cy="12763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11</xdr:col>
      <xdr:colOff>180974</xdr:colOff>
      <xdr:row>0</xdr:row>
      <xdr:rowOff>171450</xdr:rowOff>
    </xdr:from>
    <xdr:to>
      <xdr:col>15</xdr:col>
      <xdr:colOff>171449</xdr:colOff>
      <xdr:row>0</xdr:row>
      <xdr:rowOff>581025</xdr:rowOff>
    </xdr:to>
    <xdr:grpSp>
      <xdr:nvGrpSpPr>
        <xdr:cNvPr id="3" name="Group 2">
          <a:hlinkClick xmlns:r="http://schemas.openxmlformats.org/officeDocument/2006/relationships" r:id="rId3"/>
          <a:extLst>
            <a:ext uri="{FF2B5EF4-FFF2-40B4-BE49-F238E27FC236}">
              <a16:creationId xmlns:a16="http://schemas.microsoft.com/office/drawing/2014/main" id="{D39A5F80-B3C0-4437-AA17-C896BE9862F5}"/>
            </a:ext>
          </a:extLst>
        </xdr:cNvPr>
        <xdr:cNvGrpSpPr/>
      </xdr:nvGrpSpPr>
      <xdr:grpSpPr>
        <a:xfrm>
          <a:off x="9725024" y="171450"/>
          <a:ext cx="2257425" cy="409575"/>
          <a:chOff x="9201150" y="628649"/>
          <a:chExt cx="2095572" cy="409575"/>
        </a:xfrm>
        <a:effectLst>
          <a:outerShdw blurRad="63500" sx="102000" sy="102000" algn="ctr" rotWithShape="0">
            <a:prstClr val="black">
              <a:alpha val="40000"/>
            </a:prstClr>
          </a:outerShdw>
        </a:effectLst>
      </xdr:grpSpPr>
      <xdr:sp macro="" textlink="">
        <xdr:nvSpPr>
          <xdr:cNvPr id="4" name="Rectangle: Rounded Corners 3">
            <a:extLst>
              <a:ext uri="{FF2B5EF4-FFF2-40B4-BE49-F238E27FC236}">
                <a16:creationId xmlns:a16="http://schemas.microsoft.com/office/drawing/2014/main" id="{D9584EAD-9033-4556-7F8E-079F6A328199}"/>
              </a:ext>
            </a:extLst>
          </xdr:cNvPr>
          <xdr:cNvSpPr/>
        </xdr:nvSpPr>
        <xdr:spPr>
          <a:xfrm>
            <a:off x="9201150" y="628649"/>
            <a:ext cx="2095572" cy="409575"/>
          </a:xfrm>
          <a:prstGeom prst="roundRect">
            <a:avLst/>
          </a:prstGeom>
          <a:solidFill>
            <a:schemeClr val="bg1">
              <a:lumMod val="50000"/>
            </a:schemeClr>
          </a:solidFill>
          <a:ln>
            <a:solidFill>
              <a:schemeClr val="tx1">
                <a:lumMod val="65000"/>
                <a:lumOff val="35000"/>
              </a:schemeClr>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Power Query Course</a:t>
            </a:r>
          </a:p>
        </xdr:txBody>
      </xdr:sp>
      <xdr:pic>
        <xdr:nvPicPr>
          <xdr:cNvPr id="5" name="Graphic 4" descr="Graduation cap with solid fill">
            <a:extLst>
              <a:ext uri="{FF2B5EF4-FFF2-40B4-BE49-F238E27FC236}">
                <a16:creationId xmlns:a16="http://schemas.microsoft.com/office/drawing/2014/main" id="{66559EE5-BCC7-8125-C42A-D3B493C051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96400" y="657223"/>
            <a:ext cx="317479" cy="342000"/>
          </a:xfrm>
          <a:prstGeom prst="rect">
            <a:avLst/>
          </a:prstGeom>
        </xdr:spPr>
      </xdr:pic>
    </xdr:grpSp>
    <xdr:clientData/>
  </xdr:twoCellAnchor>
  <xdr:twoCellAnchor editAs="absolute">
    <xdr:from>
      <xdr:col>8</xdr:col>
      <xdr:colOff>228597</xdr:colOff>
      <xdr:row>0</xdr:row>
      <xdr:rowOff>171450</xdr:rowOff>
    </xdr:from>
    <xdr:to>
      <xdr:col>10</xdr:col>
      <xdr:colOff>295272</xdr:colOff>
      <xdr:row>0</xdr:row>
      <xdr:rowOff>581025</xdr:rowOff>
    </xdr:to>
    <xdr:grpSp>
      <xdr:nvGrpSpPr>
        <xdr:cNvPr id="7" name="Group 6">
          <a:hlinkClick xmlns:r="http://schemas.openxmlformats.org/officeDocument/2006/relationships" r:id="rId6"/>
          <a:extLst>
            <a:ext uri="{FF2B5EF4-FFF2-40B4-BE49-F238E27FC236}">
              <a16:creationId xmlns:a16="http://schemas.microsoft.com/office/drawing/2014/main" id="{8B13CBDD-8E76-8954-E114-BC3BA9133D75}"/>
            </a:ext>
          </a:extLst>
        </xdr:cNvPr>
        <xdr:cNvGrpSpPr/>
      </xdr:nvGrpSpPr>
      <xdr:grpSpPr>
        <a:xfrm>
          <a:off x="7162797" y="171450"/>
          <a:ext cx="2076450" cy="409575"/>
          <a:chOff x="9201150" y="628649"/>
          <a:chExt cx="1927573" cy="409575"/>
        </a:xfrm>
        <a:effectLst>
          <a:outerShdw blurRad="63500" sx="102000" sy="102000" algn="ctr" rotWithShape="0">
            <a:prstClr val="black">
              <a:alpha val="40000"/>
            </a:prstClr>
          </a:outerShdw>
        </a:effectLst>
      </xdr:grpSpPr>
      <xdr:sp macro="" textlink="">
        <xdr:nvSpPr>
          <xdr:cNvPr id="8" name="Rectangle: Rounded Corners 7">
            <a:extLst>
              <a:ext uri="{FF2B5EF4-FFF2-40B4-BE49-F238E27FC236}">
                <a16:creationId xmlns:a16="http://schemas.microsoft.com/office/drawing/2014/main" id="{2F9F6171-22C7-5879-0895-2948DFBF3F34}"/>
              </a:ext>
            </a:extLst>
          </xdr:cNvPr>
          <xdr:cNvSpPr/>
        </xdr:nvSpPr>
        <xdr:spPr>
          <a:xfrm>
            <a:off x="9201150" y="628649"/>
            <a:ext cx="1927573" cy="409575"/>
          </a:xfrm>
          <a:prstGeom prst="roundRect">
            <a:avLst/>
          </a:prstGeom>
          <a:solidFill>
            <a:schemeClr val="bg1">
              <a:lumMod val="50000"/>
            </a:schemeClr>
          </a:solidFill>
          <a:ln>
            <a:solidFill>
              <a:schemeClr val="tx1">
                <a:lumMod val="65000"/>
                <a:lumOff val="35000"/>
              </a:schemeClr>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lvl="1" algn="l"/>
            <a:r>
              <a:rPr lang="en-AU" sz="1400">
                <a:solidFill>
                  <a:schemeClr val="bg1"/>
                </a:solidFill>
              </a:rPr>
              <a:t>PivotTable Course</a:t>
            </a:r>
          </a:p>
        </xdr:txBody>
      </xdr:sp>
      <xdr:pic>
        <xdr:nvPicPr>
          <xdr:cNvPr id="9" name="Graphic 8" descr="Graduation cap with solid fill">
            <a:extLst>
              <a:ext uri="{FF2B5EF4-FFF2-40B4-BE49-F238E27FC236}">
                <a16:creationId xmlns:a16="http://schemas.microsoft.com/office/drawing/2014/main" id="{28E82CA6-3B00-3D75-A08D-4A28E5B8C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296400" y="657223"/>
            <a:ext cx="317479" cy="3420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238124</xdr:colOff>
      <xdr:row>7</xdr:row>
      <xdr:rowOff>142875</xdr:rowOff>
    </xdr:from>
    <xdr:to>
      <xdr:col>10</xdr:col>
      <xdr:colOff>152400</xdr:colOff>
      <xdr:row>22</xdr:row>
      <xdr:rowOff>28575</xdr:rowOff>
    </xdr:to>
    <xdr:graphicFrame macro="">
      <xdr:nvGraphicFramePr>
        <xdr:cNvPr id="4" name="Chart 3">
          <a:extLst>
            <a:ext uri="{FF2B5EF4-FFF2-40B4-BE49-F238E27FC236}">
              <a16:creationId xmlns:a16="http://schemas.microsoft.com/office/drawing/2014/main" id="{653CC915-CFB3-85B2-96D4-FDB39A1CE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428625</xdr:colOff>
      <xdr:row>1</xdr:row>
      <xdr:rowOff>123825</xdr:rowOff>
    </xdr:from>
    <xdr:to>
      <xdr:col>8</xdr:col>
      <xdr:colOff>266701</xdr:colOff>
      <xdr:row>7</xdr:row>
      <xdr:rowOff>19050</xdr:rowOff>
    </xdr:to>
    <mc:AlternateContent xmlns:mc="http://schemas.openxmlformats.org/markup-compatibility/2006" xmlns:a14="http://schemas.microsoft.com/office/drawing/2010/main">
      <mc:Choice Requires="a14">
        <xdr:graphicFrame macro="">
          <xdr:nvGraphicFramePr>
            <xdr:cNvPr id="5" name="Account">
              <a:extLst>
                <a:ext uri="{FF2B5EF4-FFF2-40B4-BE49-F238E27FC236}">
                  <a16:creationId xmlns:a16="http://schemas.microsoft.com/office/drawing/2014/main" id="{2D4B0002-1645-9BB9-909E-52154319600C}"/>
                </a:ext>
              </a:extLst>
            </xdr:cNvPr>
            <xdr:cNvGraphicFramePr/>
          </xdr:nvGraphicFramePr>
          <xdr:xfrm>
            <a:off x="0" y="0"/>
            <a:ext cx="0" cy="0"/>
          </xdr:xfrm>
          <a:graphic>
            <a:graphicData uri="http://schemas.microsoft.com/office/drawing/2010/slicer">
              <sle:slicer xmlns:sle="http://schemas.microsoft.com/office/drawing/2010/slicer" name="Account"/>
            </a:graphicData>
          </a:graphic>
        </xdr:graphicFrame>
      </mc:Choice>
      <mc:Fallback xmlns="">
        <xdr:sp macro="" textlink="">
          <xdr:nvSpPr>
            <xdr:cNvPr id="0" name=""/>
            <xdr:cNvSpPr>
              <a:spLocks noTextEdit="1"/>
            </xdr:cNvSpPr>
          </xdr:nvSpPr>
          <xdr:spPr>
            <a:xfrm>
              <a:off x="4295775" y="1047750"/>
              <a:ext cx="1476376" cy="11811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361950</xdr:colOff>
      <xdr:row>1</xdr:row>
      <xdr:rowOff>123825</xdr:rowOff>
    </xdr:from>
    <xdr:to>
      <xdr:col>13</xdr:col>
      <xdr:colOff>990600</xdr:colOff>
      <xdr:row>7</xdr:row>
      <xdr:rowOff>9525</xdr:rowOff>
    </xdr:to>
    <xdr:graphicFrame macro="">
      <xdr:nvGraphicFramePr>
        <xdr:cNvPr id="7" name="Chart 6">
          <a:extLst>
            <a:ext uri="{FF2B5EF4-FFF2-40B4-BE49-F238E27FC236}">
              <a16:creationId xmlns:a16="http://schemas.microsoft.com/office/drawing/2014/main" id="{9CE86FA8-DBFD-71F8-6049-358944784DAA}"/>
            </a:ext>
            <a:ext uri="{147F2762-F138-4A5C-976F-8EAC2B608ADB}">
              <a16:predDERef xmlns:a16="http://schemas.microsoft.com/office/drawing/2014/main" pred="{2D4B0002-1645-9BB9-909E-5215431960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276225</xdr:colOff>
      <xdr:row>0</xdr:row>
      <xdr:rowOff>0</xdr:rowOff>
    </xdr:from>
    <xdr:to>
      <xdr:col>2</xdr:col>
      <xdr:colOff>561975</xdr:colOff>
      <xdr:row>0</xdr:row>
      <xdr:rowOff>914400</xdr:rowOff>
    </xdr:to>
    <xdr:pic>
      <xdr:nvPicPr>
        <xdr:cNvPr id="9" name="Graphic 8" descr="Piggy Bank outline">
          <a:extLst>
            <a:ext uri="{FF2B5EF4-FFF2-40B4-BE49-F238E27FC236}">
              <a16:creationId xmlns:a16="http://schemas.microsoft.com/office/drawing/2014/main" id="{79118553-8E93-BF32-A6D7-266AD2C9B11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3875" y="0"/>
          <a:ext cx="914400" cy="914400"/>
        </a:xfrm>
        <a:prstGeom prst="rect">
          <a:avLst/>
        </a:prstGeom>
      </xdr:spPr>
    </xdr:pic>
    <xdr:clientData/>
  </xdr:twoCellAnchor>
  <xdr:twoCellAnchor editAs="absolute">
    <xdr:from>
      <xdr:col>10</xdr:col>
      <xdr:colOff>276224</xdr:colOff>
      <xdr:row>7</xdr:row>
      <xdr:rowOff>142875</xdr:rowOff>
    </xdr:from>
    <xdr:to>
      <xdr:col>15</xdr:col>
      <xdr:colOff>257175</xdr:colOff>
      <xdr:row>22</xdr:row>
      <xdr:rowOff>28575</xdr:rowOff>
    </xdr:to>
    <xdr:graphicFrame macro="">
      <xdr:nvGraphicFramePr>
        <xdr:cNvPr id="10" name="Chart 9">
          <a:extLst>
            <a:ext uri="{FF2B5EF4-FFF2-40B4-BE49-F238E27FC236}">
              <a16:creationId xmlns:a16="http://schemas.microsoft.com/office/drawing/2014/main" id="{8C27A458-6D4E-8948-77A6-6B69349ADBC1}"/>
            </a:ext>
            <a:ext uri="{147F2762-F138-4A5C-976F-8EAC2B608ADB}">
              <a16:predDERef xmlns:a16="http://schemas.microsoft.com/office/drawing/2014/main" pred="{79118553-8E93-BF32-A6D7-266AD2C9B1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19050</xdr:colOff>
      <xdr:row>1</xdr:row>
      <xdr:rowOff>123825</xdr:rowOff>
    </xdr:from>
    <xdr:to>
      <xdr:col>6</xdr:col>
      <xdr:colOff>342900</xdr:colOff>
      <xdr:row>7</xdr:row>
      <xdr:rowOff>19050</xdr:rowOff>
    </xdr:to>
    <mc:AlternateContent xmlns:mc="http://schemas.openxmlformats.org/markup-compatibility/2006" xmlns:tsle="http://schemas.microsoft.com/office/drawing/2012/timeslicer">
      <mc:Choice Requires="tsle">
        <xdr:graphicFrame macro="">
          <xdr:nvGraphicFramePr>
            <xdr:cNvPr id="13" name="Date">
              <a:extLst>
                <a:ext uri="{FF2B5EF4-FFF2-40B4-BE49-F238E27FC236}">
                  <a16:creationId xmlns:a16="http://schemas.microsoft.com/office/drawing/2014/main" id="{B455D154-8F62-F632-F776-58DFA3E0272D}"/>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266700" y="1047750"/>
              <a:ext cx="3943350" cy="118110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editAs="absolute">
    <xdr:from>
      <xdr:col>14</xdr:col>
      <xdr:colOff>114300</xdr:colOff>
      <xdr:row>2</xdr:row>
      <xdr:rowOff>28575</xdr:rowOff>
    </xdr:from>
    <xdr:to>
      <xdr:col>16</xdr:col>
      <xdr:colOff>76200</xdr:colOff>
      <xdr:row>6</xdr:row>
      <xdr:rowOff>0</xdr:rowOff>
    </xdr:to>
    <xdr:grpSp>
      <xdr:nvGrpSpPr>
        <xdr:cNvPr id="18" name="Group 17">
          <a:extLst>
            <a:ext uri="{FF2B5EF4-FFF2-40B4-BE49-F238E27FC236}">
              <a16:creationId xmlns:a16="http://schemas.microsoft.com/office/drawing/2014/main" id="{A29C9786-4E0F-FC9F-AC42-F77067AAC4D9}"/>
            </a:ext>
          </a:extLst>
        </xdr:cNvPr>
        <xdr:cNvGrpSpPr/>
      </xdr:nvGrpSpPr>
      <xdr:grpSpPr>
        <a:xfrm>
          <a:off x="9305925" y="1285875"/>
          <a:ext cx="1028700" cy="733425"/>
          <a:chOff x="295275" y="1057275"/>
          <a:chExt cx="1028700" cy="733425"/>
        </a:xfrm>
      </xdr:grpSpPr>
      <xdr:sp macro="" textlink="">
        <xdr:nvSpPr>
          <xdr:cNvPr id="14" name="Rectangle 13">
            <a:extLst>
              <a:ext uri="{FF2B5EF4-FFF2-40B4-BE49-F238E27FC236}">
                <a16:creationId xmlns:a16="http://schemas.microsoft.com/office/drawing/2014/main" id="{20375236-F370-7496-54AA-CD7A2A886B54}"/>
              </a:ext>
            </a:extLst>
          </xdr:cNvPr>
          <xdr:cNvSpPr/>
        </xdr:nvSpPr>
        <xdr:spPr>
          <a:xfrm>
            <a:off x="295275" y="1057275"/>
            <a:ext cx="238125" cy="228600"/>
          </a:xfrm>
          <a:prstGeom prst="rect">
            <a:avLst/>
          </a:prstGeom>
          <a:solidFill>
            <a:schemeClr val="accent4">
              <a:lumMod val="40000"/>
              <a:lumOff val="60000"/>
            </a:schemeClr>
          </a:solidFill>
          <a:ln w="22225">
            <a:solidFill>
              <a:schemeClr val="accent4">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5" name="Rectangle 14">
            <a:extLst>
              <a:ext uri="{FF2B5EF4-FFF2-40B4-BE49-F238E27FC236}">
                <a16:creationId xmlns:a16="http://schemas.microsoft.com/office/drawing/2014/main" id="{9C380FF0-813F-6594-0BCF-EE08E6F8C404}"/>
              </a:ext>
            </a:extLst>
          </xdr:cNvPr>
          <xdr:cNvSpPr/>
        </xdr:nvSpPr>
        <xdr:spPr>
          <a:xfrm>
            <a:off x="295275" y="1552575"/>
            <a:ext cx="238125" cy="228600"/>
          </a:xfrm>
          <a:prstGeom prst="rect">
            <a:avLst/>
          </a:prstGeom>
          <a:noFill/>
          <a:ln w="25400">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6" name="TextBox 15">
            <a:extLst>
              <a:ext uri="{FF2B5EF4-FFF2-40B4-BE49-F238E27FC236}">
                <a16:creationId xmlns:a16="http://schemas.microsoft.com/office/drawing/2014/main" id="{7C3A51E9-8041-2C2C-2365-3294BD495580}"/>
              </a:ext>
            </a:extLst>
          </xdr:cNvPr>
          <xdr:cNvSpPr txBox="1"/>
        </xdr:nvSpPr>
        <xdr:spPr>
          <a:xfrm>
            <a:off x="561975" y="1057275"/>
            <a:ext cx="762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Saved</a:t>
            </a:r>
          </a:p>
        </xdr:txBody>
      </xdr:sp>
      <xdr:sp macro="" textlink="">
        <xdr:nvSpPr>
          <xdr:cNvPr id="17" name="TextBox 16">
            <a:extLst>
              <a:ext uri="{FF2B5EF4-FFF2-40B4-BE49-F238E27FC236}">
                <a16:creationId xmlns:a16="http://schemas.microsoft.com/office/drawing/2014/main" id="{8B632689-29A4-36F2-6FC4-EF9972794C9C}"/>
              </a:ext>
            </a:extLst>
          </xdr:cNvPr>
          <xdr:cNvSpPr txBox="1"/>
        </xdr:nvSpPr>
        <xdr:spPr>
          <a:xfrm>
            <a:off x="561975" y="1552575"/>
            <a:ext cx="762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Goal</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333375</xdr:colOff>
      <xdr:row>2</xdr:row>
      <xdr:rowOff>38100</xdr:rowOff>
    </xdr:from>
    <xdr:to>
      <xdr:col>9</xdr:col>
      <xdr:colOff>219075</xdr:colOff>
      <xdr:row>6</xdr:row>
      <xdr:rowOff>104775</xdr:rowOff>
    </xdr:to>
    <xdr:sp macro="" textlink="">
      <xdr:nvSpPr>
        <xdr:cNvPr id="2" name="Speech Bubble: Rectangle 1">
          <a:extLst>
            <a:ext uri="{FF2B5EF4-FFF2-40B4-BE49-F238E27FC236}">
              <a16:creationId xmlns:a16="http://schemas.microsoft.com/office/drawing/2014/main" id="{61BB4FED-1845-193D-1D15-A05A222D87C6}"/>
            </a:ext>
          </a:extLst>
        </xdr:cNvPr>
        <xdr:cNvSpPr/>
      </xdr:nvSpPr>
      <xdr:spPr>
        <a:xfrm>
          <a:off x="5086350" y="419100"/>
          <a:ext cx="1714500" cy="828675"/>
        </a:xfrm>
        <a:prstGeom prst="wedgeRectCallout">
          <a:avLst>
            <a:gd name="adj1" fmla="val -56944"/>
            <a:gd name="adj2" fmla="val -22558"/>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en-AU" sz="1100"/>
            <a:t>This</a:t>
          </a:r>
          <a:r>
            <a:rPr lang="en-AU" sz="1100" baseline="0"/>
            <a:t> data is used to demonstrate how the report can be updated with the click of one button.</a:t>
          </a:r>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6E73B166-C117-47C6-9FB2-09224EF85E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8D97F459-3EC9-4819-88B6-435653C745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6665121B-D334-4EA9-89C6-B93E10ABEA7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DCD4FBF5-DB13-4944-82A4-69D202B157D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B0650E5B-68E5-429C-83C0-F40A5A26162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B666268F-90CD-4E13-897E-5A2880F9BCA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E2A4547E-BB6F-4FA2-98EF-E6DC5666E81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30</xdr:row>
      <xdr:rowOff>172216</xdr:rowOff>
    </xdr:from>
    <xdr:to>
      <xdr:col>2</xdr:col>
      <xdr:colOff>2466975</xdr:colOff>
      <xdr:row>34</xdr:row>
      <xdr:rowOff>10292</xdr:rowOff>
    </xdr:to>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4EF0BA45-6702-45A4-B4FB-3F597C57CE8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820.508513078705" createdVersion="8" refreshedVersion="8" minRefreshableVersion="3" recordCount="39" xr:uid="{4342F3AF-EE80-46D7-9BF7-50A682E7E5A1}">
  <cacheSource type="worksheet">
    <worksheetSource name="TblSavings"/>
  </cacheSource>
  <cacheFields count="7">
    <cacheField name="Date" numFmtId="14">
      <sharedItems containsSemiMixedTypes="0" containsNonDate="0" containsDate="1" containsString="0" minDate="2023-12-01T00:00:00" maxDate="2024-12-02T00:00:00" count="13">
        <d v="2023-12-01T00:00:00"/>
        <d v="2024-01-01T00:00:00"/>
        <d v="2024-02-01T00:00:00"/>
        <d v="2024-03-01T00:00:00"/>
        <d v="2024-04-01T00:00:00"/>
        <d v="2024-05-01T00:00:00"/>
        <d v="2024-06-01T00:00:00"/>
        <d v="2024-07-01T00:00:00"/>
        <d v="2024-08-01T00:00:00"/>
        <d v="2024-09-01T00:00:00"/>
        <d v="2024-10-01T00:00:00"/>
        <d v="2024-11-01T00:00:00"/>
        <d v="2024-12-01T00:00:00"/>
      </sharedItems>
      <fieldGroup par="6"/>
    </cacheField>
    <cacheField name="Account" numFmtId="0">
      <sharedItems containsBlank="1" count="4">
        <s v="Acme Super Saver"/>
        <s v="Retirement Fund"/>
        <s v="Holiday Fund"/>
        <m u="1"/>
      </sharedItems>
    </cacheField>
    <cacheField name="Saved" numFmtId="0">
      <sharedItems containsString="0" containsBlank="1" containsNumber="1" containsInteger="1" minValue="-200" maxValue="400"/>
    </cacheField>
    <cacheField name="Goal" numFmtId="0">
      <sharedItems containsSemiMixedTypes="0" containsString="0" containsNumber="1" containsInteger="1" minValue="150" maxValue="300"/>
    </cacheField>
    <cacheField name="Variance" numFmtId="0" formula="Goal-#NAME?" databaseField="0"/>
    <cacheField name="Months (Date)" numFmtId="0" databaseField="0">
      <fieldGroup base="0">
        <rangePr groupBy="months" startDate="2023-12-01T00:00:00" endDate="2024-12-02T00:00:00"/>
        <groupItems count="14">
          <s v="&lt;01/12/2023"/>
          <s v="Jan"/>
          <s v="Feb"/>
          <s v="Mar"/>
          <s v="Apr"/>
          <s v="May"/>
          <s v="Jun"/>
          <s v="Jul"/>
          <s v="Aug"/>
          <s v="Sep"/>
          <s v="Oct"/>
          <s v="Nov"/>
          <s v="Dec"/>
          <s v="&gt;02/12/2024"/>
        </groupItems>
      </fieldGroup>
    </cacheField>
    <cacheField name="Years (Date)" numFmtId="0" databaseField="0">
      <fieldGroup base="0">
        <rangePr groupBy="years" startDate="2023-12-01T00:00:00" endDate="2024-12-02T00:00:00"/>
        <groupItems count="4">
          <s v="&lt;01/12/2023"/>
          <s v="2023"/>
          <s v="2024"/>
          <s v="&gt;02/12/2024"/>
        </groupItems>
      </fieldGroup>
    </cacheField>
  </cacheFields>
  <extLst>
    <ext xmlns:x14="http://schemas.microsoft.com/office/spreadsheetml/2009/9/main" uri="{725AE2AE-9491-48be-B2B4-4EB974FC3084}">
      <x14:pivotCacheDefinition pivotCacheId="206289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820.508515740737" backgroundQuery="1" createdVersion="8" refreshedVersion="8" minRefreshableVersion="3" recordCount="904" xr:uid="{9AD8259B-E6BC-49F5-9ACA-95FF1CF3F6A0}">
  <cacheSource type="external" connectionId="1"/>
  <cacheFields count="12">
    <cacheField name="Account" numFmtId="0">
      <sharedItems containsBlank="1" count="8">
        <s v="(Affinity) Checkings"/>
        <s v="Checkings (Discover)"/>
        <s v="Credit (Discover)"/>
        <s v="Government"/>
        <s v="HYSA (Discover)"/>
        <s v="Roth IRA Vanguard"/>
        <s v="Vanguard Brokerage Account "/>
        <m/>
      </sharedItems>
    </cacheField>
    <cacheField name="Date" numFmtId="0">
      <sharedItems containsNonDate="0" containsDate="1" containsString="0" containsBlank="1" minDate="2024-01-01T00:00:00" maxDate="2025-12-30T00:00:00" count="404">
        <d v="2024-08-03T00:00:00"/>
        <d v="2024-08-08T00:00:00"/>
        <d v="2024-08-22T00:00:00"/>
        <d v="2024-09-05T00:00:00"/>
        <d v="2024-09-19T00:00:00"/>
        <d v="2024-10-03T00:00:00"/>
        <d v="2024-10-17T00:00:00"/>
        <d v="2024-10-31T00:00:00"/>
        <d v="2024-11-14T00:00:00"/>
        <d v="2025-03-19T00:00:00"/>
        <d v="2025-04-02T00:00:00"/>
        <d v="2025-04-16T00:00:00"/>
        <d v="2025-04-30T00:00:00"/>
        <d v="2025-08-09T00:00:00"/>
        <d v="2025-04-22T00:00:00"/>
        <d v="2025-09-19T00:00:00"/>
        <d v="2024-08-04T00:00:00"/>
        <d v="2024-08-05T00:00:00"/>
        <d v="2024-08-18T00:00:00"/>
        <d v="2024-08-31T00:00:00"/>
        <d v="2024-09-28T00:00:00"/>
        <d v="2024-10-07T00:00:00"/>
        <d v="2024-08-06T00:00:00"/>
        <d v="2024-08-13T00:00:00"/>
        <d v="2024-08-10T00:00:00"/>
        <d v="2024-10-12T00:00:00"/>
        <d v="2024-12-07T00:00:00"/>
        <d v="2024-12-12T00:00:00"/>
        <m/>
        <d v="2024-08-09T00:00:00"/>
        <d v="2024-08-29T00:00:00"/>
        <d v="2024-09-20T00:00:00"/>
        <d v="2024-08-11T00:00:00"/>
        <d v="2024-12-10T00:00:00"/>
        <d v="2024-12-09T00:00:00"/>
        <d v="2025-03-14T00:00:00"/>
        <d v="2025-03-16T00:00:00"/>
        <d v="2025-03-18T00:00:00"/>
        <d v="2025-03-20T00:00:00"/>
        <d v="2025-03-21T00:00:00"/>
        <d v="2025-03-23T00:00:00"/>
        <d v="2025-03-24T00:00:00"/>
        <d v="2025-03-31T00:00:00"/>
        <d v="2025-04-06T00:00:00"/>
        <d v="2025-04-07T00:00:00"/>
        <d v="2025-04-13T00:00:00"/>
        <d v="2025-04-18T00:00:00"/>
        <d v="2025-04-20T00:00:00"/>
        <d v="2025-04-21T00:00:00"/>
        <d v="2025-04-23T00:00:00"/>
        <d v="2025-04-25T00:00:00"/>
        <d v="2025-04-27T00:00:00"/>
        <d v="2025-04-28T00:00:00"/>
        <d v="2025-05-01T00:00:00"/>
        <d v="2025-05-04T00:00:00"/>
        <d v="2025-05-07T00:00:00"/>
        <d v="2025-05-09T00:00:00"/>
        <d v="2025-05-11T00:00:00"/>
        <d v="2025-05-13T00:00:00"/>
        <d v="2025-05-14T00:00:00"/>
        <d v="2024-08-30T00:00:00"/>
        <d v="2024-09-17T00:00:00"/>
        <d v="2024-09-09T00:00:00"/>
        <d v="2024-09-22T00:00:00"/>
        <d v="2024-09-23T00:00:00"/>
        <d v="2024-10-13T00:00:00"/>
        <d v="2024-10-20T00:00:00"/>
        <d v="2024-10-21T00:00:00"/>
        <d v="2024-11-11T00:00:00"/>
        <d v="2024-11-17T00:00:00"/>
        <d v="2024-11-19T00:00:00"/>
        <d v="2024-11-29T00:00:00"/>
        <d v="2024-11-30T00:00:00"/>
        <d v="2025-11-30T00:00:00"/>
        <d v="2024-12-01T00:00:00"/>
        <d v="2024-12-11T00:00:00"/>
        <d v="2024-12-13T00:00:00"/>
        <d v="2024-12-16T00:00:00"/>
        <d v="2024-12-17T00:00:00"/>
        <d v="2024-12-20T00:00:00"/>
        <d v="2024-12-22T00:00:00"/>
        <d v="2024-12-24T00:00:00"/>
        <d v="2024-12-25T00:00:00"/>
        <d v="2024-12-29T00:00:00"/>
        <d v="2024-12-30T00:00:00"/>
        <d v="2024-12-31T00:00:00"/>
        <d v="2025-01-05T00:00:00"/>
        <d v="2025-01-13T00:00:00"/>
        <d v="2025-01-14T00:00:00"/>
        <d v="2025-01-15T00:00:00"/>
        <d v="2025-01-19T00:00:00"/>
        <d v="2025-01-20T00:00:00"/>
        <d v="2025-01-21T00:00:00"/>
        <d v="2025-01-24T00:00:00"/>
        <d v="2025-01-26T00:00:00"/>
        <d v="2025-02-06T00:00:00"/>
        <d v="2025-02-12T00:00:00"/>
        <d v="2025-02-13T00:00:00"/>
        <d v="2025-02-14T00:00:00"/>
        <d v="2025-02-16T00:00:00"/>
        <d v="2025-02-17T00:00:00"/>
        <d v="2025-02-19T00:00:00"/>
        <d v="2025-02-21T00:00:00"/>
        <d v="2025-02-23T00:00:00"/>
        <d v="2025-02-24T00:00:00"/>
        <d v="2025-03-06T00:00:00"/>
        <d v="2025-03-09T00:00:00"/>
        <d v="2025-03-11T00:00:00"/>
        <d v="2025-03-12T00:00:00"/>
        <d v="2025-01-04T00:00:00"/>
        <d v="2025-01-06T00:00:00"/>
        <d v="2025-01-07T00:00:00"/>
        <d v="2025-01-09T00:00:00"/>
        <d v="2025-01-11T00:00:00"/>
        <d v="2025-01-12T00:00:00"/>
        <d v="2025-01-16T00:00:00"/>
        <d v="2025-03-02T00:00:00"/>
        <d v="2025-03-07T00:00:00"/>
        <d v="2025-03-08T00:00:00"/>
        <d v="2025-04-09T00:00:00"/>
        <d v="2025-05-03T00:00:00"/>
        <d v="2025-05-06T00:00:00"/>
        <d v="2025-01-02T00:00:00"/>
        <d v="2025-01-03T00:00:00"/>
        <d v="2025-01-22T00:00:00"/>
        <d v="2025-03-05T00:00:00"/>
        <d v="2025-01-31T00:00:00"/>
        <d v="2025-02-20T00:00:00"/>
        <d v="2025-02-26T00:00:00"/>
        <d v="2025-02-27T00:00:00"/>
        <d v="2025-02-28T00:00:00"/>
        <d v="2025-03-03T00:00:00"/>
        <d v="2025-03-25T00:00:00"/>
        <d v="2025-04-17T00:00:00"/>
        <d v="2025-05-02T00:00:00"/>
        <d v="2025-05-05T00:00:00"/>
        <d v="2024-08-20T00:00:00"/>
        <d v="2024-09-30T00:00:00"/>
        <d v="2024-12-23T00:00:00"/>
        <d v="2025-12-29T00:00:00"/>
        <d v="2025-05-20T00:00:00"/>
        <d v="2025-05-15T00:00:00"/>
        <d v="2025-05-16T00:00:00"/>
        <d v="2025-05-18T00:00:00"/>
        <d v="2025-01-01T00:00:00"/>
        <d v="2025-02-01T00:00:00"/>
        <d v="2025-03-01T00:00:00"/>
        <d v="2025-04-01T00:00:00"/>
        <d v="2025-06-01T00:00:00"/>
        <d v="2025-07-01T00:00:00"/>
        <d v="2025-08-01T00:00:00"/>
        <d v="2025-09-01T00:00:00"/>
        <d v="2025-10-01T00:00:00"/>
        <d v="2025-11-01T00:00:00"/>
        <d v="2025-12-01T00:00:00"/>
        <d v="2024-06-01T00:00:00"/>
        <d v="2024-07-01T00:00:00"/>
        <d v="2024-08-01T00:00:00"/>
        <d v="2024-01-01T00:00:00"/>
        <d v="2024-02-01T00:00:00"/>
        <d v="2024-03-01T00:00:00"/>
        <d v="2024-04-01T00:00:00"/>
        <d v="2024-05-01T00:00:00"/>
        <d v="2024-09-01T00:00:00"/>
        <d v="2024-10-01T00:00:00"/>
        <d v="2024-11-01T00:00:00"/>
        <d v="2024-01-04T00:00:00" u="1"/>
        <d v="2024-01-16T00:00:00" u="1"/>
        <d v="2024-01-05T00:00:00" u="1"/>
        <d v="2024-01-06T00:00:00" u="1"/>
        <d v="2024-01-07T00:00:00" u="1"/>
        <d v="2024-01-08T00:00:00" u="1"/>
        <d v="2024-01-11T00:00:00" u="1"/>
        <d v="2024-01-12T00:00:00" u="1"/>
        <d v="2024-01-13T00:00:00" u="1"/>
        <d v="2024-01-14T00:00:00" u="1"/>
        <d v="2024-01-15T00:00:00" u="1"/>
        <d v="2024-01-17T00:00:00" u="1"/>
        <d v="2024-01-18T00:00:00" u="1"/>
        <d v="2024-01-19T00:00:00" u="1"/>
        <d v="2024-01-20T00:00:00" u="1"/>
        <d v="2024-01-21T00:00:00" u="1"/>
        <d v="2024-01-22T00:00:00" u="1"/>
        <d v="2024-01-23T00:00:00" u="1"/>
        <d v="2024-01-24T00:00:00" u="1"/>
        <d v="2024-01-25T00:00:00" u="1"/>
        <d v="2024-01-26T00:00:00" u="1"/>
        <d v="2024-01-27T00:00:00" u="1"/>
        <d v="2024-01-28T00:00:00" u="1"/>
        <d v="2024-01-29T00:00:00" u="1"/>
        <d v="2024-01-30T00:00:00" u="1"/>
        <d v="2024-01-31T00:00:00" u="1"/>
        <d v="2024-02-02T00:00:00" u="1"/>
        <d v="2024-02-03T00:00:00" u="1"/>
        <d v="2024-02-04T00:00:00" u="1"/>
        <d v="2024-02-05T00:00:00" u="1"/>
        <d v="2024-02-08T00:00:00" u="1"/>
        <d v="2024-02-09T00:00:00" u="1"/>
        <d v="2024-02-10T00:00:00" u="1"/>
        <d v="2024-02-11T00:00:00" u="1"/>
        <d v="2024-02-12T00:00:00" u="1"/>
        <d v="2024-02-13T00:00:00" u="1"/>
        <d v="2024-02-14T00:00:00" u="1"/>
        <d v="2024-02-15T00:00:00" u="1"/>
        <d v="2024-02-16T00:00:00" u="1"/>
        <d v="2024-02-17T00:00:00" u="1"/>
        <d v="2024-02-18T00:00:00" u="1"/>
        <d v="2024-02-19T00:00:00" u="1"/>
        <d v="2024-02-20T00:00:00" u="1"/>
        <d v="2024-02-21T00:00:00" u="1"/>
        <d v="2024-02-22T00:00:00" u="1"/>
        <d v="2024-02-23T00:00:00" u="1"/>
        <d v="2024-02-24T00:00:00" u="1"/>
        <d v="2024-02-25T00:00:00" u="1"/>
        <d v="2024-02-26T00:00:00" u="1"/>
        <d v="2024-02-27T00:00:00" u="1"/>
        <d v="2024-02-28T00:00:00" u="1"/>
        <d v="2024-03-02T00:00:00" u="1"/>
        <d v="2024-03-03T00:00:00" u="1"/>
        <d v="2024-03-04T00:00:00" u="1"/>
        <d v="2024-03-05T00:00:00" u="1"/>
        <d v="2024-03-08T00:00:00" u="1"/>
        <d v="2024-03-09T00:00:00" u="1"/>
        <d v="2024-03-10T00:00:00" u="1"/>
        <d v="2024-03-11T00:00:00" u="1"/>
        <d v="2024-03-12T00:00:00" u="1"/>
        <d v="2024-03-13T00:00:00" u="1"/>
        <d v="2024-03-14T00:00:00" u="1"/>
        <d v="2024-03-15T00:00:00" u="1"/>
        <d v="2024-03-16T00:00:00" u="1"/>
        <d v="2024-03-17T00:00:00" u="1"/>
        <d v="2024-03-18T00:00:00" u="1"/>
        <d v="2024-03-19T00:00:00" u="1"/>
        <d v="2024-03-20T00:00:00" u="1"/>
        <d v="2024-03-21T00:00:00" u="1"/>
        <d v="2024-03-22T00:00:00" u="1"/>
        <d v="2024-03-23T00:00:00" u="1"/>
        <d v="2024-03-24T00:00:00" u="1"/>
        <d v="2024-03-25T00:00:00" u="1"/>
        <d v="2024-03-26T00:00:00" u="1"/>
        <d v="2024-03-27T00:00:00" u="1"/>
        <d v="2024-03-28T00:00:00" u="1"/>
        <d v="2024-03-29T00:00:00" u="1"/>
        <d v="2024-03-30T00:00:00" u="1"/>
        <d v="2024-03-31T00:00:00" u="1"/>
        <d v="2024-04-02T00:00:00" u="1"/>
        <d v="2024-04-03T00:00:00" u="1"/>
        <d v="2024-04-04T00:00:00" u="1"/>
        <d v="2024-04-05T00:00:00" u="1"/>
        <d v="2024-04-08T00:00:00" u="1"/>
        <d v="2024-04-09T00:00:00" u="1"/>
        <d v="2024-04-10T00:00:00" u="1"/>
        <d v="2024-04-11T00:00:00" u="1"/>
        <d v="2024-04-12T00:00:00" u="1"/>
        <d v="2024-04-13T00:00:00" u="1"/>
        <d v="2024-04-14T00:00:00" u="1"/>
        <d v="2024-04-15T00:00:00" u="1"/>
        <d v="2024-04-16T00:00:00" u="1"/>
        <d v="2024-04-17T00:00:00" u="1"/>
        <d v="2024-04-18T00:00:00" u="1"/>
        <d v="2024-04-19T00:00:00" u="1"/>
        <d v="2024-04-20T00:00:00" u="1"/>
        <d v="2024-04-21T00:00:00" u="1"/>
        <d v="2024-04-22T00:00:00" u="1"/>
        <d v="2024-04-23T00:00:00" u="1"/>
        <d v="2024-04-24T00:00:00" u="1"/>
        <d v="2024-04-25T00:00:00" u="1"/>
        <d v="2024-04-26T00:00:00" u="1"/>
        <d v="2024-04-27T00:00:00" u="1"/>
        <d v="2024-04-28T00:00:00" u="1"/>
        <d v="2024-04-29T00:00:00" u="1"/>
        <d v="2024-04-30T00:00:00" u="1"/>
        <d v="2024-05-02T00:00:00" u="1"/>
        <d v="2024-05-03T00:00:00" u="1"/>
        <d v="2024-05-04T00:00:00" u="1"/>
        <d v="2024-05-05T00:00:00" u="1"/>
        <d v="2024-05-06T00:00:00" u="1"/>
        <d v="2024-05-09T00:00:00" u="1"/>
        <d v="2024-05-10T00:00:00" u="1"/>
        <d v="2024-05-11T00:00:00" u="1"/>
        <d v="2024-05-12T00:00:00" u="1"/>
        <d v="2024-05-13T00:00:00" u="1"/>
        <d v="2024-05-14T00:00:00" u="1"/>
        <d v="2024-05-15T00:00:00" u="1"/>
        <d v="2024-05-16T00:00:00" u="1"/>
        <d v="2024-05-17T00:00:00" u="1"/>
        <d v="2024-05-18T00:00:00" u="1"/>
        <d v="2024-05-19T00:00:00" u="1"/>
        <d v="2024-05-20T00:00:00" u="1"/>
        <d v="2024-05-21T00:00:00" u="1"/>
        <d v="2024-05-22T00:00:00" u="1"/>
        <d v="2024-05-23T00:00:00" u="1"/>
        <d v="2024-05-24T00:00:00" u="1"/>
        <d v="2024-05-25T00:00:00" u="1"/>
        <d v="2024-05-26T00:00:00" u="1"/>
        <d v="2024-05-27T00:00:00" u="1"/>
        <d v="2024-05-28T00:00:00" u="1"/>
        <d v="2024-05-29T00:00:00" u="1"/>
        <d v="2024-05-31T00:00:00" u="1"/>
        <d v="2024-05-30T00:00:00" u="1"/>
        <d v="2024-06-03T00:00:00" u="1"/>
        <d v="2024-06-04T00:00:00" u="1"/>
        <d v="2024-06-05T00:00:00" u="1"/>
        <d v="2024-06-06T00:00:00" u="1"/>
        <d v="2024-06-09T00:00:00" u="1"/>
        <d v="2024-06-10T00:00:00" u="1"/>
        <d v="2024-06-11T00:00:00" u="1"/>
        <d v="2024-06-12T00:00:00" u="1"/>
        <d v="2024-06-13T00:00:00" u="1"/>
        <d v="2024-06-14T00:00:00" u="1"/>
        <d v="2024-06-15T00:00:00" u="1"/>
        <d v="2024-06-16T00:00:00" u="1"/>
        <d v="2024-06-17T00:00:00" u="1"/>
        <d v="2024-06-18T00:00:00" u="1"/>
        <d v="2024-06-19T00:00:00" u="1"/>
        <d v="2024-06-20T00:00:00" u="1"/>
        <d v="2024-06-21T00:00:00" u="1"/>
        <d v="2024-06-22T00:00:00" u="1"/>
        <d v="2024-06-23T00:00:00" u="1"/>
        <d v="2024-06-24T00:00:00" u="1"/>
        <d v="2024-06-25T00:00:00" u="1"/>
        <d v="2024-06-26T00:00:00" u="1"/>
        <d v="2024-06-27T00:00:00" u="1"/>
        <d v="2024-06-28T00:00:00" u="1"/>
        <d v="2024-06-29T00:00:00" u="1"/>
        <d v="2024-06-30T00:00:00" u="1"/>
        <d v="2024-07-02T00:00:00" u="1"/>
        <d v="2024-07-03T00:00:00" u="1"/>
        <d v="2024-07-05T00:00:00" u="1"/>
        <d v="2024-07-06T00:00:00" u="1"/>
        <d v="2024-07-07T00:00:00" u="1"/>
        <d v="2024-07-10T00:00:00" u="1"/>
        <d v="2024-07-11T00:00:00" u="1"/>
        <d v="2024-07-12T00:00:00" u="1"/>
        <d v="2024-07-13T00:00:00" u="1"/>
        <d v="2024-07-14T00:00:00" u="1"/>
        <d v="2024-07-15T00:00:00" u="1"/>
        <d v="2024-07-16T00:00:00" u="1"/>
        <d v="2024-07-17T00:00:00" u="1"/>
        <d v="2024-07-18T00:00:00" u="1"/>
        <d v="2024-07-19T00:00:00" u="1"/>
        <d v="2024-07-20T00:00:00" u="1"/>
        <d v="2024-07-21T00:00:00" u="1"/>
        <d v="2024-07-22T00:00:00" u="1"/>
        <d v="2024-07-23T00:00:00" u="1"/>
        <d v="2024-07-24T00:00:00" u="1"/>
        <d v="2024-07-25T00:00:00" u="1"/>
        <d v="2024-07-26T00:00:00" u="1"/>
        <d v="2024-07-27T00:00:00" u="1"/>
        <d v="2024-07-28T00:00:00" u="1"/>
        <d v="2024-07-29T00:00:00" u="1"/>
        <d v="2024-07-30T00:00:00" u="1"/>
        <d v="2024-07-31T00:00:00" u="1"/>
        <d v="2024-08-02T00:00:00" u="1"/>
        <d v="2024-08-07T00:00:00" u="1"/>
        <d v="2024-08-12T00:00:00" u="1"/>
        <d v="2024-08-14T00:00:00" u="1"/>
        <d v="2024-08-15T00:00:00" u="1"/>
        <d v="2024-08-16T00:00:00" u="1"/>
        <d v="2024-08-17T00:00:00" u="1"/>
        <d v="2024-08-19T00:00:00" u="1"/>
        <d v="2024-08-21T00:00:00" u="1"/>
        <d v="2024-08-23T00:00:00" u="1"/>
        <d v="2024-08-24T00:00:00" u="1"/>
        <d v="2024-08-25T00:00:00" u="1"/>
        <d v="2024-08-26T00:00:00" u="1"/>
        <d v="2024-08-27T00:00:00" u="1"/>
        <d v="2024-08-28T00:00:00" u="1"/>
        <d v="2024-09-02T00:00:00" u="1"/>
        <d v="2024-09-03T00:00:00" u="1"/>
        <d v="2024-09-06T00:00:00" u="1"/>
        <d v="2024-09-07T00:00:00" u="1"/>
        <d v="2024-09-10T00:00:00" u="1"/>
        <d v="2024-09-11T00:00:00" u="1"/>
        <d v="2024-09-12T00:00:00" u="1"/>
        <d v="2024-09-13T00:00:00" u="1"/>
        <d v="2024-09-14T00:00:00" u="1"/>
        <d v="2024-09-15T00:00:00" u="1"/>
        <d v="2024-09-16T00:00:00" u="1"/>
        <d v="2024-09-18T00:00:00" u="1"/>
        <d v="2024-09-21T00:00:00" u="1"/>
        <d v="2024-09-24T00:00:00" u="1"/>
        <d v="2024-09-25T00:00:00" u="1"/>
        <d v="2024-09-26T00:00:00" u="1"/>
        <d v="2024-09-27T00:00:00" u="1"/>
        <d v="2024-09-29T00:00:00" u="1"/>
        <d v="2024-10-04T00:00:00" u="1"/>
        <d v="2024-10-06T00:00:00" u="1"/>
        <d v="2024-10-08T00:00:00" u="1"/>
        <d v="2024-10-11T00:00:00" u="1"/>
        <d v="2024-10-14T00:00:00" u="1"/>
        <d v="2024-10-15T00:00:00" u="1"/>
        <d v="2024-10-16T00:00:00" u="1"/>
        <d v="2024-10-18T00:00:00" u="1"/>
        <d v="2024-10-19T00:00:00" u="1"/>
        <d v="2024-10-22T00:00:00" u="1"/>
        <d v="2024-10-23T00:00:00" u="1"/>
        <d v="2024-10-24T00:00:00" u="1"/>
        <d v="2024-10-25T00:00:00" u="1"/>
        <d v="2024-10-26T00:00:00" u="1"/>
        <d v="2024-10-27T00:00:00" u="1"/>
        <d v="2024-10-28T00:00:00" u="1"/>
        <d v="2024-10-29T00:00:00" u="1"/>
        <d v="2024-10-30T00:00:00" u="1"/>
      </sharedItems>
    </cacheField>
    <cacheField name="Description" numFmtId="0">
      <sharedItems containsBlank="1"/>
    </cacheField>
    <cacheField name="Sub-category" numFmtId="0">
      <sharedItems/>
    </cacheField>
    <cacheField name="Column1" numFmtId="0">
      <sharedItems containsBlank="1" count="12">
        <m/>
        <s v="Suit"/>
        <s v="Juan's sisters"/>
        <s v="Augsburg Merch"/>
        <s v="Augsburg Parking"/>
        <s v="AAA Insurance"/>
        <s v="CD"/>
        <s v="Christensen Scholars and Deacon"/>
        <s v="$6ish dollars more went to affinity"/>
        <s v="Christensen Scholars "/>
        <s v="Deacon"/>
        <s v="1331 went to education"/>
      </sharedItems>
    </cacheField>
    <cacheField name="Actual" numFmtId="0">
      <sharedItems containsString="0" containsBlank="1" containsNumber="1" minValue="-3000" maxValue="6070"/>
    </cacheField>
    <cacheField name="Budget" numFmtId="0">
      <sharedItems containsString="0" containsBlank="1" containsNumber="1" minValue="-1330" maxValue="5500"/>
    </cacheField>
    <cacheField name="Category" numFmtId="0">
      <sharedItems containsBlank="1" count="28">
        <s v="🤗Friends"/>
        <s v="💸1st Check"/>
        <s v="🏠Household"/>
        <s v="😋Food"/>
        <s v="📈Variable"/>
        <s v="🪙Transfer"/>
        <s v="🎓Self Improvement"/>
        <s v="🚗Transportation"/>
        <s v="🎁Gifts"/>
        <s v="🎬Entertainment"/>
        <s v="💼Business "/>
        <s v="🙏Charity"/>
        <s v="🎱Bills"/>
        <s v="🧑‍⚖️Tax"/>
        <s v="🤑Investment"/>
        <m/>
        <s v="💸2nd Check"/>
        <s v="💸Augs Check" u="1"/>
        <s v="💸BMO Check" u="1"/>
        <s v="🏧Withdrawl/Deposit" u="1"/>
        <s v="💰 Fixed" u="1"/>
        <s v="💳 Discretionary" u="1"/>
        <s v="📉 Variable" u="1"/>
        <s v="🍴 Dining Out" u="1"/>
        <s v="🏠 Living Expenses" u="1"/>
        <s v="🚙 Transport" u="1"/>
        <s v="🩺 Medical" u="1"/>
        <s v="🫱 Charity" u="1"/>
      </sharedItems>
    </cacheField>
    <cacheField name="Category Type" numFmtId="0">
      <sharedItems containsBlank="1" count="5">
        <s v="Expense"/>
        <s v="Income"/>
        <s v="Transfer"/>
        <m/>
        <s v="Income Surplus/(Deficit)" f="1"/>
      </sharedItems>
    </cacheField>
    <cacheField name="Year" numFmtId="0">
      <sharedItems containsString="0" containsBlank="1" containsNumber="1" containsInteger="1" minValue="2024" maxValue="2025" count="3">
        <n v="2024"/>
        <n v="2025"/>
        <m/>
      </sharedItems>
    </cacheField>
    <cacheField name="Month" numFmtId="0">
      <sharedItems containsString="0" containsBlank="1" containsNumber="1" containsInteger="1" minValue="1" maxValue="12" count="13">
        <n v="8"/>
        <n v="9"/>
        <n v="10"/>
        <n v="11"/>
        <n v="3"/>
        <n v="4"/>
        <n v="12"/>
        <m/>
        <n v="5"/>
        <n v="1"/>
        <n v="2"/>
        <n v="6"/>
        <n v="7"/>
      </sharedItems>
    </cacheField>
    <cacheField name="Variance" numFmtId="0" formula="Actual-Budget" databaseField="0"/>
  </cacheFields>
  <calculatedItems count="2">
    <calculatedItem formula="'Category Type'[Expense]+'Category Type'[Income]">
      <pivotArea cacheIndex="1" outline="0" fieldPosition="0">
        <references count="1">
          <reference field="8" count="1">
            <x v="2"/>
          </reference>
        </references>
      </pivotArea>
    </calculatedItem>
    <calculatedItem formula="'Category Type'[Income]+'Category Type'[Expense]">
      <pivotArea cacheIndex="1" outline="0" fieldPosition="0">
        <references count="1">
          <reference field="8" count="1">
            <x v="4"/>
          </reference>
        </references>
      </pivotArea>
    </calculatedItem>
  </calculatedItems>
  <extLst>
    <ext xmlns:x14="http://schemas.microsoft.com/office/spreadsheetml/2009/9/main" uri="{725AE2AE-9491-48be-B2B4-4EB974FC3084}">
      <x14:pivotCacheDefinition pivotCacheId="14563321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n v="175"/>
    <n v="200"/>
  </r>
  <r>
    <x v="0"/>
    <x v="1"/>
    <n v="320"/>
    <n v="300"/>
  </r>
  <r>
    <x v="0"/>
    <x v="2"/>
    <n v="200"/>
    <n v="150"/>
  </r>
  <r>
    <x v="1"/>
    <x v="0"/>
    <n v="300"/>
    <n v="200"/>
  </r>
  <r>
    <x v="1"/>
    <x v="1"/>
    <n v="300"/>
    <n v="300"/>
  </r>
  <r>
    <x v="1"/>
    <x v="2"/>
    <n v="300"/>
    <n v="150"/>
  </r>
  <r>
    <x v="2"/>
    <x v="0"/>
    <n v="0"/>
    <n v="200"/>
  </r>
  <r>
    <x v="2"/>
    <x v="1"/>
    <n v="300"/>
    <n v="300"/>
  </r>
  <r>
    <x v="2"/>
    <x v="2"/>
    <n v="100"/>
    <n v="150"/>
  </r>
  <r>
    <x v="3"/>
    <x v="0"/>
    <n v="400"/>
    <n v="200"/>
  </r>
  <r>
    <x v="3"/>
    <x v="1"/>
    <n v="350"/>
    <n v="300"/>
  </r>
  <r>
    <x v="3"/>
    <x v="2"/>
    <n v="100"/>
    <n v="150"/>
  </r>
  <r>
    <x v="4"/>
    <x v="0"/>
    <n v="-200"/>
    <n v="200"/>
  </r>
  <r>
    <x v="4"/>
    <x v="1"/>
    <n v="300"/>
    <n v="300"/>
  </r>
  <r>
    <x v="4"/>
    <x v="2"/>
    <n v="200"/>
    <n v="150"/>
  </r>
  <r>
    <x v="5"/>
    <x v="0"/>
    <n v="150"/>
    <n v="200"/>
  </r>
  <r>
    <x v="5"/>
    <x v="1"/>
    <n v="300"/>
    <n v="300"/>
  </r>
  <r>
    <x v="5"/>
    <x v="2"/>
    <n v="100"/>
    <n v="150"/>
  </r>
  <r>
    <x v="6"/>
    <x v="0"/>
    <n v="220"/>
    <n v="200"/>
  </r>
  <r>
    <x v="6"/>
    <x v="1"/>
    <n v="300"/>
    <n v="300"/>
  </r>
  <r>
    <x v="6"/>
    <x v="2"/>
    <n v="110"/>
    <n v="150"/>
  </r>
  <r>
    <x v="7"/>
    <x v="0"/>
    <n v="200"/>
    <n v="200"/>
  </r>
  <r>
    <x v="7"/>
    <x v="1"/>
    <n v="300"/>
    <n v="300"/>
  </r>
  <r>
    <x v="7"/>
    <x v="2"/>
    <n v="100"/>
    <n v="150"/>
  </r>
  <r>
    <x v="8"/>
    <x v="0"/>
    <n v="90"/>
    <n v="200"/>
  </r>
  <r>
    <x v="8"/>
    <x v="1"/>
    <n v="300"/>
    <n v="300"/>
  </r>
  <r>
    <x v="8"/>
    <x v="2"/>
    <n v="50"/>
    <n v="150"/>
  </r>
  <r>
    <x v="9"/>
    <x v="0"/>
    <n v="250"/>
    <n v="200"/>
  </r>
  <r>
    <x v="9"/>
    <x v="1"/>
    <n v="300"/>
    <n v="300"/>
  </r>
  <r>
    <x v="9"/>
    <x v="2"/>
    <n v="150"/>
    <n v="150"/>
  </r>
  <r>
    <x v="10"/>
    <x v="0"/>
    <n v="190"/>
    <n v="200"/>
  </r>
  <r>
    <x v="10"/>
    <x v="1"/>
    <n v="350"/>
    <n v="300"/>
  </r>
  <r>
    <x v="10"/>
    <x v="2"/>
    <n v="100"/>
    <n v="150"/>
  </r>
  <r>
    <x v="11"/>
    <x v="0"/>
    <m/>
    <n v="200"/>
  </r>
  <r>
    <x v="11"/>
    <x v="1"/>
    <m/>
    <n v="300"/>
  </r>
  <r>
    <x v="11"/>
    <x v="2"/>
    <m/>
    <n v="150"/>
  </r>
  <r>
    <x v="12"/>
    <x v="0"/>
    <m/>
    <n v="200"/>
  </r>
  <r>
    <x v="12"/>
    <x v="1"/>
    <m/>
    <n v="300"/>
  </r>
  <r>
    <x v="12"/>
    <x v="2"/>
    <m/>
    <n v="15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4">
  <r>
    <x v="0"/>
    <x v="0"/>
    <s v="Subway"/>
    <s v="User 9"/>
    <x v="0"/>
    <n v="-16.899999999999999"/>
    <m/>
    <x v="0"/>
    <x v="0"/>
    <x v="0"/>
    <x v="0"/>
  </r>
  <r>
    <x v="0"/>
    <x v="1"/>
    <s v="💸1st Check"/>
    <s v="1st job"/>
    <x v="0"/>
    <n v="10.78"/>
    <m/>
    <x v="1"/>
    <x v="1"/>
    <x v="0"/>
    <x v="0"/>
  </r>
  <r>
    <x v="0"/>
    <x v="2"/>
    <s v="💸1st Check"/>
    <s v="1st job"/>
    <x v="0"/>
    <n v="29.2"/>
    <m/>
    <x v="1"/>
    <x v="1"/>
    <x v="0"/>
    <x v="0"/>
  </r>
  <r>
    <x v="0"/>
    <x v="3"/>
    <s v="💸1st Check"/>
    <s v="1st job"/>
    <x v="0"/>
    <n v="20.77"/>
    <m/>
    <x v="1"/>
    <x v="1"/>
    <x v="0"/>
    <x v="1"/>
  </r>
  <r>
    <x v="0"/>
    <x v="4"/>
    <s v="💸1st Check"/>
    <s v="1st job"/>
    <x v="0"/>
    <n v="40.15"/>
    <m/>
    <x v="1"/>
    <x v="1"/>
    <x v="0"/>
    <x v="1"/>
  </r>
  <r>
    <x v="0"/>
    <x v="5"/>
    <s v="💸1st Check"/>
    <s v="1st job"/>
    <x v="0"/>
    <n v="39.409999999999997"/>
    <m/>
    <x v="1"/>
    <x v="1"/>
    <x v="0"/>
    <x v="2"/>
  </r>
  <r>
    <x v="0"/>
    <x v="6"/>
    <s v="💸1st Check"/>
    <s v="1st job"/>
    <x v="0"/>
    <n v="41.62"/>
    <m/>
    <x v="1"/>
    <x v="1"/>
    <x v="0"/>
    <x v="2"/>
  </r>
  <r>
    <x v="0"/>
    <x v="7"/>
    <s v="💸1st Check"/>
    <s v="1st job"/>
    <x v="0"/>
    <n v="47.52"/>
    <m/>
    <x v="1"/>
    <x v="1"/>
    <x v="0"/>
    <x v="2"/>
  </r>
  <r>
    <x v="0"/>
    <x v="8"/>
    <s v="💸1st Check"/>
    <s v="1st job"/>
    <x v="0"/>
    <n v="40.15"/>
    <m/>
    <x v="1"/>
    <x v="1"/>
    <x v="0"/>
    <x v="3"/>
  </r>
  <r>
    <x v="0"/>
    <x v="9"/>
    <s v="💸1st Check"/>
    <s v="1st job"/>
    <x v="0"/>
    <n v="10"/>
    <m/>
    <x v="1"/>
    <x v="1"/>
    <x v="1"/>
    <x v="4"/>
  </r>
  <r>
    <x v="0"/>
    <x v="10"/>
    <s v="💸1st Check"/>
    <s v="1st job"/>
    <x v="0"/>
    <n v="10"/>
    <m/>
    <x v="1"/>
    <x v="1"/>
    <x v="1"/>
    <x v="5"/>
  </r>
  <r>
    <x v="0"/>
    <x v="11"/>
    <s v="💸1st Check"/>
    <s v="1st job"/>
    <x v="0"/>
    <n v="10"/>
    <m/>
    <x v="1"/>
    <x v="1"/>
    <x v="1"/>
    <x v="5"/>
  </r>
  <r>
    <x v="0"/>
    <x v="12"/>
    <s v="💸1st Check"/>
    <s v="1st job"/>
    <x v="0"/>
    <n v="10"/>
    <m/>
    <x v="1"/>
    <x v="1"/>
    <x v="1"/>
    <x v="5"/>
  </r>
  <r>
    <x v="0"/>
    <x v="13"/>
    <s v="💸1st Check"/>
    <s v="1st job"/>
    <x v="0"/>
    <n v="10.78"/>
    <m/>
    <x v="1"/>
    <x v="1"/>
    <x v="1"/>
    <x v="0"/>
  </r>
  <r>
    <x v="0"/>
    <x v="14"/>
    <s v="💸1st Check"/>
    <s v="1st job"/>
    <x v="0"/>
    <n v="29.2"/>
    <m/>
    <x v="1"/>
    <x v="1"/>
    <x v="1"/>
    <x v="5"/>
  </r>
  <r>
    <x v="0"/>
    <x v="3"/>
    <s v="💸1st Check"/>
    <s v="1st job"/>
    <x v="0"/>
    <n v="20.77"/>
    <m/>
    <x v="1"/>
    <x v="1"/>
    <x v="0"/>
    <x v="1"/>
  </r>
  <r>
    <x v="0"/>
    <x v="15"/>
    <s v="💸1st Check"/>
    <s v="1st job"/>
    <x v="0"/>
    <n v="40.15"/>
    <m/>
    <x v="1"/>
    <x v="1"/>
    <x v="1"/>
    <x v="1"/>
  </r>
  <r>
    <x v="0"/>
    <x v="5"/>
    <s v="💸1st Check"/>
    <s v="1st job"/>
    <x v="0"/>
    <n v="39.409999999999997"/>
    <m/>
    <x v="1"/>
    <x v="1"/>
    <x v="0"/>
    <x v="2"/>
  </r>
  <r>
    <x v="0"/>
    <x v="6"/>
    <s v="💸1st Check"/>
    <s v="1st job"/>
    <x v="0"/>
    <n v="41.62"/>
    <m/>
    <x v="1"/>
    <x v="1"/>
    <x v="0"/>
    <x v="2"/>
  </r>
  <r>
    <x v="0"/>
    <x v="7"/>
    <s v="💸1st Check"/>
    <s v="1st job"/>
    <x v="0"/>
    <n v="47.52"/>
    <m/>
    <x v="1"/>
    <x v="1"/>
    <x v="0"/>
    <x v="2"/>
  </r>
  <r>
    <x v="0"/>
    <x v="16"/>
    <s v="TJMax"/>
    <s v="Health and Wellness"/>
    <x v="0"/>
    <n v="-49.97"/>
    <m/>
    <x v="2"/>
    <x v="0"/>
    <x v="0"/>
    <x v="0"/>
  </r>
  <r>
    <x v="0"/>
    <x v="16"/>
    <s v="Walmart"/>
    <s v="Health and Wellness"/>
    <x v="0"/>
    <n v="-38.549999999999997"/>
    <m/>
    <x v="2"/>
    <x v="0"/>
    <x v="0"/>
    <x v="0"/>
  </r>
  <r>
    <x v="0"/>
    <x v="17"/>
    <s v="Pho"/>
    <s v="Myself"/>
    <x v="0"/>
    <n v="-16.940000000000001"/>
    <m/>
    <x v="3"/>
    <x v="0"/>
    <x v="0"/>
    <x v="0"/>
  </r>
  <r>
    <x v="0"/>
    <x v="1"/>
    <s v="Walmart"/>
    <s v="Myself"/>
    <x v="0"/>
    <n v="-22.33"/>
    <m/>
    <x v="3"/>
    <x v="0"/>
    <x v="0"/>
    <x v="0"/>
  </r>
  <r>
    <x v="0"/>
    <x v="1"/>
    <s v="Walmart"/>
    <s v="Myself"/>
    <x v="0"/>
    <n v="-98.16"/>
    <m/>
    <x v="3"/>
    <x v="0"/>
    <x v="0"/>
    <x v="0"/>
  </r>
  <r>
    <x v="0"/>
    <x v="18"/>
    <s v="Burlington"/>
    <s v="Myself"/>
    <x v="0"/>
    <n v="-39.979999999999997"/>
    <m/>
    <x v="3"/>
    <x v="0"/>
    <x v="0"/>
    <x v="0"/>
  </r>
  <r>
    <x v="0"/>
    <x v="19"/>
    <s v="Amazon"/>
    <s v="Myself"/>
    <x v="0"/>
    <n v="-40.340000000000003"/>
    <m/>
    <x v="3"/>
    <x v="0"/>
    <x v="0"/>
    <x v="0"/>
  </r>
  <r>
    <x v="0"/>
    <x v="20"/>
    <s v="Hmong Town"/>
    <s v="Myself"/>
    <x v="0"/>
    <n v="-22.76"/>
    <m/>
    <x v="3"/>
    <x v="0"/>
    <x v="0"/>
    <x v="1"/>
  </r>
  <r>
    <x v="0"/>
    <x v="21"/>
    <s v="Panaderia Mexicano"/>
    <s v="Myself"/>
    <x v="0"/>
    <n v="-6.5"/>
    <m/>
    <x v="3"/>
    <x v="0"/>
    <x v="0"/>
    <x v="2"/>
  </r>
  <r>
    <x v="0"/>
    <x v="22"/>
    <s v="Parking Pass"/>
    <s v="Refund"/>
    <x v="0"/>
    <n v="-195"/>
    <m/>
    <x v="4"/>
    <x v="1"/>
    <x v="0"/>
    <x v="0"/>
  </r>
  <r>
    <x v="0"/>
    <x v="23"/>
    <s v="Refund Parking"/>
    <s v="Refund"/>
    <x v="0"/>
    <n v="195"/>
    <m/>
    <x v="4"/>
    <x v="1"/>
    <x v="0"/>
    <x v="0"/>
  </r>
  <r>
    <x v="0"/>
    <x v="24"/>
    <s v="Withdraw"/>
    <s v="Cash"/>
    <x v="0"/>
    <n v="-105"/>
    <m/>
    <x v="5"/>
    <x v="2"/>
    <x v="0"/>
    <x v="0"/>
  </r>
  <r>
    <x v="0"/>
    <x v="25"/>
    <s v="Withdraw"/>
    <s v="Cash"/>
    <x v="0"/>
    <n v="-40"/>
    <m/>
    <x v="5"/>
    <x v="2"/>
    <x v="0"/>
    <x v="2"/>
  </r>
  <r>
    <x v="0"/>
    <x v="6"/>
    <s v="Withdraw"/>
    <s v="Cash"/>
    <x v="0"/>
    <n v="-40"/>
    <m/>
    <x v="5"/>
    <x v="2"/>
    <x v="0"/>
    <x v="2"/>
  </r>
  <r>
    <x v="0"/>
    <x v="26"/>
    <s v="Withdraw"/>
    <s v="Cash"/>
    <x v="0"/>
    <n v="-100"/>
    <m/>
    <x v="5"/>
    <x v="2"/>
    <x v="0"/>
    <x v="6"/>
  </r>
  <r>
    <x v="0"/>
    <x v="27"/>
    <s v="Withdraw"/>
    <s v="Cash"/>
    <x v="0"/>
    <m/>
    <m/>
    <x v="5"/>
    <x v="2"/>
    <x v="0"/>
    <x v="6"/>
  </r>
  <r>
    <x v="0"/>
    <x v="28"/>
    <s v="Withdraw"/>
    <s v="Cash"/>
    <x v="0"/>
    <n v="-60"/>
    <m/>
    <x v="5"/>
    <x v="2"/>
    <x v="2"/>
    <x v="7"/>
  </r>
  <r>
    <x v="0"/>
    <x v="29"/>
    <s v="Sam's club"/>
    <s v="Groceries"/>
    <x v="0"/>
    <n v="-91.6"/>
    <m/>
    <x v="3"/>
    <x v="0"/>
    <x v="0"/>
    <x v="0"/>
  </r>
  <r>
    <x v="0"/>
    <x v="30"/>
    <s v="Credit Card"/>
    <s v="Credit Payment"/>
    <x v="0"/>
    <n v="203.79"/>
    <m/>
    <x v="5"/>
    <x v="2"/>
    <x v="0"/>
    <x v="0"/>
  </r>
  <r>
    <x v="0"/>
    <x v="31"/>
    <s v="Credit Card"/>
    <s v="Credit Payment"/>
    <x v="0"/>
    <n v="-395.03"/>
    <m/>
    <x v="5"/>
    <x v="2"/>
    <x v="0"/>
    <x v="1"/>
  </r>
  <r>
    <x v="0"/>
    <x v="6"/>
    <s v="Credit Card"/>
    <s v="Credit Payment"/>
    <x v="0"/>
    <n v="200.49"/>
    <m/>
    <x v="5"/>
    <x v="2"/>
    <x v="0"/>
    <x v="2"/>
  </r>
  <r>
    <x v="0"/>
    <x v="32"/>
    <s v="Dollar Tree"/>
    <s v="User 6"/>
    <x v="0"/>
    <n v="-12.49"/>
    <m/>
    <x v="0"/>
    <x v="0"/>
    <x v="0"/>
    <x v="0"/>
  </r>
  <r>
    <x v="0"/>
    <x v="32"/>
    <s v="Party City"/>
    <s v="User 6"/>
    <x v="0"/>
    <n v="-32.51"/>
    <m/>
    <x v="0"/>
    <x v="0"/>
    <x v="0"/>
    <x v="0"/>
  </r>
  <r>
    <x v="0"/>
    <x v="33"/>
    <s v="Textbook"/>
    <s v="Education"/>
    <x v="0"/>
    <n v="-2.25"/>
    <m/>
    <x v="6"/>
    <x v="0"/>
    <x v="0"/>
    <x v="6"/>
  </r>
  <r>
    <x v="0"/>
    <x v="34"/>
    <s v="Parking Pass"/>
    <s v="Parking "/>
    <x v="0"/>
    <n v="-9"/>
    <m/>
    <x v="7"/>
    <x v="0"/>
    <x v="0"/>
    <x v="6"/>
  </r>
  <r>
    <x v="0"/>
    <x v="8"/>
    <s v="💸1st Check"/>
    <s v="1st job"/>
    <x v="0"/>
    <n v="40.15"/>
    <m/>
    <x v="1"/>
    <x v="1"/>
    <x v="0"/>
    <x v="3"/>
  </r>
  <r>
    <x v="1"/>
    <x v="35"/>
    <s v="Zelle Payment "/>
    <s v="User 11"/>
    <x v="0"/>
    <n v="2.5"/>
    <m/>
    <x v="0"/>
    <x v="0"/>
    <x v="1"/>
    <x v="4"/>
  </r>
  <r>
    <x v="1"/>
    <x v="35"/>
    <s v="HOUSE OF HAIR"/>
    <s v="Barber"/>
    <x v="0"/>
    <n v="-30"/>
    <m/>
    <x v="2"/>
    <x v="0"/>
    <x v="1"/>
    <x v="4"/>
  </r>
  <r>
    <x v="1"/>
    <x v="36"/>
    <s v="AU food"/>
    <s v="User 11"/>
    <x v="0"/>
    <n v="-3.26"/>
    <m/>
    <x v="0"/>
    <x v="0"/>
    <x v="1"/>
    <x v="4"/>
  </r>
  <r>
    <x v="1"/>
    <x v="36"/>
    <s v="park"/>
    <s v="Parking "/>
    <x v="0"/>
    <n v="-3"/>
    <m/>
    <x v="7"/>
    <x v="0"/>
    <x v="1"/>
    <x v="4"/>
  </r>
  <r>
    <x v="1"/>
    <x v="37"/>
    <s v=" Transfer from Online Savings "/>
    <s v="Transfer"/>
    <x v="0"/>
    <n v="100"/>
    <m/>
    <x v="5"/>
    <x v="2"/>
    <x v="1"/>
    <x v="4"/>
  </r>
  <r>
    <x v="1"/>
    <x v="38"/>
    <s v="CVS/PHARMACY "/>
    <s v="User 1"/>
    <x v="0"/>
    <n v="-6.52"/>
    <m/>
    <x v="8"/>
    <x v="0"/>
    <x v="1"/>
    <x v="4"/>
  </r>
  <r>
    <x v="1"/>
    <x v="39"/>
    <s v="CASCADE FAMILY"/>
    <s v="Myself"/>
    <x v="0"/>
    <n v="-20.62"/>
    <m/>
    <x v="3"/>
    <x v="0"/>
    <x v="1"/>
    <x v="4"/>
  </r>
  <r>
    <x v="1"/>
    <x v="39"/>
    <s v=" Transfer from Online Savings "/>
    <s v="Transfer"/>
    <x v="0"/>
    <n v="100"/>
    <m/>
    <x v="5"/>
    <x v="2"/>
    <x v="1"/>
    <x v="4"/>
  </r>
  <r>
    <x v="1"/>
    <x v="40"/>
    <s v="BUC-EE'S #52"/>
    <s v="Family "/>
    <x v="0"/>
    <n v="-65.180000000000007"/>
    <m/>
    <x v="8"/>
    <x v="0"/>
    <x v="1"/>
    <x v="4"/>
  </r>
  <r>
    <x v="1"/>
    <x v="40"/>
    <s v="WAFFLE HOUSE 01"/>
    <s v="Myself"/>
    <x v="0"/>
    <n v="-6"/>
    <m/>
    <x v="3"/>
    <x v="0"/>
    <x v="1"/>
    <x v="4"/>
  </r>
  <r>
    <x v="1"/>
    <x v="41"/>
    <s v="WAFFLE HOUSE 62"/>
    <s v="Myself"/>
    <x v="0"/>
    <n v="-10.01"/>
    <m/>
    <x v="3"/>
    <x v="0"/>
    <x v="1"/>
    <x v="4"/>
  </r>
  <r>
    <x v="1"/>
    <x v="41"/>
    <s v="TARGET "/>
    <s v="Myself"/>
    <x v="0"/>
    <n v="-20.38"/>
    <m/>
    <x v="3"/>
    <x v="0"/>
    <x v="1"/>
    <x v="4"/>
  </r>
  <r>
    <x v="1"/>
    <x v="42"/>
    <s v="Dollar Tree"/>
    <s v="Myself"/>
    <x v="0"/>
    <n v="-6.35"/>
    <m/>
    <x v="3"/>
    <x v="0"/>
    <x v="1"/>
    <x v="4"/>
  </r>
  <r>
    <x v="1"/>
    <x v="42"/>
    <s v="RAISING CANES "/>
    <s v="Date"/>
    <x v="0"/>
    <n v="-24.25"/>
    <m/>
    <x v="9"/>
    <x v="0"/>
    <x v="1"/>
    <x v="4"/>
  </r>
  <r>
    <x v="1"/>
    <x v="43"/>
    <s v=" Transfer from Online Savings "/>
    <s v="Transfer"/>
    <x v="0"/>
    <n v="100"/>
    <m/>
    <x v="5"/>
    <x v="2"/>
    <x v="1"/>
    <x v="5"/>
  </r>
  <r>
    <x v="1"/>
    <x v="43"/>
    <s v="TARGET "/>
    <s v="Health and Wellness"/>
    <x v="0"/>
    <n v="-49.44"/>
    <m/>
    <x v="2"/>
    <x v="0"/>
    <x v="1"/>
    <x v="5"/>
  </r>
  <r>
    <x v="1"/>
    <x v="44"/>
    <s v="TARGET "/>
    <s v="Health and Wellness"/>
    <x v="0"/>
    <n v="-45.06"/>
    <m/>
    <x v="2"/>
    <x v="0"/>
    <x v="1"/>
    <x v="5"/>
  </r>
  <r>
    <x v="1"/>
    <x v="44"/>
    <s v="AMC "/>
    <s v="Date"/>
    <x v="0"/>
    <n v="-32.49"/>
    <m/>
    <x v="9"/>
    <x v="0"/>
    <x v="1"/>
    <x v="5"/>
  </r>
  <r>
    <x v="1"/>
    <x v="45"/>
    <s v=" Transfer from Online Savings "/>
    <s v="Transfer"/>
    <x v="0"/>
    <n v="100"/>
    <m/>
    <x v="5"/>
    <x v="2"/>
    <x v="1"/>
    <x v="5"/>
  </r>
  <r>
    <x v="1"/>
    <x v="45"/>
    <s v="PWC PLAZA "/>
    <s v="Parking "/>
    <x v="0"/>
    <n v="-6"/>
    <m/>
    <x v="7"/>
    <x v="0"/>
    <x v="1"/>
    <x v="5"/>
  </r>
  <r>
    <x v="1"/>
    <x v="46"/>
    <s v="CUB FOODS-LAKE"/>
    <s v="User 8"/>
    <x v="0"/>
    <n v="-24.99"/>
    <m/>
    <x v="0"/>
    <x v="0"/>
    <x v="1"/>
    <x v="5"/>
  </r>
  <r>
    <x v="1"/>
    <x v="46"/>
    <s v="AU food"/>
    <s v="User 1"/>
    <x v="0"/>
    <n v="-9.4700000000000006"/>
    <m/>
    <x v="8"/>
    <x v="0"/>
    <x v="1"/>
    <x v="5"/>
  </r>
  <r>
    <x v="1"/>
    <x v="47"/>
    <s v="TST*HOPE BREAKF"/>
    <s v="Myself"/>
    <x v="0"/>
    <n v="-19.05"/>
    <m/>
    <x v="3"/>
    <x v="0"/>
    <x v="1"/>
    <x v="5"/>
  </r>
  <r>
    <x v="1"/>
    <x v="47"/>
    <s v="URBAN PLANET 61"/>
    <s v="Clothes"/>
    <x v="0"/>
    <n v="-19.48"/>
    <m/>
    <x v="2"/>
    <x v="0"/>
    <x v="1"/>
    <x v="5"/>
  </r>
  <r>
    <x v="1"/>
    <x v="48"/>
    <s v="BURLINGTON STOR"/>
    <s v="User 11"/>
    <x v="0"/>
    <n v="-23"/>
    <m/>
    <x v="0"/>
    <x v="0"/>
    <x v="1"/>
    <x v="5"/>
  </r>
  <r>
    <x v="1"/>
    <x v="48"/>
    <s v="WENDY S 411"/>
    <s v="Myself"/>
    <x v="0"/>
    <n v="-5.88"/>
    <m/>
    <x v="3"/>
    <x v="0"/>
    <x v="1"/>
    <x v="5"/>
  </r>
  <r>
    <x v="1"/>
    <x v="48"/>
    <s v="Starbucks Store"/>
    <s v="User 5"/>
    <x v="0"/>
    <n v="-6.14"/>
    <m/>
    <x v="8"/>
    <x v="0"/>
    <x v="1"/>
    <x v="5"/>
  </r>
  <r>
    <x v="1"/>
    <x v="14"/>
    <s v="AU food "/>
    <s v="User 1"/>
    <x v="0"/>
    <n v="-8.99"/>
    <m/>
    <x v="8"/>
    <x v="0"/>
    <x v="1"/>
    <x v="5"/>
  </r>
  <r>
    <x v="1"/>
    <x v="49"/>
    <s v="Target"/>
    <s v="Health and Wellness"/>
    <x v="0"/>
    <n v="-35.299999999999997"/>
    <m/>
    <x v="2"/>
    <x v="0"/>
    <x v="1"/>
    <x v="5"/>
  </r>
  <r>
    <x v="1"/>
    <x v="50"/>
    <s v="MARCUS OAKDALE"/>
    <s v="Movie"/>
    <x v="0"/>
    <n v="-16.690000000000001"/>
    <m/>
    <x v="9"/>
    <x v="0"/>
    <x v="1"/>
    <x v="5"/>
  </r>
  <r>
    <x v="1"/>
    <x v="51"/>
    <s v="NNT URBAN SKILL"/>
    <s v="User 1"/>
    <x v="0"/>
    <n v="-26.93"/>
    <m/>
    <x v="8"/>
    <x v="0"/>
    <x v="1"/>
    <x v="5"/>
  </r>
  <r>
    <x v="1"/>
    <x v="51"/>
    <s v="KING CAJUN BOIL"/>
    <s v="Date"/>
    <x v="0"/>
    <n v="-65.400000000000006"/>
    <m/>
    <x v="9"/>
    <x v="0"/>
    <x v="1"/>
    <x v="5"/>
  </r>
  <r>
    <x v="1"/>
    <x v="51"/>
    <s v=" Transfer from Online Savings "/>
    <s v="Transfer"/>
    <x v="0"/>
    <n v="100"/>
    <m/>
    <x v="5"/>
    <x v="2"/>
    <x v="1"/>
    <x v="5"/>
  </r>
  <r>
    <x v="1"/>
    <x v="51"/>
    <s v="MARCUS OAKDALE"/>
    <s v="Refund"/>
    <x v="0"/>
    <n v="14.7"/>
    <m/>
    <x v="4"/>
    <x v="1"/>
    <x v="1"/>
    <x v="5"/>
  </r>
  <r>
    <x v="1"/>
    <x v="52"/>
    <s v="AU food S"/>
    <s v="User 1"/>
    <x v="0"/>
    <n v="-11.07"/>
    <m/>
    <x v="8"/>
    <x v="0"/>
    <x v="1"/>
    <x v="5"/>
  </r>
  <r>
    <x v="1"/>
    <x v="52"/>
    <s v=" Transfer from Online Savings "/>
    <s v="Transfer"/>
    <x v="0"/>
    <n v="100"/>
    <m/>
    <x v="5"/>
    <x v="2"/>
    <x v="1"/>
    <x v="5"/>
  </r>
  <r>
    <x v="1"/>
    <x v="12"/>
    <s v="Target"/>
    <s v="User 1"/>
    <x v="0"/>
    <n v="-3.79"/>
    <m/>
    <x v="8"/>
    <x v="0"/>
    <x v="1"/>
    <x v="5"/>
  </r>
  <r>
    <x v="1"/>
    <x v="53"/>
    <s v="AMAZON MKTPL"/>
    <s v="User 4"/>
    <x v="0"/>
    <n v="-49.96"/>
    <m/>
    <x v="0"/>
    <x v="0"/>
    <x v="1"/>
    <x v="8"/>
  </r>
  <r>
    <x v="1"/>
    <x v="53"/>
    <s v="DOLLAR TREE"/>
    <s v="User 11"/>
    <x v="0"/>
    <n v="-7.36"/>
    <m/>
    <x v="0"/>
    <x v="0"/>
    <x v="1"/>
    <x v="8"/>
  </r>
  <r>
    <x v="1"/>
    <x v="53"/>
    <s v="CUB FOODS"/>
    <s v="User 11"/>
    <x v="0"/>
    <n v="-26.35"/>
    <m/>
    <x v="0"/>
    <x v="0"/>
    <x v="1"/>
    <x v="8"/>
  </r>
  <r>
    <x v="1"/>
    <x v="54"/>
    <s v="HOUSE OF HAIR"/>
    <s v="Barber"/>
    <x v="0"/>
    <n v="-30"/>
    <m/>
    <x v="2"/>
    <x v="0"/>
    <x v="1"/>
    <x v="8"/>
  </r>
  <r>
    <x v="1"/>
    <x v="55"/>
    <s v="AU merch"/>
    <s v="Clothes"/>
    <x v="0"/>
    <n v="-22.49"/>
    <m/>
    <x v="2"/>
    <x v="0"/>
    <x v="1"/>
    <x v="8"/>
  </r>
  <r>
    <x v="1"/>
    <x v="55"/>
    <s v="SECRETARY OF ST"/>
    <s v="Company"/>
    <x v="0"/>
    <n v="-155"/>
    <m/>
    <x v="10"/>
    <x v="0"/>
    <x v="1"/>
    <x v="8"/>
  </r>
  <r>
    <x v="1"/>
    <x v="55"/>
    <s v=" Transfer from Online Savings "/>
    <s v="Transfer"/>
    <x v="0"/>
    <n v="200"/>
    <m/>
    <x v="5"/>
    <x v="2"/>
    <x v="1"/>
    <x v="8"/>
  </r>
  <r>
    <x v="1"/>
    <x v="56"/>
    <s v="ATM Withdrawal"/>
    <s v="Cash"/>
    <x v="0"/>
    <n v="-200"/>
    <m/>
    <x v="5"/>
    <x v="2"/>
    <x v="1"/>
    <x v="8"/>
  </r>
  <r>
    <x v="1"/>
    <x v="56"/>
    <s v=" Transfer from Online Savings "/>
    <s v="Transfer"/>
    <x v="0"/>
    <n v="200"/>
    <m/>
    <x v="5"/>
    <x v="2"/>
    <x v="1"/>
    <x v="8"/>
  </r>
  <r>
    <x v="1"/>
    <x v="57"/>
    <s v="Trader Joes S #7"/>
    <s v="User 7"/>
    <x v="0"/>
    <n v="-55.42"/>
    <m/>
    <x v="8"/>
    <x v="0"/>
    <x v="1"/>
    <x v="8"/>
  </r>
  <r>
    <x v="1"/>
    <x v="57"/>
    <s v="ATM Withdrawal"/>
    <s v="Cash"/>
    <x v="0"/>
    <n v="-200"/>
    <m/>
    <x v="5"/>
    <x v="2"/>
    <x v="1"/>
    <x v="8"/>
  </r>
  <r>
    <x v="1"/>
    <x v="57"/>
    <s v=" Transfer from Online Savings "/>
    <s v="Transfer"/>
    <x v="0"/>
    <n v="200"/>
    <m/>
    <x v="5"/>
    <x v="2"/>
    <x v="1"/>
    <x v="8"/>
  </r>
  <r>
    <x v="1"/>
    <x v="57"/>
    <s v=" Transfer from Online Savings "/>
    <s v="Transfer"/>
    <x v="0"/>
    <n v="100"/>
    <m/>
    <x v="5"/>
    <x v="2"/>
    <x v="1"/>
    <x v="8"/>
  </r>
  <r>
    <x v="1"/>
    <x v="57"/>
    <s v="MARSHALLS #0161"/>
    <s v="User 1"/>
    <x v="0"/>
    <n v="-97.53"/>
    <m/>
    <x v="8"/>
    <x v="0"/>
    <x v="1"/>
    <x v="8"/>
  </r>
  <r>
    <x v="1"/>
    <x v="57"/>
    <s v=" Transfer from Online Savings "/>
    <s v="Transfer"/>
    <x v="0"/>
    <n v="150"/>
    <m/>
    <x v="5"/>
    <x v="2"/>
    <x v="1"/>
    <x v="8"/>
  </r>
  <r>
    <x v="1"/>
    <x v="58"/>
    <s v="Target"/>
    <s v="Health and Wellness"/>
    <x v="0"/>
    <n v="-35.29"/>
    <m/>
    <x v="2"/>
    <x v="0"/>
    <x v="1"/>
    <x v="8"/>
  </r>
  <r>
    <x v="1"/>
    <x v="59"/>
    <s v="transfer from Online Savings (5697)"/>
    <s v="Transfer"/>
    <x v="0"/>
    <n v="200"/>
    <m/>
    <x v="5"/>
    <x v="2"/>
    <x v="1"/>
    <x v="8"/>
  </r>
  <r>
    <x v="1"/>
    <x v="59"/>
    <s v="Withdraw"/>
    <s v="Cash"/>
    <x v="0"/>
    <n v="-200"/>
    <m/>
    <x v="5"/>
    <x v="2"/>
    <x v="1"/>
    <x v="8"/>
  </r>
  <r>
    <x v="1"/>
    <x v="60"/>
    <s v="Transfer from Online Savings (5697)"/>
    <s v="Transfer"/>
    <x v="0"/>
    <n v="10"/>
    <m/>
    <x v="5"/>
    <x v="2"/>
    <x v="0"/>
    <x v="0"/>
  </r>
  <r>
    <x v="1"/>
    <x v="61"/>
    <s v="Transfer from Online Savings (5697)"/>
    <s v="Transfer"/>
    <x v="0"/>
    <n v="140"/>
    <m/>
    <x v="5"/>
    <x v="2"/>
    <x v="0"/>
    <x v="1"/>
  </r>
  <r>
    <x v="1"/>
    <x v="62"/>
    <s v="ACH Deposit From VENMO CASHOUT"/>
    <s v="Cash"/>
    <x v="0"/>
    <n v="50"/>
    <m/>
    <x v="5"/>
    <x v="2"/>
    <x v="0"/>
    <x v="1"/>
  </r>
  <r>
    <x v="1"/>
    <x v="15"/>
    <s v="DinkyTown Bonchon"/>
    <s v="Family "/>
    <x v="0"/>
    <n v="-46.69"/>
    <m/>
    <x v="8"/>
    <x v="0"/>
    <x v="1"/>
    <x v="1"/>
  </r>
  <r>
    <x v="1"/>
    <x v="63"/>
    <s v="Transfer from Online Savings (5697)"/>
    <s v="Transfer"/>
    <x v="0"/>
    <n v="400"/>
    <m/>
    <x v="5"/>
    <x v="2"/>
    <x v="0"/>
    <x v="1"/>
  </r>
  <r>
    <x v="1"/>
    <x v="64"/>
    <s v="FMSC.org"/>
    <s v="Donation"/>
    <x v="0"/>
    <n v="-500"/>
    <m/>
    <x v="11"/>
    <x v="0"/>
    <x v="0"/>
    <x v="1"/>
  </r>
  <r>
    <x v="1"/>
    <x v="21"/>
    <s v="Transfer from Online Savings (5697)"/>
    <s v="Transfer"/>
    <x v="0"/>
    <n v="2000"/>
    <m/>
    <x v="5"/>
    <x v="2"/>
    <x v="0"/>
    <x v="2"/>
  </r>
  <r>
    <x v="1"/>
    <x v="65"/>
    <s v="Transfer to Online Savings (5697)"/>
    <s v="Transfer"/>
    <x v="0"/>
    <n v="-1950"/>
    <m/>
    <x v="5"/>
    <x v="2"/>
    <x v="0"/>
    <x v="2"/>
  </r>
  <r>
    <x v="1"/>
    <x v="66"/>
    <s v="Transfer from Online Savings (5697)"/>
    <s v="Transfer"/>
    <x v="0"/>
    <n v="100"/>
    <m/>
    <x v="5"/>
    <x v="2"/>
    <x v="0"/>
    <x v="2"/>
  </r>
  <r>
    <x v="1"/>
    <x v="66"/>
    <s v="Sam's Club"/>
    <s v="Groceries"/>
    <x v="0"/>
    <n v="-60"/>
    <m/>
    <x v="3"/>
    <x v="0"/>
    <x v="0"/>
    <x v="2"/>
  </r>
  <r>
    <x v="1"/>
    <x v="67"/>
    <s v="Xieng Khoun (Hmong Village)"/>
    <s v="Friends"/>
    <x v="0"/>
    <n v="-14.87"/>
    <m/>
    <x v="3"/>
    <x v="0"/>
    <x v="0"/>
    <x v="2"/>
  </r>
  <r>
    <x v="1"/>
    <x v="67"/>
    <s v="SQ *PHO PLUS"/>
    <s v="Myself"/>
    <x v="0"/>
    <n v="-6.54"/>
    <m/>
    <x v="3"/>
    <x v="0"/>
    <x v="0"/>
    <x v="2"/>
  </r>
  <r>
    <x v="1"/>
    <x v="68"/>
    <s v="SWEETGREEN UNIV"/>
    <s v="User 6"/>
    <x v="0"/>
    <m/>
    <m/>
    <x v="0"/>
    <x v="0"/>
    <x v="0"/>
    <x v="3"/>
  </r>
  <r>
    <x v="1"/>
    <x v="68"/>
    <s v="Target"/>
    <s v="Groceries"/>
    <x v="0"/>
    <n v="-7.51"/>
    <m/>
    <x v="3"/>
    <x v="0"/>
    <x v="0"/>
    <x v="3"/>
  </r>
  <r>
    <x v="1"/>
    <x v="69"/>
    <s v="The Woodbury 10"/>
    <s v="Family "/>
    <x v="0"/>
    <n v="-33"/>
    <m/>
    <x v="8"/>
    <x v="0"/>
    <x v="0"/>
    <x v="3"/>
  </r>
  <r>
    <x v="1"/>
    <x v="70"/>
    <s v="Transfer from Online Savings (5697)"/>
    <s v="Transfer"/>
    <x v="0"/>
    <n v="550"/>
    <m/>
    <x v="5"/>
    <x v="2"/>
    <x v="0"/>
    <x v="3"/>
  </r>
  <r>
    <x v="1"/>
    <x v="70"/>
    <s v="Transfer to Online Savings (5697)"/>
    <s v="Transfer"/>
    <x v="0"/>
    <n v="-450"/>
    <m/>
    <x v="5"/>
    <x v="2"/>
    <x v="0"/>
    <x v="3"/>
  </r>
  <r>
    <x v="1"/>
    <x v="71"/>
    <s v="Transfer from Online Savings (5697)"/>
    <s v="Transfer"/>
    <x v="0"/>
    <n v="250"/>
    <m/>
    <x v="5"/>
    <x v="2"/>
    <x v="0"/>
    <x v="3"/>
  </r>
  <r>
    <x v="1"/>
    <x v="71"/>
    <s v="TARGET T-1185"/>
    <s v="User 1"/>
    <x v="0"/>
    <n v="-35"/>
    <m/>
    <x v="8"/>
    <x v="0"/>
    <x v="0"/>
    <x v="3"/>
  </r>
  <r>
    <x v="1"/>
    <x v="72"/>
    <s v="HA TIEN SUPER M"/>
    <s v="Friends"/>
    <x v="0"/>
    <n v="-24.54"/>
    <m/>
    <x v="3"/>
    <x v="0"/>
    <x v="0"/>
    <x v="3"/>
  </r>
  <r>
    <x v="1"/>
    <x v="72"/>
    <s v="Sephora"/>
    <s v="User 10"/>
    <x v="0"/>
    <n v="-30.55"/>
    <m/>
    <x v="8"/>
    <x v="0"/>
    <x v="0"/>
    <x v="3"/>
  </r>
  <r>
    <x v="1"/>
    <x v="73"/>
    <s v="Sephora"/>
    <s v="User 5"/>
    <x v="0"/>
    <n v="-26.55"/>
    <m/>
    <x v="8"/>
    <x v="0"/>
    <x v="1"/>
    <x v="3"/>
  </r>
  <r>
    <x v="1"/>
    <x v="72"/>
    <s v="Amazon"/>
    <s v="User 1"/>
    <x v="0"/>
    <n v="-53.23"/>
    <m/>
    <x v="8"/>
    <x v="0"/>
    <x v="0"/>
    <x v="3"/>
  </r>
  <r>
    <x v="1"/>
    <x v="72"/>
    <s v="Amazon"/>
    <s v="Family "/>
    <x v="0"/>
    <n v="-70.260000000000005"/>
    <m/>
    <x v="8"/>
    <x v="0"/>
    <x v="0"/>
    <x v="3"/>
  </r>
  <r>
    <x v="1"/>
    <x v="74"/>
    <s v="Transfer from Online Savings (5697)"/>
    <s v="Transfer"/>
    <x v="0"/>
    <n v="90"/>
    <m/>
    <x v="5"/>
    <x v="2"/>
    <x v="0"/>
    <x v="6"/>
  </r>
  <r>
    <x v="1"/>
    <x v="74"/>
    <s v="JCPenny"/>
    <s v="Myself"/>
    <x v="1"/>
    <n v="-155.38999999999999"/>
    <m/>
    <x v="3"/>
    <x v="0"/>
    <x v="0"/>
    <x v="6"/>
  </r>
  <r>
    <x v="1"/>
    <x v="34"/>
    <s v="Target"/>
    <s v="User 1"/>
    <x v="0"/>
    <n v="-11.83"/>
    <m/>
    <x v="8"/>
    <x v="0"/>
    <x v="0"/>
    <x v="6"/>
  </r>
  <r>
    <x v="1"/>
    <x v="33"/>
    <s v="AU food"/>
    <s v="User 1"/>
    <x v="0"/>
    <n v="-11.07"/>
    <m/>
    <x v="8"/>
    <x v="0"/>
    <x v="0"/>
    <x v="6"/>
  </r>
  <r>
    <x v="1"/>
    <x v="75"/>
    <s v="Transfer from Online Savings (5697)"/>
    <s v="Transfer"/>
    <x v="0"/>
    <n v="100"/>
    <m/>
    <x v="5"/>
    <x v="2"/>
    <x v="0"/>
    <x v="6"/>
  </r>
  <r>
    <x v="1"/>
    <x v="27"/>
    <s v="Walgreens"/>
    <s v="Myself"/>
    <x v="0"/>
    <n v="-13.61"/>
    <m/>
    <x v="3"/>
    <x v="0"/>
    <x v="0"/>
    <x v="6"/>
  </r>
  <r>
    <x v="1"/>
    <x v="27"/>
    <s v="5 Below"/>
    <s v="User 5"/>
    <x v="0"/>
    <n v="-16.100000000000001"/>
    <m/>
    <x v="8"/>
    <x v="0"/>
    <x v="0"/>
    <x v="6"/>
  </r>
  <r>
    <x v="1"/>
    <x v="76"/>
    <s v="TARGET T-0052"/>
    <s v="User 1"/>
    <x v="0"/>
    <n v="-27.25"/>
    <m/>
    <x v="8"/>
    <x v="0"/>
    <x v="0"/>
    <x v="6"/>
  </r>
  <r>
    <x v="1"/>
    <x v="77"/>
    <s v="Transfer from Online Savings (5697)"/>
    <s v="Transfer"/>
    <x v="0"/>
    <n v="75"/>
    <m/>
    <x v="5"/>
    <x v="2"/>
    <x v="0"/>
    <x v="6"/>
  </r>
  <r>
    <x v="1"/>
    <x v="77"/>
    <s v="ALDI 72078"/>
    <s v="Groceries"/>
    <x v="0"/>
    <n v="-22.9"/>
    <m/>
    <x v="3"/>
    <x v="0"/>
    <x v="0"/>
    <x v="6"/>
  </r>
  <r>
    <x v="1"/>
    <x v="78"/>
    <s v="DoorDash"/>
    <s v="Date"/>
    <x v="2"/>
    <n v="-55.14"/>
    <m/>
    <x v="9"/>
    <x v="0"/>
    <x v="0"/>
    <x v="6"/>
  </r>
  <r>
    <x v="1"/>
    <x v="79"/>
    <s v="Transfer from Online Savings (5697)"/>
    <s v="Transfer"/>
    <x v="0"/>
    <n v="100"/>
    <m/>
    <x v="5"/>
    <x v="2"/>
    <x v="0"/>
    <x v="6"/>
  </r>
  <r>
    <x v="1"/>
    <x v="80"/>
    <s v="Holiday"/>
    <s v="Gas"/>
    <x v="0"/>
    <n v="-21.06"/>
    <m/>
    <x v="7"/>
    <x v="0"/>
    <x v="0"/>
    <x v="6"/>
  </r>
  <r>
    <x v="1"/>
    <x v="80"/>
    <s v="Transfer from Online Savings (5697)"/>
    <s v="Transfer"/>
    <x v="0"/>
    <n v="100"/>
    <m/>
    <x v="5"/>
    <x v="2"/>
    <x v="0"/>
    <x v="6"/>
  </r>
  <r>
    <x v="1"/>
    <x v="80"/>
    <s v="FANATICS BN COL"/>
    <s v="Clothes"/>
    <x v="3"/>
    <n v="-51.97"/>
    <m/>
    <x v="2"/>
    <x v="0"/>
    <x v="0"/>
    <x v="6"/>
  </r>
  <r>
    <x v="1"/>
    <x v="80"/>
    <s v="Transfer from Online Savings (5697)"/>
    <s v="Transfer"/>
    <x v="0"/>
    <n v="100"/>
    <m/>
    <x v="5"/>
    <x v="2"/>
    <x v="0"/>
    <x v="6"/>
  </r>
  <r>
    <x v="1"/>
    <x v="81"/>
    <s v="Walmart"/>
    <s v="User 1"/>
    <x v="0"/>
    <n v="-103.43"/>
    <m/>
    <x v="8"/>
    <x v="0"/>
    <x v="0"/>
    <x v="6"/>
  </r>
  <r>
    <x v="1"/>
    <x v="81"/>
    <s v="Target"/>
    <s v="User 7"/>
    <x v="0"/>
    <n v="-10.85"/>
    <m/>
    <x v="8"/>
    <x v="0"/>
    <x v="0"/>
    <x v="6"/>
  </r>
  <r>
    <x v="1"/>
    <x v="82"/>
    <s v="Burlington "/>
    <s v="Clothes"/>
    <x v="0"/>
    <n v="-62.48"/>
    <m/>
    <x v="2"/>
    <x v="0"/>
    <x v="0"/>
    <x v="6"/>
  </r>
  <r>
    <x v="1"/>
    <x v="83"/>
    <s v="Transfer from Online Savings (5697)"/>
    <s v="Transfer"/>
    <x v="0"/>
    <n v="100"/>
    <m/>
    <x v="5"/>
    <x v="2"/>
    <x v="0"/>
    <x v="6"/>
  </r>
  <r>
    <x v="1"/>
    <x v="83"/>
    <s v="Global Rose"/>
    <s v="User 1"/>
    <x v="0"/>
    <n v="-139.68"/>
    <m/>
    <x v="8"/>
    <x v="0"/>
    <x v="0"/>
    <x v="6"/>
  </r>
  <r>
    <x v="1"/>
    <x v="84"/>
    <s v="Transfer from Online Savings (5697)"/>
    <s v="Transfer"/>
    <x v="0"/>
    <n v="1000"/>
    <m/>
    <x v="5"/>
    <x v="2"/>
    <x v="0"/>
    <x v="6"/>
  </r>
  <r>
    <x v="1"/>
    <x v="85"/>
    <s v="Transfer from Online Savings (5697)"/>
    <s v="Transfer"/>
    <x v="0"/>
    <n v="200"/>
    <m/>
    <x v="5"/>
    <x v="2"/>
    <x v="0"/>
    <x v="6"/>
  </r>
  <r>
    <x v="1"/>
    <x v="85"/>
    <s v="Best Auto Repair"/>
    <s v="Car"/>
    <x v="0"/>
    <n v="-1115.49"/>
    <m/>
    <x v="7"/>
    <x v="0"/>
    <x v="0"/>
    <x v="6"/>
  </r>
  <r>
    <x v="1"/>
    <x v="86"/>
    <s v="MUNICIPAL PARKI"/>
    <s v="Parking "/>
    <x v="4"/>
    <n v="-195"/>
    <m/>
    <x v="7"/>
    <x v="0"/>
    <x v="1"/>
    <x v="9"/>
  </r>
  <r>
    <x v="1"/>
    <x v="87"/>
    <s v="FANATICS BN COL"/>
    <s v="Refund"/>
    <x v="0"/>
    <n v="49.98"/>
    <m/>
    <x v="4"/>
    <x v="1"/>
    <x v="1"/>
    <x v="9"/>
  </r>
  <r>
    <x v="1"/>
    <x v="88"/>
    <s v="Transfer from Online Savings (5697)"/>
    <s v="Transfer"/>
    <x v="0"/>
    <n v="200"/>
    <m/>
    <x v="5"/>
    <x v="2"/>
    <x v="1"/>
    <x v="9"/>
  </r>
  <r>
    <x v="1"/>
    <x v="88"/>
    <s v="AAA"/>
    <s v="Insurance (Car)"/>
    <x v="5"/>
    <n v="-58"/>
    <m/>
    <x v="7"/>
    <x v="0"/>
    <x v="1"/>
    <x v="9"/>
  </r>
  <r>
    <x v="1"/>
    <x v="89"/>
    <s v="DoorDash"/>
    <s v="Date"/>
    <x v="0"/>
    <n v="-48"/>
    <m/>
    <x v="9"/>
    <x v="0"/>
    <x v="1"/>
    <x v="9"/>
  </r>
  <r>
    <x v="1"/>
    <x v="90"/>
    <s v="Transfer from Online Savings (5697)"/>
    <s v="Transfer"/>
    <x v="0"/>
    <n v="300"/>
    <m/>
    <x v="5"/>
    <x v="2"/>
    <x v="1"/>
    <x v="9"/>
  </r>
  <r>
    <x v="1"/>
    <x v="90"/>
    <s v="Zelle Payment"/>
    <s v="User 6"/>
    <x v="0"/>
    <n v="50"/>
    <m/>
    <x v="0"/>
    <x v="0"/>
    <x v="1"/>
    <x v="9"/>
  </r>
  <r>
    <x v="1"/>
    <x v="90"/>
    <s v="Zelle Payment"/>
    <s v="User 11"/>
    <x v="0"/>
    <n v="50"/>
    <m/>
    <x v="0"/>
    <x v="0"/>
    <x v="1"/>
    <x v="9"/>
  </r>
  <r>
    <x v="1"/>
    <x v="90"/>
    <s v="Transfer to Online Savings (5697)"/>
    <s v="Transfer"/>
    <x v="0"/>
    <n v="-200"/>
    <m/>
    <x v="5"/>
    <x v="2"/>
    <x v="1"/>
    <x v="9"/>
  </r>
  <r>
    <x v="1"/>
    <x v="90"/>
    <s v="Zelle Payment"/>
    <s v="User 11"/>
    <x v="0"/>
    <n v="-10"/>
    <m/>
    <x v="0"/>
    <x v="0"/>
    <x v="1"/>
    <x v="9"/>
  </r>
  <r>
    <x v="1"/>
    <x v="90"/>
    <s v="ATM Withdrawal"/>
    <s v="Cash"/>
    <x v="0"/>
    <n v="-40"/>
    <m/>
    <x v="5"/>
    <x v="2"/>
    <x v="1"/>
    <x v="9"/>
  </r>
  <r>
    <x v="1"/>
    <x v="90"/>
    <s v="Sam's Club"/>
    <s v="Groceries"/>
    <x v="0"/>
    <n v="-207.87"/>
    <m/>
    <x v="3"/>
    <x v="0"/>
    <x v="1"/>
    <x v="9"/>
  </r>
  <r>
    <x v="1"/>
    <x v="91"/>
    <s v="Transfer from Online Savings (5697)"/>
    <s v="Transfer"/>
    <x v="0"/>
    <n v="300"/>
    <m/>
    <x v="5"/>
    <x v="2"/>
    <x v="1"/>
    <x v="9"/>
  </r>
  <r>
    <x v="1"/>
    <x v="92"/>
    <s v="MCGRAW-HILL HIG"/>
    <s v="Education"/>
    <x v="0"/>
    <n v="-181.8"/>
    <m/>
    <x v="6"/>
    <x v="0"/>
    <x v="1"/>
    <x v="9"/>
  </r>
  <r>
    <x v="1"/>
    <x v="92"/>
    <s v="AWL*PEARSON EDU"/>
    <s v="Education"/>
    <x v="0"/>
    <n v="-89.99"/>
    <m/>
    <x v="6"/>
    <x v="0"/>
    <x v="1"/>
    <x v="9"/>
  </r>
  <r>
    <x v="1"/>
    <x v="92"/>
    <s v="SEA LIFE MINNES"/>
    <s v="Date"/>
    <x v="0"/>
    <n v="-60.48"/>
    <m/>
    <x v="9"/>
    <x v="0"/>
    <x v="1"/>
    <x v="9"/>
  </r>
  <r>
    <x v="1"/>
    <x v="93"/>
    <s v="DOLLAR TREE"/>
    <s v="Friends"/>
    <x v="0"/>
    <n v="-1.64"/>
    <m/>
    <x v="3"/>
    <x v="0"/>
    <x v="1"/>
    <x v="9"/>
  </r>
  <r>
    <x v="1"/>
    <x v="94"/>
    <s v="Transfer from Online Savings (5697)"/>
    <s v="Transfer"/>
    <x v="0"/>
    <n v="100"/>
    <m/>
    <x v="5"/>
    <x v="2"/>
    <x v="1"/>
    <x v="9"/>
  </r>
  <r>
    <x v="1"/>
    <x v="94"/>
    <s v="Walmart"/>
    <s v="Friends"/>
    <x v="0"/>
    <n v="-4.88"/>
    <m/>
    <x v="3"/>
    <x v="0"/>
    <x v="1"/>
    <x v="9"/>
  </r>
  <r>
    <x v="1"/>
    <x v="94"/>
    <s v="Target"/>
    <s v="Health and Wellness"/>
    <x v="0"/>
    <n v="-41.98"/>
    <m/>
    <x v="2"/>
    <x v="0"/>
    <x v="1"/>
    <x v="9"/>
  </r>
  <r>
    <x v="1"/>
    <x v="95"/>
    <s v="AMAZON MKTPL*Z7"/>
    <s v="Myself"/>
    <x v="0"/>
    <n v="-41.06"/>
    <m/>
    <x v="3"/>
    <x v="0"/>
    <x v="1"/>
    <x v="10"/>
  </r>
  <r>
    <x v="1"/>
    <x v="96"/>
    <s v="Transfer from Online Savings (5697)"/>
    <s v="Transfer"/>
    <x v="0"/>
    <n v="100"/>
    <m/>
    <x v="5"/>
    <x v="2"/>
    <x v="1"/>
    <x v="10"/>
  </r>
  <r>
    <x v="1"/>
    <x v="97"/>
    <s v="ATM Withdrawal"/>
    <s v="Cash"/>
    <x v="0"/>
    <n v="-100"/>
    <m/>
    <x v="5"/>
    <x v="2"/>
    <x v="1"/>
    <x v="10"/>
  </r>
  <r>
    <x v="1"/>
    <x v="97"/>
    <s v="HOUSE OF HAIR"/>
    <s v="Barber"/>
    <x v="0"/>
    <n v="-30"/>
    <m/>
    <x v="2"/>
    <x v="0"/>
    <x v="1"/>
    <x v="10"/>
  </r>
  <r>
    <x v="1"/>
    <x v="97"/>
    <s v="SEWARD COMM COO"/>
    <s v="User 1"/>
    <x v="0"/>
    <n v="-40.32"/>
    <m/>
    <x v="8"/>
    <x v="0"/>
    <x v="1"/>
    <x v="10"/>
  </r>
  <r>
    <x v="1"/>
    <x v="97"/>
    <s v="Transfer from Online Savings (5697)"/>
    <s v="Transfer"/>
    <x v="0"/>
    <n v="300"/>
    <m/>
    <x v="5"/>
    <x v="2"/>
    <x v="1"/>
    <x v="10"/>
  </r>
  <r>
    <x v="1"/>
    <x v="98"/>
    <s v="ATM Withdrawal"/>
    <s v="Clothes"/>
    <x v="0"/>
    <n v="-100"/>
    <m/>
    <x v="2"/>
    <x v="0"/>
    <x v="1"/>
    <x v="10"/>
  </r>
  <r>
    <x v="1"/>
    <x v="98"/>
    <s v="Transfer from Online Savings (5697)"/>
    <s v="Transfer"/>
    <x v="0"/>
    <n v="200"/>
    <m/>
    <x v="5"/>
    <x v="2"/>
    <x v="1"/>
    <x v="10"/>
  </r>
  <r>
    <x v="1"/>
    <x v="99"/>
    <s v="0009P - PARKING"/>
    <s v="Parking "/>
    <x v="0"/>
    <n v="-7"/>
    <m/>
    <x v="7"/>
    <x v="0"/>
    <x v="1"/>
    <x v="10"/>
  </r>
  <r>
    <x v="1"/>
    <x v="99"/>
    <s v="Transfer from Online Savings (5697)"/>
    <s v="Transfer"/>
    <x v="0"/>
    <n v="100"/>
    <m/>
    <x v="5"/>
    <x v="2"/>
    <x v="1"/>
    <x v="10"/>
  </r>
  <r>
    <x v="1"/>
    <x v="99"/>
    <s v="ATM Withdrawal"/>
    <s v="Cash"/>
    <x v="0"/>
    <n v="-100"/>
    <m/>
    <x v="5"/>
    <x v="2"/>
    <x v="1"/>
    <x v="10"/>
  </r>
  <r>
    <x v="1"/>
    <x v="99"/>
    <s v="United Noodles"/>
    <s v="Family "/>
    <x v="0"/>
    <n v="-7.01"/>
    <m/>
    <x v="8"/>
    <x v="0"/>
    <x v="1"/>
    <x v="10"/>
  </r>
  <r>
    <x v="1"/>
    <x v="99"/>
    <s v="ALDI 72078"/>
    <s v="Family "/>
    <x v="0"/>
    <n v="-19.64"/>
    <m/>
    <x v="8"/>
    <x v="0"/>
    <x v="1"/>
    <x v="10"/>
  </r>
  <r>
    <x v="1"/>
    <x v="99"/>
    <s v="INTERSTATE PARK"/>
    <s v="Parking "/>
    <x v="0"/>
    <n v="-17.170000000000002"/>
    <m/>
    <x v="7"/>
    <x v="0"/>
    <x v="1"/>
    <x v="10"/>
  </r>
  <r>
    <x v="1"/>
    <x v="99"/>
    <s v="TST* 801 CHOPHOuse"/>
    <s v="Date"/>
    <x v="0"/>
    <n v="-222.32"/>
    <m/>
    <x v="9"/>
    <x v="0"/>
    <x v="1"/>
    <x v="10"/>
  </r>
  <r>
    <x v="1"/>
    <x v="99"/>
    <s v="WM SUPERCENTER"/>
    <s v="Family "/>
    <x v="0"/>
    <n v="-18.34"/>
    <m/>
    <x v="8"/>
    <x v="0"/>
    <x v="1"/>
    <x v="10"/>
  </r>
  <r>
    <x v="1"/>
    <x v="100"/>
    <s v="CUB FOODS WSP"/>
    <s v="Groceries"/>
    <x v="0"/>
    <n v="-15.8"/>
    <m/>
    <x v="3"/>
    <x v="0"/>
    <x v="1"/>
    <x v="10"/>
  </r>
  <r>
    <x v="1"/>
    <x v="100"/>
    <s v="Sam's Club"/>
    <s v="Groceries"/>
    <x v="0"/>
    <n v="-41.09"/>
    <m/>
    <x v="3"/>
    <x v="0"/>
    <x v="1"/>
    <x v="10"/>
  </r>
  <r>
    <x v="1"/>
    <x v="101"/>
    <s v="Transfer from Online Savings (5697)"/>
    <s v="Transfer"/>
    <x v="0"/>
    <n v="400"/>
    <m/>
    <x v="5"/>
    <x v="2"/>
    <x v="1"/>
    <x v="10"/>
  </r>
  <r>
    <x v="1"/>
    <x v="101"/>
    <s v="Transfer to Online Savings (5697)"/>
    <s v="Transfer"/>
    <x v="0"/>
    <n v="-200"/>
    <m/>
    <x v="5"/>
    <x v="2"/>
    <x v="1"/>
    <x v="10"/>
  </r>
  <r>
    <x v="1"/>
    <x v="102"/>
    <s v="TARGET T-0052"/>
    <s v="Health and Wellness"/>
    <x v="0"/>
    <n v="-40.93"/>
    <m/>
    <x v="2"/>
    <x v="0"/>
    <x v="1"/>
    <x v="10"/>
  </r>
  <r>
    <x v="1"/>
    <x v="102"/>
    <s v="Zelle Payment"/>
    <s v="User 2"/>
    <x v="0"/>
    <n v="10"/>
    <m/>
    <x v="0"/>
    <x v="0"/>
    <x v="1"/>
    <x v="10"/>
  </r>
  <r>
    <x v="1"/>
    <x v="103"/>
    <s v="TASTY POT"/>
    <s v="Myself"/>
    <x v="0"/>
    <n v="-22.31"/>
    <m/>
    <x v="3"/>
    <x v="0"/>
    <x v="1"/>
    <x v="10"/>
  </r>
  <r>
    <x v="1"/>
    <x v="103"/>
    <s v="TST* CRUNCHEESE"/>
    <s v="User 1"/>
    <x v="0"/>
    <n v="-6.99"/>
    <m/>
    <x v="8"/>
    <x v="0"/>
    <x v="1"/>
    <x v="10"/>
  </r>
  <r>
    <x v="1"/>
    <x v="103"/>
    <s v="Zelle Payment"/>
    <s v="User 2"/>
    <x v="0"/>
    <n v="-10"/>
    <m/>
    <x v="0"/>
    <x v="0"/>
    <x v="1"/>
    <x v="10"/>
  </r>
  <r>
    <x v="1"/>
    <x v="103"/>
    <s v="CUB FOODS-LAKE"/>
    <s v="Groceries"/>
    <x v="0"/>
    <n v="-15.54"/>
    <m/>
    <x v="3"/>
    <x v="0"/>
    <x v="1"/>
    <x v="10"/>
  </r>
  <r>
    <x v="1"/>
    <x v="104"/>
    <s v="HOLIDAY STATIONS #3860 SOUTH ST PAULMN"/>
    <s v="Gas"/>
    <x v="0"/>
    <n v="-22.05"/>
    <m/>
    <x v="7"/>
    <x v="0"/>
    <x v="1"/>
    <x v="10"/>
  </r>
  <r>
    <x v="1"/>
    <x v="105"/>
    <s v="TARGET T-0052"/>
    <s v="Health and Wellness"/>
    <x v="0"/>
    <n v="-27.36"/>
    <m/>
    <x v="2"/>
    <x v="0"/>
    <x v="1"/>
    <x v="4"/>
  </r>
  <r>
    <x v="1"/>
    <x v="106"/>
    <s v="Transfer from Online Savings (5697)"/>
    <s v="Transfer"/>
    <x v="0"/>
    <n v="100"/>
    <m/>
    <x v="5"/>
    <x v="2"/>
    <x v="1"/>
    <x v="4"/>
  </r>
  <r>
    <x v="1"/>
    <x v="106"/>
    <s v="TARGET T-2101"/>
    <s v="User 1"/>
    <x v="0"/>
    <n v="-56.09"/>
    <m/>
    <x v="8"/>
    <x v="0"/>
    <x v="1"/>
    <x v="4"/>
  </r>
  <r>
    <x v="1"/>
    <x v="106"/>
    <s v="NNT Burlington "/>
    <s v="Myself"/>
    <x v="0"/>
    <n v="-6.42"/>
    <m/>
    <x v="3"/>
    <x v="0"/>
    <x v="1"/>
    <x v="4"/>
  </r>
  <r>
    <x v="1"/>
    <x v="106"/>
    <s v="Transfer from Online Savings (5697)"/>
    <s v="Transfer"/>
    <x v="0"/>
    <n v="100"/>
    <m/>
    <x v="5"/>
    <x v="2"/>
    <x v="1"/>
    <x v="4"/>
  </r>
  <r>
    <x v="1"/>
    <x v="107"/>
    <s v="Bonchon Roseville"/>
    <s v="Date"/>
    <x v="0"/>
    <n v="-49.65"/>
    <m/>
    <x v="9"/>
    <x v="0"/>
    <x v="1"/>
    <x v="4"/>
  </r>
  <r>
    <x v="1"/>
    <x v="107"/>
    <s v="TST* HIGH PINES"/>
    <s v="Myself"/>
    <x v="0"/>
    <n v="-20"/>
    <m/>
    <x v="3"/>
    <x v="0"/>
    <x v="1"/>
    <x v="4"/>
  </r>
  <r>
    <x v="1"/>
    <x v="108"/>
    <s v="ATM Withdrawal"/>
    <s v="Cash"/>
    <x v="0"/>
    <n v="-100"/>
    <m/>
    <x v="5"/>
    <x v="2"/>
    <x v="1"/>
    <x v="4"/>
  </r>
  <r>
    <x v="2"/>
    <x v="109"/>
    <s v="Canes"/>
    <s v="Myself"/>
    <x v="0"/>
    <n v="-12.67"/>
    <m/>
    <x v="3"/>
    <x v="0"/>
    <x v="1"/>
    <x v="9"/>
  </r>
  <r>
    <x v="2"/>
    <x v="109"/>
    <s v="Target"/>
    <s v="Health and Wellness"/>
    <x v="0"/>
    <n v="-10.18"/>
    <m/>
    <x v="2"/>
    <x v="0"/>
    <x v="1"/>
    <x v="9"/>
  </r>
  <r>
    <x v="2"/>
    <x v="86"/>
    <s v="Ipho"/>
    <s v="Myself"/>
    <x v="0"/>
    <n v="-15.14"/>
    <m/>
    <x v="3"/>
    <x v="0"/>
    <x v="1"/>
    <x v="9"/>
  </r>
  <r>
    <x v="2"/>
    <x v="110"/>
    <s v="Apple"/>
    <s v="Apple"/>
    <x v="0"/>
    <n v="-0.99"/>
    <m/>
    <x v="12"/>
    <x v="0"/>
    <x v="1"/>
    <x v="9"/>
  </r>
  <r>
    <x v="2"/>
    <x v="111"/>
    <s v="Walmart"/>
    <s v="User 1"/>
    <x v="0"/>
    <n v="-50.71"/>
    <m/>
    <x v="8"/>
    <x v="0"/>
    <x v="1"/>
    <x v="9"/>
  </r>
  <r>
    <x v="2"/>
    <x v="111"/>
    <s v="HOLIDAY STATIONS #3860 SOUTH ST PAULMN"/>
    <s v="Gas"/>
    <x v="0"/>
    <n v="-14"/>
    <m/>
    <x v="7"/>
    <x v="0"/>
    <x v="1"/>
    <x v="9"/>
  </r>
  <r>
    <x v="2"/>
    <x v="112"/>
    <s v="Walmart"/>
    <s v="Myself"/>
    <x v="0"/>
    <n v="-16.260000000000002"/>
    <m/>
    <x v="3"/>
    <x v="0"/>
    <x v="1"/>
    <x v="9"/>
  </r>
  <r>
    <x v="2"/>
    <x v="113"/>
    <s v="Potbelly"/>
    <s v="Date"/>
    <x v="0"/>
    <n v="-23.31"/>
    <m/>
    <x v="9"/>
    <x v="0"/>
    <x v="1"/>
    <x v="9"/>
  </r>
  <r>
    <x v="2"/>
    <x v="113"/>
    <s v="United Noodles"/>
    <s v="Date"/>
    <x v="0"/>
    <n v="-38.67"/>
    <m/>
    <x v="9"/>
    <x v="0"/>
    <x v="1"/>
    <x v="9"/>
  </r>
  <r>
    <x v="2"/>
    <x v="114"/>
    <s v="Target"/>
    <s v="User 1"/>
    <x v="0"/>
    <n v="-7.62"/>
    <m/>
    <x v="8"/>
    <x v="0"/>
    <x v="1"/>
    <x v="9"/>
  </r>
  <r>
    <x v="2"/>
    <x v="114"/>
    <s v="BURLINGTON STOR"/>
    <s v="User 1"/>
    <x v="0"/>
    <n v="-28.43"/>
    <m/>
    <x v="8"/>
    <x v="0"/>
    <x v="1"/>
    <x v="9"/>
  </r>
  <r>
    <x v="2"/>
    <x v="115"/>
    <s v="Canes"/>
    <s v="Date"/>
    <x v="0"/>
    <n v="-21.57"/>
    <m/>
    <x v="9"/>
    <x v="0"/>
    <x v="1"/>
    <x v="9"/>
  </r>
  <r>
    <x v="2"/>
    <x v="92"/>
    <s v="Payment"/>
    <s v="Credit Payment"/>
    <x v="0"/>
    <n v="348.82"/>
    <m/>
    <x v="5"/>
    <x v="2"/>
    <x v="1"/>
    <x v="9"/>
  </r>
  <r>
    <x v="2"/>
    <x v="101"/>
    <s v="Payment"/>
    <s v="Credit Payment"/>
    <x v="0"/>
    <n v="410.74"/>
    <m/>
    <x v="5"/>
    <x v="2"/>
    <x v="1"/>
    <x v="10"/>
  </r>
  <r>
    <x v="2"/>
    <x v="116"/>
    <s v="Canes"/>
    <s v="Date"/>
    <x v="0"/>
    <n v="-25.99"/>
    <m/>
    <x v="9"/>
    <x v="0"/>
    <x v="1"/>
    <x v="4"/>
  </r>
  <r>
    <x v="2"/>
    <x v="105"/>
    <s v="Jimmy Johns"/>
    <s v="Myself"/>
    <x v="0"/>
    <n v="-9.5399999999999991"/>
    <m/>
    <x v="3"/>
    <x v="0"/>
    <x v="1"/>
    <x v="4"/>
  </r>
  <r>
    <x v="2"/>
    <x v="117"/>
    <s v="Apple"/>
    <s v="Apple"/>
    <x v="0"/>
    <n v="-0.99"/>
    <m/>
    <x v="12"/>
    <x v="0"/>
    <x v="1"/>
    <x v="4"/>
  </r>
  <r>
    <x v="2"/>
    <x v="118"/>
    <s v="HOLIDAY STATIONS #3860 SOUTH ST PAULMN"/>
    <s v="Gas"/>
    <x v="0"/>
    <n v="-22.81"/>
    <m/>
    <x v="7"/>
    <x v="0"/>
    <x v="1"/>
    <x v="4"/>
  </r>
  <r>
    <x v="2"/>
    <x v="107"/>
    <s v="Target"/>
    <s v="Cleaning Supplies"/>
    <x v="0"/>
    <n v="-14.81"/>
    <m/>
    <x v="2"/>
    <x v="0"/>
    <x v="1"/>
    <x v="4"/>
  </r>
  <r>
    <x v="2"/>
    <x v="37"/>
    <s v="Walgreens"/>
    <s v="User 11"/>
    <x v="0"/>
    <n v="-38.33"/>
    <m/>
    <x v="0"/>
    <x v="0"/>
    <x v="1"/>
    <x v="4"/>
  </r>
  <r>
    <x v="2"/>
    <x v="9"/>
    <s v="Payment"/>
    <s v="Credit Payment"/>
    <x v="0"/>
    <n v="120.98"/>
    <m/>
    <x v="5"/>
    <x v="2"/>
    <x v="1"/>
    <x v="4"/>
  </r>
  <r>
    <x v="2"/>
    <x v="9"/>
    <s v="Refuge"/>
    <s v="Donation"/>
    <x v="0"/>
    <n v="-5.24"/>
    <m/>
    <x v="11"/>
    <x v="0"/>
    <x v="1"/>
    <x v="4"/>
  </r>
  <r>
    <x v="2"/>
    <x v="38"/>
    <s v="Lime"/>
    <s v="Myself"/>
    <x v="0"/>
    <n v="-14.15"/>
    <m/>
    <x v="3"/>
    <x v="0"/>
    <x v="1"/>
    <x v="4"/>
  </r>
  <r>
    <x v="2"/>
    <x v="40"/>
    <s v="HOLIDAY STATIONS #3860 SOUTH ST PAULMN"/>
    <s v="Gas"/>
    <x v="0"/>
    <n v="-31.5"/>
    <m/>
    <x v="7"/>
    <x v="0"/>
    <x v="1"/>
    <x v="4"/>
  </r>
  <r>
    <x v="2"/>
    <x v="41"/>
    <s v="Tokyo 23"/>
    <s v="Myself"/>
    <x v="0"/>
    <n v="-24.94"/>
    <m/>
    <x v="3"/>
    <x v="0"/>
    <x v="1"/>
    <x v="4"/>
  </r>
  <r>
    <x v="2"/>
    <x v="43"/>
    <s v="Apple"/>
    <s v="User 7"/>
    <x v="0"/>
    <n v="-0.99"/>
    <m/>
    <x v="8"/>
    <x v="0"/>
    <x v="1"/>
    <x v="5"/>
  </r>
  <r>
    <x v="2"/>
    <x v="44"/>
    <s v="AMAZON MKTPL*NB"/>
    <s v="Cleaning Supplies"/>
    <x v="0"/>
    <n v="-25.37"/>
    <m/>
    <x v="2"/>
    <x v="0"/>
    <x v="1"/>
    <x v="5"/>
  </r>
  <r>
    <x v="2"/>
    <x v="44"/>
    <s v="AMAZON MKTPL*NB"/>
    <s v="User 11"/>
    <x v="0"/>
    <n v="-18"/>
    <m/>
    <x v="0"/>
    <x v="0"/>
    <x v="1"/>
    <x v="5"/>
  </r>
  <r>
    <x v="2"/>
    <x v="119"/>
    <s v="HOLIDAY STATIONS #3860 SOUTH ST PAULMN"/>
    <s v="Gas"/>
    <x v="0"/>
    <n v="-22.07"/>
    <m/>
    <x v="7"/>
    <x v="0"/>
    <x v="1"/>
    <x v="5"/>
  </r>
  <r>
    <x v="2"/>
    <x v="48"/>
    <s v="Payment"/>
    <s v="Credit Payment"/>
    <x v="0"/>
    <n v="180.59"/>
    <m/>
    <x v="5"/>
    <x v="2"/>
    <x v="1"/>
    <x v="5"/>
  </r>
  <r>
    <x v="2"/>
    <x v="120"/>
    <s v="HOLIDAY STATIONS #3860 SOUTH ST PAULMN"/>
    <s v="Gas"/>
    <x v="0"/>
    <n v="-24.7"/>
    <m/>
    <x v="7"/>
    <x v="0"/>
    <x v="1"/>
    <x v="8"/>
  </r>
  <r>
    <x v="2"/>
    <x v="121"/>
    <s v="Apple"/>
    <s v="Apple"/>
    <x v="0"/>
    <n v="-0.99"/>
    <m/>
    <x v="12"/>
    <x v="0"/>
    <x v="1"/>
    <x v="8"/>
  </r>
  <r>
    <x v="2"/>
    <x v="55"/>
    <s v="ONO HAWAIIAN PLATES MINNEAPOLIS MN"/>
    <s v="Date"/>
    <x v="0"/>
    <n v="-32.049999999999997"/>
    <m/>
    <x v="9"/>
    <x v="0"/>
    <x v="1"/>
    <x v="8"/>
  </r>
  <r>
    <x v="2"/>
    <x v="57"/>
    <s v="KEYS CAFE ROSEVILLE"/>
    <s v="Date"/>
    <x v="0"/>
    <n v="-32.74"/>
    <m/>
    <x v="9"/>
    <x v="0"/>
    <x v="1"/>
    <x v="8"/>
  </r>
  <r>
    <x v="2"/>
    <x v="57"/>
    <s v="HOLIDAY STATIONS #3860 SOUTH ST PAULMN"/>
    <s v="Gas"/>
    <x v="0"/>
    <n v="-24.63"/>
    <m/>
    <x v="7"/>
    <x v="0"/>
    <x v="1"/>
    <x v="8"/>
  </r>
  <r>
    <x v="2"/>
    <x v="58"/>
    <s v="ARBYS 1095"/>
    <s v="Family "/>
    <x v="0"/>
    <n v="-19.98"/>
    <m/>
    <x v="8"/>
    <x v="0"/>
    <x v="1"/>
    <x v="8"/>
  </r>
  <r>
    <x v="2"/>
    <x v="58"/>
    <s v="AMAZON MKTPLACE PMTS"/>
    <s v="User 1"/>
    <x v="0"/>
    <n v="-36.869999999999997"/>
    <m/>
    <x v="8"/>
    <x v="0"/>
    <x v="1"/>
    <x v="8"/>
  </r>
  <r>
    <x v="2"/>
    <x v="58"/>
    <s v="AMAZON MKTPLACE PMTS"/>
    <s v="User 7"/>
    <x v="0"/>
    <n v="-50"/>
    <m/>
    <x v="8"/>
    <x v="0"/>
    <x v="1"/>
    <x v="8"/>
  </r>
  <r>
    <x v="3"/>
    <x v="119"/>
    <s v="💸1st Check"/>
    <s v="Social Security"/>
    <x v="0"/>
    <n v="-1.45"/>
    <m/>
    <x v="13"/>
    <x v="0"/>
    <x v="1"/>
    <x v="5"/>
  </r>
  <r>
    <x v="3"/>
    <x v="119"/>
    <s v="💸1st Check"/>
    <s v="Medicare"/>
    <x v="0"/>
    <n v="-0.34"/>
    <m/>
    <x v="13"/>
    <x v="0"/>
    <x v="1"/>
    <x v="5"/>
  </r>
  <r>
    <x v="3"/>
    <x v="14"/>
    <s v="💸1st Check"/>
    <s v="Social Security"/>
    <x v="0"/>
    <n v="-1.45"/>
    <m/>
    <x v="13"/>
    <x v="0"/>
    <x v="1"/>
    <x v="5"/>
  </r>
  <r>
    <x v="3"/>
    <x v="14"/>
    <s v="💸1st Check"/>
    <s v="Medicare"/>
    <x v="0"/>
    <n v="-0.34"/>
    <m/>
    <x v="13"/>
    <x v="0"/>
    <x v="1"/>
    <x v="5"/>
  </r>
  <r>
    <x v="3"/>
    <x v="3"/>
    <s v="💸1st Check"/>
    <s v="Medicare"/>
    <x v="0"/>
    <n v="-1.81"/>
    <m/>
    <x v="13"/>
    <x v="0"/>
    <x v="0"/>
    <x v="1"/>
  </r>
  <r>
    <x v="3"/>
    <x v="3"/>
    <s v="💸1st Check"/>
    <s v="Social Security"/>
    <x v="0"/>
    <n v="-7.72"/>
    <m/>
    <x v="13"/>
    <x v="0"/>
    <x v="0"/>
    <x v="1"/>
  </r>
  <r>
    <x v="3"/>
    <x v="3"/>
    <s v="💸1st Check"/>
    <s v="MN State Income"/>
    <x v="0"/>
    <n v="-2.5499999999999998"/>
    <m/>
    <x v="13"/>
    <x v="0"/>
    <x v="0"/>
    <x v="1"/>
  </r>
  <r>
    <x v="3"/>
    <x v="4"/>
    <s v="💸1st Check"/>
    <s v="MN State Income"/>
    <x v="0"/>
    <n v="-12.96"/>
    <m/>
    <x v="13"/>
    <x v="0"/>
    <x v="0"/>
    <x v="1"/>
  </r>
  <r>
    <x v="3"/>
    <x v="5"/>
    <s v="💸1st Check"/>
    <s v="MN State Income"/>
    <x v="0"/>
    <n v="-12.55"/>
    <m/>
    <x v="13"/>
    <x v="0"/>
    <x v="0"/>
    <x v="2"/>
  </r>
  <r>
    <x v="3"/>
    <x v="8"/>
    <s v="💸1st Check"/>
    <s v="MN State Income"/>
    <x v="0"/>
    <n v="-12.96"/>
    <m/>
    <x v="13"/>
    <x v="0"/>
    <x v="0"/>
    <x v="3"/>
  </r>
  <r>
    <x v="3"/>
    <x v="71"/>
    <s v="💸1st Check"/>
    <s v="MN State Income"/>
    <x v="0"/>
    <n v="17.96"/>
    <m/>
    <x v="13"/>
    <x v="0"/>
    <x v="0"/>
    <x v="3"/>
  </r>
  <r>
    <x v="3"/>
    <x v="27"/>
    <s v="💸1st Check"/>
    <s v="MN State Income"/>
    <x v="0"/>
    <n v="-16.71"/>
    <m/>
    <x v="13"/>
    <x v="0"/>
    <x v="0"/>
    <x v="6"/>
  </r>
  <r>
    <x v="4"/>
    <x v="122"/>
    <s v="ACH Deposit From InspiraFinancial DEPOSIT"/>
    <s v="Transfer"/>
    <x v="0"/>
    <n v="152.43"/>
    <m/>
    <x v="5"/>
    <x v="2"/>
    <x v="1"/>
    <x v="9"/>
  </r>
  <r>
    <x v="4"/>
    <x v="123"/>
    <s v="Transfer To CHECKING "/>
    <s v="Transfer"/>
    <x v="0"/>
    <n v="-100"/>
    <m/>
    <x v="5"/>
    <x v="2"/>
    <x v="1"/>
    <x v="9"/>
  </r>
  <r>
    <x v="4"/>
    <x v="112"/>
    <s v="💸1st Check"/>
    <s v="1st job"/>
    <x v="0"/>
    <n v="287.45999999999998"/>
    <m/>
    <x v="1"/>
    <x v="1"/>
    <x v="1"/>
    <x v="9"/>
  </r>
  <r>
    <x v="4"/>
    <x v="112"/>
    <s v="💸1st Check"/>
    <s v="2nd job"/>
    <x v="0"/>
    <n v="95.24"/>
    <m/>
    <x v="1"/>
    <x v="1"/>
    <x v="1"/>
    <x v="9"/>
  </r>
  <r>
    <x v="4"/>
    <x v="112"/>
    <s v="💸1st Check"/>
    <s v="MN State Income"/>
    <x v="0"/>
    <n v="-11.27"/>
    <m/>
    <x v="13"/>
    <x v="0"/>
    <x v="1"/>
    <x v="9"/>
  </r>
  <r>
    <x v="4"/>
    <x v="124"/>
    <s v="💸1st Check"/>
    <s v="1st job"/>
    <x v="0"/>
    <n v="335.37"/>
    <m/>
    <x v="1"/>
    <x v="1"/>
    <x v="1"/>
    <x v="9"/>
  </r>
  <r>
    <x v="4"/>
    <x v="124"/>
    <s v="💸1st Check"/>
    <s v="2nd job"/>
    <x v="0"/>
    <n v="95.24"/>
    <m/>
    <x v="1"/>
    <x v="1"/>
    <x v="1"/>
    <x v="9"/>
  </r>
  <r>
    <x v="4"/>
    <x v="124"/>
    <s v="💸1st Check"/>
    <s v="MN State Income"/>
    <x v="0"/>
    <n v="-13.83"/>
    <m/>
    <x v="13"/>
    <x v="0"/>
    <x v="1"/>
    <x v="9"/>
  </r>
  <r>
    <x v="4"/>
    <x v="95"/>
    <s v="💸1st Check"/>
    <s v="1st job"/>
    <x v="0"/>
    <n v="479.1"/>
    <m/>
    <x v="1"/>
    <x v="1"/>
    <x v="1"/>
    <x v="10"/>
  </r>
  <r>
    <x v="4"/>
    <x v="95"/>
    <s v="💸1st Check"/>
    <s v="2nd job"/>
    <x v="0"/>
    <n v="95.24"/>
    <m/>
    <x v="1"/>
    <x v="1"/>
    <x v="1"/>
    <x v="10"/>
  </r>
  <r>
    <x v="4"/>
    <x v="95"/>
    <s v="💸1st Check"/>
    <s v="Federal Income Tax"/>
    <x v="0"/>
    <n v="-1.28"/>
    <m/>
    <x v="13"/>
    <x v="0"/>
    <x v="1"/>
    <x v="10"/>
  </r>
  <r>
    <x v="4"/>
    <x v="95"/>
    <s v="💸1st Check"/>
    <s v="MN State Income"/>
    <x v="0"/>
    <n v="-21.52"/>
    <m/>
    <x v="13"/>
    <x v="0"/>
    <x v="1"/>
    <x v="10"/>
  </r>
  <r>
    <x v="4"/>
    <x v="101"/>
    <s v="💸1st Check"/>
    <s v="1st job"/>
    <x v="0"/>
    <n v="439.18"/>
    <m/>
    <x v="1"/>
    <x v="1"/>
    <x v="1"/>
    <x v="10"/>
  </r>
  <r>
    <x v="4"/>
    <x v="101"/>
    <s v="💸1st Check"/>
    <s v="2nd job"/>
    <x v="0"/>
    <n v="63.88"/>
    <m/>
    <x v="1"/>
    <x v="1"/>
    <x v="1"/>
    <x v="10"/>
  </r>
  <r>
    <x v="4"/>
    <x v="101"/>
    <s v="💸1st Check"/>
    <s v="MN State Income"/>
    <x v="0"/>
    <n v="-19.38"/>
    <m/>
    <x v="13"/>
    <x v="0"/>
    <x v="1"/>
    <x v="10"/>
  </r>
  <r>
    <x v="4"/>
    <x v="125"/>
    <s v="💸1st Check"/>
    <s v="1st job"/>
    <x v="0"/>
    <n v="439.18"/>
    <m/>
    <x v="1"/>
    <x v="1"/>
    <x v="1"/>
    <x v="4"/>
  </r>
  <r>
    <x v="4"/>
    <x v="125"/>
    <s v="💸1st Check"/>
    <s v="2nd job"/>
    <x v="0"/>
    <n v="95.24"/>
    <m/>
    <x v="1"/>
    <x v="1"/>
    <x v="1"/>
    <x v="4"/>
  </r>
  <r>
    <x v="4"/>
    <x v="125"/>
    <s v="💸1st Check"/>
    <s v="MN State Income"/>
    <x v="0"/>
    <n v="-19.38"/>
    <m/>
    <x v="13"/>
    <x v="0"/>
    <x v="1"/>
    <x v="4"/>
  </r>
  <r>
    <x v="4"/>
    <x v="9"/>
    <s v="💸1st Check"/>
    <s v="1st job"/>
    <x v="0"/>
    <n v="357.31"/>
    <m/>
    <x v="1"/>
    <x v="1"/>
    <x v="1"/>
    <x v="4"/>
  </r>
  <r>
    <x v="4"/>
    <x v="9"/>
    <s v="💸1st Check"/>
    <s v="2nd job"/>
    <x v="0"/>
    <n v="95.24"/>
    <m/>
    <x v="1"/>
    <x v="1"/>
    <x v="1"/>
    <x v="4"/>
  </r>
  <r>
    <x v="4"/>
    <x v="9"/>
    <s v="💸1st Check"/>
    <s v="MN State Income"/>
    <x v="0"/>
    <n v="-17.25"/>
    <m/>
    <x v="13"/>
    <x v="0"/>
    <x v="1"/>
    <x v="4"/>
  </r>
  <r>
    <x v="4"/>
    <x v="10"/>
    <s v="💸1st Check"/>
    <s v="1st job"/>
    <x v="0"/>
    <n v="221.57"/>
    <m/>
    <x v="1"/>
    <x v="1"/>
    <x v="1"/>
    <x v="5"/>
  </r>
  <r>
    <x v="4"/>
    <x v="10"/>
    <s v="💸1st Check"/>
    <s v="2nd job"/>
    <x v="0"/>
    <n v="95.24"/>
    <m/>
    <x v="1"/>
    <x v="1"/>
    <x v="1"/>
    <x v="5"/>
  </r>
  <r>
    <x v="4"/>
    <x v="10"/>
    <s v="💸1st Check"/>
    <s v="MN State Income"/>
    <x v="0"/>
    <n v="-8.2799999999999994"/>
    <m/>
    <x v="13"/>
    <x v="0"/>
    <x v="1"/>
    <x v="5"/>
  </r>
  <r>
    <x v="4"/>
    <x v="11"/>
    <s v="💸1st Check"/>
    <s v="1st job"/>
    <x v="0"/>
    <n v="453.13"/>
    <m/>
    <x v="1"/>
    <x v="1"/>
    <x v="1"/>
    <x v="5"/>
  </r>
  <r>
    <x v="4"/>
    <x v="11"/>
    <s v="💸1st Check"/>
    <s v="2nd job"/>
    <x v="0"/>
    <n v="95.24"/>
    <m/>
    <x v="1"/>
    <x v="1"/>
    <x v="1"/>
    <x v="5"/>
  </r>
  <r>
    <x v="4"/>
    <x v="11"/>
    <s v="💸1st Check"/>
    <s v="MN State Income"/>
    <x v="0"/>
    <n v="-20.66"/>
    <m/>
    <x v="13"/>
    <x v="0"/>
    <x v="1"/>
    <x v="5"/>
  </r>
  <r>
    <x v="4"/>
    <x v="12"/>
    <s v="💸1st Check"/>
    <s v="1st job"/>
    <x v="0"/>
    <n v="437.16"/>
    <m/>
    <x v="1"/>
    <x v="1"/>
    <x v="1"/>
    <x v="5"/>
  </r>
  <r>
    <x v="4"/>
    <x v="12"/>
    <s v="💸1st Check"/>
    <s v="2nd job"/>
    <x v="0"/>
    <n v="95.24"/>
    <m/>
    <x v="1"/>
    <x v="1"/>
    <x v="1"/>
    <x v="5"/>
  </r>
  <r>
    <x v="4"/>
    <x v="12"/>
    <s v="💸1st Check"/>
    <s v="MN State Income"/>
    <x v="0"/>
    <n v="-19.809999999999999"/>
    <m/>
    <x v="13"/>
    <x v="0"/>
    <x v="1"/>
    <x v="5"/>
  </r>
  <r>
    <x v="4"/>
    <x v="88"/>
    <s v="Transfer To CHECKING "/>
    <s v="Transfer"/>
    <x v="0"/>
    <n v="-200"/>
    <m/>
    <x v="5"/>
    <x v="2"/>
    <x v="1"/>
    <x v="9"/>
  </r>
  <r>
    <x v="4"/>
    <x v="90"/>
    <s v="Transfer To CHECKING "/>
    <s v="Transfer"/>
    <x v="0"/>
    <n v="-300"/>
    <m/>
    <x v="5"/>
    <x v="2"/>
    <x v="1"/>
    <x v="9"/>
  </r>
  <r>
    <x v="4"/>
    <x v="90"/>
    <s v="Transfer from CHECKING "/>
    <s v="Transfer"/>
    <x v="0"/>
    <n v="200"/>
    <m/>
    <x v="5"/>
    <x v="2"/>
    <x v="1"/>
    <x v="9"/>
  </r>
  <r>
    <x v="4"/>
    <x v="91"/>
    <s v="Transfer To CHECKING "/>
    <s v="Transfer"/>
    <x v="0"/>
    <n v="-100"/>
    <m/>
    <x v="5"/>
    <x v="2"/>
    <x v="1"/>
    <x v="9"/>
  </r>
  <r>
    <x v="4"/>
    <x v="91"/>
    <s v="Transfer To CHECKING "/>
    <s v="Transfer"/>
    <x v="0"/>
    <n v="-100"/>
    <m/>
    <x v="5"/>
    <x v="2"/>
    <x v="1"/>
    <x v="9"/>
  </r>
  <r>
    <x v="4"/>
    <x v="91"/>
    <s v="Transfer To CHECKING "/>
    <s v="Transfer"/>
    <x v="0"/>
    <n v="-100"/>
    <m/>
    <x v="5"/>
    <x v="2"/>
    <x v="1"/>
    <x v="9"/>
  </r>
  <r>
    <x v="4"/>
    <x v="124"/>
    <s v="ACH Withdrawal DISCOVER E-PAYMENT"/>
    <s v="Credit Payment"/>
    <x v="0"/>
    <n v="-348.82"/>
    <m/>
    <x v="5"/>
    <x v="2"/>
    <x v="1"/>
    <x v="9"/>
  </r>
  <r>
    <x v="4"/>
    <x v="94"/>
    <s v="Transfer To CHECKING "/>
    <s v="Transfer"/>
    <x v="0"/>
    <n v="-100"/>
    <m/>
    <x v="5"/>
    <x v="2"/>
    <x v="1"/>
    <x v="9"/>
  </r>
  <r>
    <x v="4"/>
    <x v="126"/>
    <s v="Interest Paid"/>
    <s v="Interest"/>
    <x v="0"/>
    <n v="21.83"/>
    <m/>
    <x v="4"/>
    <x v="1"/>
    <x v="1"/>
    <x v="9"/>
  </r>
  <r>
    <x v="4"/>
    <x v="96"/>
    <s v="Transfer To CHECKING "/>
    <s v="Transfer"/>
    <x v="0"/>
    <n v="-100"/>
    <m/>
    <x v="5"/>
    <x v="2"/>
    <x v="1"/>
    <x v="10"/>
  </r>
  <r>
    <x v="4"/>
    <x v="97"/>
    <s v="Transfer To CHECKING "/>
    <s v="Transfer"/>
    <x v="0"/>
    <n v="-300"/>
    <m/>
    <x v="5"/>
    <x v="2"/>
    <x v="1"/>
    <x v="10"/>
  </r>
  <r>
    <x v="4"/>
    <x v="98"/>
    <s v="Transfer To CHECKING "/>
    <s v="Transfer"/>
    <x v="0"/>
    <n v="-100"/>
    <m/>
    <x v="5"/>
    <x v="2"/>
    <x v="1"/>
    <x v="10"/>
  </r>
  <r>
    <x v="4"/>
    <x v="98"/>
    <s v="ACH Deposit From AUGSBURG UNIV REFUND"/>
    <s v="Refund"/>
    <x v="0"/>
    <n v="6070"/>
    <m/>
    <x v="4"/>
    <x v="1"/>
    <x v="1"/>
    <x v="10"/>
  </r>
  <r>
    <x v="4"/>
    <x v="98"/>
    <s v="Transfer To CHECKING "/>
    <s v="Transfer"/>
    <x v="0"/>
    <n v="-100"/>
    <m/>
    <x v="5"/>
    <x v="2"/>
    <x v="1"/>
    <x v="10"/>
  </r>
  <r>
    <x v="4"/>
    <x v="99"/>
    <s v="Transfer To CHECKING "/>
    <s v="Transfer"/>
    <x v="0"/>
    <n v="-100"/>
    <m/>
    <x v="5"/>
    <x v="2"/>
    <x v="1"/>
    <x v="10"/>
  </r>
  <r>
    <x v="4"/>
    <x v="101"/>
    <s v="Transfer To CHECKING "/>
    <s v="Transfer"/>
    <x v="0"/>
    <n v="-400"/>
    <m/>
    <x v="5"/>
    <x v="2"/>
    <x v="1"/>
    <x v="10"/>
  </r>
  <r>
    <x v="4"/>
    <x v="101"/>
    <s v="Transfer from CHECKING "/>
    <s v="Transfer"/>
    <x v="0"/>
    <n v="200"/>
    <m/>
    <x v="5"/>
    <x v="2"/>
    <x v="1"/>
    <x v="10"/>
  </r>
  <r>
    <x v="4"/>
    <x v="101"/>
    <s v="ACH Withdrawal DISCOVER E-PAYMENT"/>
    <s v="Credit Payment"/>
    <x v="0"/>
    <n v="-410.74"/>
    <m/>
    <x v="5"/>
    <x v="2"/>
    <x v="1"/>
    <x v="10"/>
  </r>
  <r>
    <x v="4"/>
    <x v="127"/>
    <s v="ACH Withdrawal "/>
    <s v="Education"/>
    <x v="0"/>
    <n v="-350.37"/>
    <m/>
    <x v="6"/>
    <x v="0"/>
    <x v="1"/>
    <x v="10"/>
  </r>
  <r>
    <x v="4"/>
    <x v="128"/>
    <s v="ACH Deposit From AffinityPlus "/>
    <s v="Cash"/>
    <x v="6"/>
    <n v="3000"/>
    <m/>
    <x v="5"/>
    <x v="2"/>
    <x v="1"/>
    <x v="10"/>
  </r>
  <r>
    <x v="4"/>
    <x v="129"/>
    <s v="ACH Deposit From AffinityPlus "/>
    <s v="Cash"/>
    <x v="6"/>
    <n v="3000"/>
    <m/>
    <x v="5"/>
    <x v="2"/>
    <x v="1"/>
    <x v="10"/>
  </r>
  <r>
    <x v="4"/>
    <x v="130"/>
    <s v="ACH Deposit From AffinityPlus "/>
    <s v="Cash"/>
    <x v="6"/>
    <n v="3000"/>
    <m/>
    <x v="5"/>
    <x v="2"/>
    <x v="1"/>
    <x v="10"/>
  </r>
  <r>
    <x v="4"/>
    <x v="130"/>
    <s v="Interest Paid"/>
    <s v="Interest"/>
    <x v="0"/>
    <n v="29.8"/>
    <m/>
    <x v="4"/>
    <x v="1"/>
    <x v="1"/>
    <x v="10"/>
  </r>
  <r>
    <x v="4"/>
    <x v="131"/>
    <s v="ACH Deposit From AffinityPlus "/>
    <s v="Cash"/>
    <x v="6"/>
    <n v="2100"/>
    <m/>
    <x v="5"/>
    <x v="2"/>
    <x v="1"/>
    <x v="4"/>
  </r>
  <r>
    <x v="4"/>
    <x v="106"/>
    <s v="Transfer To CHECKING "/>
    <s v="Transfer"/>
    <x v="0"/>
    <n v="-100"/>
    <m/>
    <x v="5"/>
    <x v="2"/>
    <x v="1"/>
    <x v="4"/>
  </r>
  <r>
    <x v="4"/>
    <x v="106"/>
    <s v="Transfer To CHECKING "/>
    <s v="Transfer"/>
    <x v="0"/>
    <n v="-100"/>
    <m/>
    <x v="5"/>
    <x v="2"/>
    <x v="1"/>
    <x v="4"/>
  </r>
  <r>
    <x v="4"/>
    <x v="37"/>
    <s v="Transfer To CHECKING "/>
    <s v="Transfer"/>
    <x v="0"/>
    <n v="-100"/>
    <m/>
    <x v="5"/>
    <x v="2"/>
    <x v="1"/>
    <x v="4"/>
  </r>
  <r>
    <x v="4"/>
    <x v="38"/>
    <s v="ACH Withdrawal DISCOVER E-PAYMENT"/>
    <s v="Credit Payment"/>
    <x v="0"/>
    <n v="-120.98"/>
    <m/>
    <x v="5"/>
    <x v="2"/>
    <x v="1"/>
    <x v="4"/>
  </r>
  <r>
    <x v="4"/>
    <x v="39"/>
    <s v="Transfer To CHECKING "/>
    <s v="Transfer"/>
    <x v="0"/>
    <n v="-100"/>
    <m/>
    <x v="5"/>
    <x v="2"/>
    <x v="1"/>
    <x v="4"/>
  </r>
  <r>
    <x v="4"/>
    <x v="132"/>
    <s v="ACH Withdrawal VANGUARD BUY INVESTMENT"/>
    <s v="Stock 1"/>
    <x v="0"/>
    <n v="-3000"/>
    <m/>
    <x v="14"/>
    <x v="0"/>
    <x v="1"/>
    <x v="4"/>
  </r>
  <r>
    <x v="4"/>
    <x v="132"/>
    <s v="Check Deposit"/>
    <s v="Cash"/>
    <x v="0"/>
    <n v="500"/>
    <m/>
    <x v="5"/>
    <x v="2"/>
    <x v="1"/>
    <x v="4"/>
  </r>
  <r>
    <x v="4"/>
    <x v="42"/>
    <s v="Interest Paid"/>
    <s v="Interest"/>
    <x v="0"/>
    <n v="71.16"/>
    <m/>
    <x v="4"/>
    <x v="1"/>
    <x v="1"/>
    <x v="4"/>
  </r>
  <r>
    <x v="4"/>
    <x v="10"/>
    <s v="ACH Withdrawal VANGUARD BUY INVESTMENT"/>
    <s v="Stock 2"/>
    <x v="0"/>
    <n v="-50"/>
    <m/>
    <x v="14"/>
    <x v="0"/>
    <x v="1"/>
    <x v="5"/>
  </r>
  <r>
    <x v="4"/>
    <x v="43"/>
    <s v="Transfer To CHECKING "/>
    <s v="Transfer"/>
    <x v="0"/>
    <n v="-100"/>
    <m/>
    <x v="5"/>
    <x v="2"/>
    <x v="1"/>
    <x v="5"/>
  </r>
  <r>
    <x v="4"/>
    <x v="44"/>
    <s v="ACH Withdrawal VANGUARD BUY INVESTMENT"/>
    <s v="Stock 1"/>
    <x v="0"/>
    <n v="-1000"/>
    <m/>
    <x v="14"/>
    <x v="0"/>
    <x v="1"/>
    <x v="5"/>
  </r>
  <r>
    <x v="4"/>
    <x v="45"/>
    <s v="Transfer To CHECKING "/>
    <s v="Transfer"/>
    <x v="0"/>
    <n v="-100"/>
    <m/>
    <x v="5"/>
    <x v="2"/>
    <x v="1"/>
    <x v="5"/>
  </r>
  <r>
    <x v="4"/>
    <x v="133"/>
    <s v="ACH Withdrawal VANGUARD BUY INVESTMENT"/>
    <s v="Stock 1"/>
    <x v="0"/>
    <n v="-500"/>
    <m/>
    <x v="14"/>
    <x v="0"/>
    <x v="1"/>
    <x v="5"/>
  </r>
  <r>
    <x v="4"/>
    <x v="48"/>
    <s v="ACH Withdrawal DISCOVER E-PAYMENT"/>
    <s v="Credit Payment"/>
    <x v="0"/>
    <n v="-180.59"/>
    <m/>
    <x v="5"/>
    <x v="2"/>
    <x v="1"/>
    <x v="5"/>
  </r>
  <r>
    <x v="4"/>
    <x v="51"/>
    <s v="Transfer To CHECKING "/>
    <s v="Transfer"/>
    <x v="0"/>
    <n v="-100"/>
    <m/>
    <x v="5"/>
    <x v="2"/>
    <x v="1"/>
    <x v="5"/>
  </r>
  <r>
    <x v="4"/>
    <x v="52"/>
    <s v="Transfer To CHECKING "/>
    <s v="Transfer"/>
    <x v="0"/>
    <n v="-100"/>
    <m/>
    <x v="5"/>
    <x v="2"/>
    <x v="1"/>
    <x v="5"/>
  </r>
  <r>
    <x v="4"/>
    <x v="12"/>
    <s v="Interest Paid"/>
    <s v="Interest"/>
    <x v="0"/>
    <n v="61.15"/>
    <m/>
    <x v="4"/>
    <x v="1"/>
    <x v="1"/>
    <x v="5"/>
  </r>
  <r>
    <x v="4"/>
    <x v="134"/>
    <s v="ACH Withdrawal VANGUARD BUY INVESTMENT"/>
    <s v="Stock 2"/>
    <x v="0"/>
    <n v="-50"/>
    <m/>
    <x v="14"/>
    <x v="0"/>
    <x v="1"/>
    <x v="8"/>
  </r>
  <r>
    <x v="4"/>
    <x v="135"/>
    <s v="💸1st Check"/>
    <s v="Cash"/>
    <x v="7"/>
    <n v="1000"/>
    <m/>
    <x v="5"/>
    <x v="2"/>
    <x v="1"/>
    <x v="8"/>
  </r>
  <r>
    <x v="4"/>
    <x v="29"/>
    <s v="💸1st Check"/>
    <s v="1st job"/>
    <x v="0"/>
    <n v="10.79"/>
    <m/>
    <x v="1"/>
    <x v="1"/>
    <x v="0"/>
    <x v="0"/>
  </r>
  <r>
    <x v="4"/>
    <x v="136"/>
    <s v="3nd job Check"/>
    <s v="3nd job"/>
    <x v="0"/>
    <n v="573.66"/>
    <m/>
    <x v="15"/>
    <x v="3"/>
    <x v="0"/>
    <x v="0"/>
  </r>
  <r>
    <x v="4"/>
    <x v="2"/>
    <s v="💸1st Check"/>
    <s v="2nd job"/>
    <x v="8"/>
    <n v="87.61"/>
    <m/>
    <x v="1"/>
    <x v="1"/>
    <x v="0"/>
    <x v="0"/>
  </r>
  <r>
    <x v="4"/>
    <x v="60"/>
    <s v="Transfer To CHECKING "/>
    <s v="Transfer"/>
    <x v="0"/>
    <n v="-10"/>
    <m/>
    <x v="5"/>
    <x v="2"/>
    <x v="0"/>
    <x v="0"/>
  </r>
  <r>
    <x v="4"/>
    <x v="19"/>
    <s v="Interest Paid"/>
    <s v="Interest"/>
    <x v="0"/>
    <n v="0.91"/>
    <m/>
    <x v="4"/>
    <x v="1"/>
    <x v="0"/>
    <x v="0"/>
  </r>
  <r>
    <x v="4"/>
    <x v="3"/>
    <s v="💸1st Check"/>
    <s v="2nd job"/>
    <x v="0"/>
    <n v="95.24"/>
    <m/>
    <x v="1"/>
    <x v="1"/>
    <x v="0"/>
    <x v="1"/>
  </r>
  <r>
    <x v="4"/>
    <x v="3"/>
    <s v="💸1st Check"/>
    <s v="1st job"/>
    <x v="0"/>
    <n v="91.71"/>
    <m/>
    <x v="1"/>
    <x v="1"/>
    <x v="0"/>
    <x v="1"/>
  </r>
  <r>
    <x v="4"/>
    <x v="61"/>
    <s v="Transfer To CHECKING "/>
    <s v="Transfer"/>
    <x v="0"/>
    <n v="-140"/>
    <m/>
    <x v="5"/>
    <x v="2"/>
    <x v="0"/>
    <x v="1"/>
  </r>
  <r>
    <x v="4"/>
    <x v="4"/>
    <s v="💸1st Check"/>
    <s v="2nd job"/>
    <x v="0"/>
    <n v="95.24"/>
    <m/>
    <x v="1"/>
    <x v="1"/>
    <x v="0"/>
    <x v="1"/>
  </r>
  <r>
    <x v="4"/>
    <x v="15"/>
    <s v="💸1st Check"/>
    <s v="1st job"/>
    <x v="0"/>
    <n v="266.08"/>
    <m/>
    <x v="1"/>
    <x v="1"/>
    <x v="1"/>
    <x v="1"/>
  </r>
  <r>
    <x v="4"/>
    <x v="31"/>
    <s v="ACH Deposit"/>
    <s v="Refund"/>
    <x v="0"/>
    <n v="5502.21"/>
    <m/>
    <x v="4"/>
    <x v="1"/>
    <x v="0"/>
    <x v="1"/>
  </r>
  <r>
    <x v="4"/>
    <x v="63"/>
    <s v="Transfer To CHECKING "/>
    <s v="Transfer"/>
    <x v="0"/>
    <n v="-400"/>
    <m/>
    <x v="5"/>
    <x v="2"/>
    <x v="0"/>
    <x v="1"/>
  </r>
  <r>
    <x v="4"/>
    <x v="137"/>
    <s v="Interest Paid"/>
    <s v="Interest"/>
    <x v="0"/>
    <n v="9.39"/>
    <m/>
    <x v="4"/>
    <x v="1"/>
    <x v="0"/>
    <x v="1"/>
  </r>
  <r>
    <x v="4"/>
    <x v="5"/>
    <s v="💸1st Check"/>
    <s v="2nd job"/>
    <x v="0"/>
    <n v="95.24"/>
    <m/>
    <x v="1"/>
    <x v="1"/>
    <x v="0"/>
    <x v="2"/>
  </r>
  <r>
    <x v="4"/>
    <x v="5"/>
    <s v="💸1st Check"/>
    <s v="1st job"/>
    <x v="0"/>
    <n v="259.44"/>
    <m/>
    <x v="1"/>
    <x v="1"/>
    <x v="0"/>
    <x v="2"/>
  </r>
  <r>
    <x v="4"/>
    <x v="21"/>
    <s v="Transfer To CHECKING "/>
    <s v="Transfer"/>
    <x v="0"/>
    <n v="-2000"/>
    <m/>
    <x v="5"/>
    <x v="2"/>
    <x v="0"/>
    <x v="2"/>
  </r>
  <r>
    <x v="4"/>
    <x v="65"/>
    <s v="Transfer from CHECKING "/>
    <s v="Transfer"/>
    <x v="0"/>
    <n v="1950"/>
    <m/>
    <x v="5"/>
    <x v="2"/>
    <x v="0"/>
    <x v="2"/>
  </r>
  <r>
    <x v="4"/>
    <x v="6"/>
    <s v="💸1st Check"/>
    <s v="2nd job"/>
    <x v="0"/>
    <n v="95.24"/>
    <m/>
    <x v="1"/>
    <x v="1"/>
    <x v="0"/>
    <x v="2"/>
  </r>
  <r>
    <x v="4"/>
    <x v="6"/>
    <s v="💸1st Check"/>
    <s v="1st job"/>
    <x v="0"/>
    <n v="279.33999999999997"/>
    <m/>
    <x v="1"/>
    <x v="1"/>
    <x v="0"/>
    <x v="2"/>
  </r>
  <r>
    <x v="4"/>
    <x v="6"/>
    <s v="💸1st Check"/>
    <s v="MN State Income"/>
    <x v="0"/>
    <n v="-13.8"/>
    <m/>
    <x v="13"/>
    <x v="0"/>
    <x v="0"/>
    <x v="2"/>
  </r>
  <r>
    <x v="4"/>
    <x v="66"/>
    <s v="Transfer To CHECKING "/>
    <s v="Transfer"/>
    <x v="0"/>
    <n v="-100"/>
    <m/>
    <x v="5"/>
    <x v="2"/>
    <x v="0"/>
    <x v="2"/>
  </r>
  <r>
    <x v="4"/>
    <x v="7"/>
    <s v="💸1st Check"/>
    <s v="2nd job"/>
    <x v="0"/>
    <n v="95.24"/>
    <m/>
    <x v="1"/>
    <x v="1"/>
    <x v="0"/>
    <x v="2"/>
  </r>
  <r>
    <x v="4"/>
    <x v="7"/>
    <s v="💸1st Check"/>
    <s v="1st job"/>
    <x v="0"/>
    <n v="332.39"/>
    <m/>
    <x v="1"/>
    <x v="1"/>
    <x v="0"/>
    <x v="2"/>
  </r>
  <r>
    <x v="4"/>
    <x v="7"/>
    <s v="💸1st Check"/>
    <s v="MN State Income"/>
    <x v="0"/>
    <n v="17.13"/>
    <m/>
    <x v="13"/>
    <x v="0"/>
    <x v="0"/>
    <x v="2"/>
  </r>
  <r>
    <x v="4"/>
    <x v="7"/>
    <s v="Interest Paid"/>
    <s v="Interest"/>
    <x v="0"/>
    <n v="21.4"/>
    <m/>
    <x v="4"/>
    <x v="1"/>
    <x v="0"/>
    <x v="2"/>
  </r>
  <r>
    <x v="4"/>
    <x v="8"/>
    <s v="💸1st Check"/>
    <s v="2nd job"/>
    <x v="0"/>
    <n v="95.24"/>
    <m/>
    <x v="1"/>
    <x v="1"/>
    <x v="0"/>
    <x v="3"/>
  </r>
  <r>
    <x v="4"/>
    <x v="8"/>
    <s v="💸1st Check"/>
    <s v="1st job"/>
    <x v="0"/>
    <n v="266.08"/>
    <m/>
    <x v="1"/>
    <x v="1"/>
    <x v="0"/>
    <x v="3"/>
  </r>
  <r>
    <x v="4"/>
    <x v="70"/>
    <s v="Transfer To CHECKING "/>
    <s v="Transfer"/>
    <x v="0"/>
    <n v="-550"/>
    <m/>
    <x v="5"/>
    <x v="2"/>
    <x v="0"/>
    <x v="3"/>
  </r>
  <r>
    <x v="4"/>
    <x v="70"/>
    <s v="Transfer from CHECKING "/>
    <s v="Transfer"/>
    <x v="0"/>
    <n v="450"/>
    <m/>
    <x v="5"/>
    <x v="2"/>
    <x v="0"/>
    <x v="3"/>
  </r>
  <r>
    <x v="4"/>
    <x v="70"/>
    <s v="ACH Withdrawal DISCOVER E-PAYMENT"/>
    <s v="Credit Payment"/>
    <x v="0"/>
    <n v="-441.07"/>
    <m/>
    <x v="5"/>
    <x v="2"/>
    <x v="0"/>
    <x v="3"/>
  </r>
  <r>
    <x v="4"/>
    <x v="71"/>
    <s v="💸1st Check"/>
    <s v="2nd job"/>
    <x v="0"/>
    <n v="95.24"/>
    <m/>
    <x v="1"/>
    <x v="1"/>
    <x v="0"/>
    <x v="3"/>
  </r>
  <r>
    <x v="4"/>
    <x v="71"/>
    <s v="💸1st Check"/>
    <s v="1st job"/>
    <x v="0"/>
    <n v="394.65"/>
    <m/>
    <x v="1"/>
    <x v="1"/>
    <x v="0"/>
    <x v="3"/>
  </r>
  <r>
    <x v="4"/>
    <x v="71"/>
    <s v="Transfer from CHECKING "/>
    <s v="Transfer"/>
    <x v="0"/>
    <n v="-250"/>
    <m/>
    <x v="5"/>
    <x v="2"/>
    <x v="0"/>
    <x v="3"/>
  </r>
  <r>
    <x v="4"/>
    <x v="71"/>
    <s v="💸1st Check"/>
    <s v="Cash"/>
    <x v="9"/>
    <n v="750"/>
    <m/>
    <x v="5"/>
    <x v="2"/>
    <x v="0"/>
    <x v="3"/>
  </r>
  <r>
    <x v="4"/>
    <x v="71"/>
    <s v="Transfer from CHECKING "/>
    <s v="Transfer"/>
    <x v="0"/>
    <n v="-90"/>
    <m/>
    <x v="5"/>
    <x v="2"/>
    <x v="0"/>
    <x v="3"/>
  </r>
  <r>
    <x v="4"/>
    <x v="75"/>
    <s v="Transfer from CHECKING "/>
    <s v="Transfer"/>
    <x v="0"/>
    <n v="-100"/>
    <m/>
    <x v="5"/>
    <x v="2"/>
    <x v="0"/>
    <x v="6"/>
  </r>
  <r>
    <x v="4"/>
    <x v="27"/>
    <s v="💸1st Check"/>
    <s v="2nd job"/>
    <x v="0"/>
    <n v="95.24"/>
    <m/>
    <x v="1"/>
    <x v="1"/>
    <x v="0"/>
    <x v="6"/>
  </r>
  <r>
    <x v="4"/>
    <x v="27"/>
    <s v="💸1st Check"/>
    <s v="1st job"/>
    <x v="0"/>
    <n v="372.54"/>
    <m/>
    <x v="1"/>
    <x v="1"/>
    <x v="0"/>
    <x v="6"/>
  </r>
  <r>
    <x v="4"/>
    <x v="72"/>
    <s v="Interest Paid"/>
    <s v="Interest"/>
    <x v="0"/>
    <n v="23.27"/>
    <m/>
    <x v="4"/>
    <x v="1"/>
    <x v="0"/>
    <x v="3"/>
  </r>
  <r>
    <x v="4"/>
    <x v="77"/>
    <s v="Transfer from CHECKING "/>
    <s v="Transfer"/>
    <x v="0"/>
    <n v="-75"/>
    <m/>
    <x v="5"/>
    <x v="2"/>
    <x v="0"/>
    <x v="6"/>
  </r>
  <r>
    <x v="4"/>
    <x v="79"/>
    <s v="Transfer from CHECKING "/>
    <s v="Transfer"/>
    <x v="0"/>
    <n v="-100"/>
    <m/>
    <x v="5"/>
    <x v="2"/>
    <x v="0"/>
    <x v="6"/>
  </r>
  <r>
    <x v="4"/>
    <x v="79"/>
    <s v="ACH Withdrawal DISCOVER E-PAYMENT"/>
    <s v="Credit Payment"/>
    <x v="0"/>
    <n v="-441.13"/>
    <m/>
    <x v="5"/>
    <x v="2"/>
    <x v="0"/>
    <x v="6"/>
  </r>
  <r>
    <x v="4"/>
    <x v="80"/>
    <s v="Transfer from CHECKING "/>
    <s v="Transfer"/>
    <x v="0"/>
    <n v="-100"/>
    <m/>
    <x v="5"/>
    <x v="2"/>
    <x v="0"/>
    <x v="6"/>
  </r>
  <r>
    <x v="4"/>
    <x v="80"/>
    <s v="Transfer from CHECKING "/>
    <s v="Transfer"/>
    <x v="0"/>
    <n v="-100"/>
    <m/>
    <x v="5"/>
    <x v="2"/>
    <x v="0"/>
    <x v="6"/>
  </r>
  <r>
    <x v="4"/>
    <x v="138"/>
    <s v="💸1st Check"/>
    <s v="Cash"/>
    <x v="10"/>
    <n v="250"/>
    <m/>
    <x v="5"/>
    <x v="2"/>
    <x v="0"/>
    <x v="6"/>
  </r>
  <r>
    <x v="4"/>
    <x v="81"/>
    <s v="💸1st Check"/>
    <s v="2nd job"/>
    <x v="0"/>
    <n v="95.24"/>
    <m/>
    <x v="1"/>
    <x v="1"/>
    <x v="0"/>
    <x v="6"/>
  </r>
  <r>
    <x v="4"/>
    <x v="81"/>
    <s v="💸1st Check"/>
    <s v="1st job"/>
    <x v="0"/>
    <n v="357.8"/>
    <m/>
    <x v="1"/>
    <x v="1"/>
    <x v="0"/>
    <x v="6"/>
  </r>
  <r>
    <x v="4"/>
    <x v="81"/>
    <s v="💸1st Check"/>
    <s v="MN State Income"/>
    <x v="0"/>
    <n v="15.88"/>
    <m/>
    <x v="13"/>
    <x v="0"/>
    <x v="0"/>
    <x v="6"/>
  </r>
  <r>
    <x v="4"/>
    <x v="139"/>
    <s v="Transfer from CHECKING "/>
    <s v="Transfer"/>
    <x v="0"/>
    <n v="-100"/>
    <m/>
    <x v="5"/>
    <x v="2"/>
    <x v="1"/>
    <x v="6"/>
  </r>
  <r>
    <x v="4"/>
    <x v="84"/>
    <s v="Transfer from CHECKING "/>
    <s v="Transfer"/>
    <x v="0"/>
    <n v="-1000"/>
    <m/>
    <x v="5"/>
    <x v="2"/>
    <x v="0"/>
    <x v="6"/>
  </r>
  <r>
    <x v="4"/>
    <x v="85"/>
    <s v="Transfer from CHECKING "/>
    <s v="Transfer"/>
    <x v="0"/>
    <n v="-200"/>
    <m/>
    <x v="5"/>
    <x v="2"/>
    <x v="0"/>
    <x v="6"/>
  </r>
  <r>
    <x v="4"/>
    <x v="85"/>
    <s v="Interest Paid"/>
    <s v="Interest"/>
    <x v="0"/>
    <n v="25.53"/>
    <m/>
    <x v="4"/>
    <x v="1"/>
    <x v="0"/>
    <x v="6"/>
  </r>
  <r>
    <x v="5"/>
    <x v="10"/>
    <s v="Deposit"/>
    <s v="Stock 2"/>
    <x v="0"/>
    <n v="50"/>
    <m/>
    <x v="14"/>
    <x v="0"/>
    <x v="1"/>
    <x v="5"/>
  </r>
  <r>
    <x v="5"/>
    <x v="134"/>
    <s v="Deposit"/>
    <s v="Stock 2"/>
    <x v="0"/>
    <n v="50"/>
    <m/>
    <x v="14"/>
    <x v="0"/>
    <x v="1"/>
    <x v="8"/>
  </r>
  <r>
    <x v="6"/>
    <x v="132"/>
    <s v="Deposit"/>
    <s v="Stock 1"/>
    <x v="0"/>
    <n v="3000"/>
    <m/>
    <x v="14"/>
    <x v="0"/>
    <x v="1"/>
    <x v="4"/>
  </r>
  <r>
    <x v="6"/>
    <x v="44"/>
    <s v="Deposit"/>
    <s v="Stock 1"/>
    <x v="0"/>
    <n v="1000"/>
    <m/>
    <x v="14"/>
    <x v="0"/>
    <x v="1"/>
    <x v="5"/>
  </r>
  <r>
    <x v="6"/>
    <x v="133"/>
    <s v="Deposit"/>
    <s v="Stock 1"/>
    <x v="0"/>
    <n v="500"/>
    <m/>
    <x v="14"/>
    <x v="0"/>
    <x v="1"/>
    <x v="5"/>
  </r>
  <r>
    <x v="2"/>
    <x v="140"/>
    <s v="Payment"/>
    <s v="Credit Payment"/>
    <x v="0"/>
    <n v="221.96"/>
    <m/>
    <x v="5"/>
    <x v="2"/>
    <x v="1"/>
    <x v="8"/>
  </r>
  <r>
    <x v="1"/>
    <x v="141"/>
    <s v="Transfer from Online Savings (5697)"/>
    <s v="Transfer"/>
    <x v="0"/>
    <n v="300"/>
    <m/>
    <x v="5"/>
    <x v="2"/>
    <x v="1"/>
    <x v="8"/>
  </r>
  <r>
    <x v="1"/>
    <x v="141"/>
    <s v="ATM Withdrawal"/>
    <s v="Cash"/>
    <x v="0"/>
    <n v="-200"/>
    <m/>
    <x v="5"/>
    <x v="2"/>
    <x v="1"/>
    <x v="8"/>
  </r>
  <r>
    <x v="1"/>
    <x v="142"/>
    <s v="Transfer from Online Savings (5697)"/>
    <s v="Transfer"/>
    <x v="0"/>
    <n v="175"/>
    <m/>
    <x v="5"/>
    <x v="2"/>
    <x v="1"/>
    <x v="8"/>
  </r>
  <r>
    <x v="1"/>
    <x v="142"/>
    <s v="Panda Express"/>
    <s v="Date"/>
    <x v="0"/>
    <n v="-27.48"/>
    <m/>
    <x v="9"/>
    <x v="0"/>
    <x v="1"/>
    <x v="8"/>
  </r>
  <r>
    <x v="1"/>
    <x v="142"/>
    <s v="ATM Withdrawal"/>
    <s v="Cash"/>
    <x v="11"/>
    <n v="-200"/>
    <m/>
    <x v="5"/>
    <x v="2"/>
    <x v="1"/>
    <x v="8"/>
  </r>
  <r>
    <x v="1"/>
    <x v="142"/>
    <s v="Target"/>
    <s v="User 1"/>
    <x v="0"/>
    <n v="-17.440000000000001"/>
    <m/>
    <x v="8"/>
    <x v="0"/>
    <x v="1"/>
    <x v="8"/>
  </r>
  <r>
    <x v="1"/>
    <x v="142"/>
    <s v="Target"/>
    <s v="Refund"/>
    <x v="0"/>
    <n v="20.48"/>
    <m/>
    <x v="4"/>
    <x v="1"/>
    <x v="1"/>
    <x v="8"/>
  </r>
  <r>
    <x v="1"/>
    <x v="143"/>
    <s v="Transfer from Online Savings (5697)"/>
    <s v="Transfer"/>
    <x v="0"/>
    <n v="200"/>
    <m/>
    <x v="5"/>
    <x v="2"/>
    <x v="1"/>
    <x v="8"/>
  </r>
  <r>
    <x v="1"/>
    <x v="143"/>
    <s v="wingstop "/>
    <s v="Date"/>
    <x v="0"/>
    <n v="-23.61"/>
    <m/>
    <x v="9"/>
    <x v="0"/>
    <x v="1"/>
    <x v="8"/>
  </r>
  <r>
    <x v="1"/>
    <x v="143"/>
    <s v="Culvers"/>
    <s v="Date"/>
    <x v="0"/>
    <n v="-29.85"/>
    <m/>
    <x v="9"/>
    <x v="0"/>
    <x v="1"/>
    <x v="8"/>
  </r>
  <r>
    <x v="1"/>
    <x v="143"/>
    <s v="ATM Withdrawal"/>
    <s v="Cash"/>
    <x v="0"/>
    <n v="-200"/>
    <m/>
    <x v="5"/>
    <x v="2"/>
    <x v="1"/>
    <x v="8"/>
  </r>
  <r>
    <x v="7"/>
    <x v="144"/>
    <m/>
    <s v="1st job"/>
    <x v="0"/>
    <m/>
    <n v="450"/>
    <x v="1"/>
    <x v="1"/>
    <x v="1"/>
    <x v="9"/>
  </r>
  <r>
    <x v="7"/>
    <x v="145"/>
    <m/>
    <s v="1st job"/>
    <x v="0"/>
    <m/>
    <n v="450"/>
    <x v="1"/>
    <x v="1"/>
    <x v="1"/>
    <x v="10"/>
  </r>
  <r>
    <x v="7"/>
    <x v="146"/>
    <m/>
    <s v="1st job"/>
    <x v="0"/>
    <m/>
    <n v="450"/>
    <x v="1"/>
    <x v="1"/>
    <x v="1"/>
    <x v="4"/>
  </r>
  <r>
    <x v="7"/>
    <x v="147"/>
    <m/>
    <s v="1st job"/>
    <x v="0"/>
    <m/>
    <n v="450"/>
    <x v="1"/>
    <x v="1"/>
    <x v="1"/>
    <x v="5"/>
  </r>
  <r>
    <x v="7"/>
    <x v="53"/>
    <m/>
    <s v="1st job"/>
    <x v="0"/>
    <m/>
    <n v="450"/>
    <x v="1"/>
    <x v="1"/>
    <x v="1"/>
    <x v="8"/>
  </r>
  <r>
    <x v="7"/>
    <x v="148"/>
    <m/>
    <s v="1st job"/>
    <x v="0"/>
    <m/>
    <n v="0"/>
    <x v="1"/>
    <x v="1"/>
    <x v="1"/>
    <x v="11"/>
  </r>
  <r>
    <x v="7"/>
    <x v="149"/>
    <m/>
    <s v="1st job"/>
    <x v="0"/>
    <m/>
    <n v="0"/>
    <x v="1"/>
    <x v="1"/>
    <x v="1"/>
    <x v="12"/>
  </r>
  <r>
    <x v="7"/>
    <x v="150"/>
    <m/>
    <s v="1st job"/>
    <x v="0"/>
    <m/>
    <n v="0"/>
    <x v="1"/>
    <x v="1"/>
    <x v="1"/>
    <x v="0"/>
  </r>
  <r>
    <x v="7"/>
    <x v="151"/>
    <m/>
    <s v="1st job"/>
    <x v="0"/>
    <m/>
    <n v="0"/>
    <x v="1"/>
    <x v="1"/>
    <x v="1"/>
    <x v="1"/>
  </r>
  <r>
    <x v="7"/>
    <x v="152"/>
    <m/>
    <s v="1st job"/>
    <x v="0"/>
    <m/>
    <n v="0"/>
    <x v="1"/>
    <x v="1"/>
    <x v="1"/>
    <x v="2"/>
  </r>
  <r>
    <x v="7"/>
    <x v="153"/>
    <m/>
    <s v="1st job"/>
    <x v="0"/>
    <m/>
    <n v="0"/>
    <x v="1"/>
    <x v="1"/>
    <x v="1"/>
    <x v="3"/>
  </r>
  <r>
    <x v="7"/>
    <x v="154"/>
    <m/>
    <s v="1st job"/>
    <x v="0"/>
    <m/>
    <n v="0"/>
    <x v="1"/>
    <x v="1"/>
    <x v="1"/>
    <x v="6"/>
  </r>
  <r>
    <x v="7"/>
    <x v="144"/>
    <m/>
    <s v="Apple"/>
    <x v="0"/>
    <m/>
    <n v="-0.99"/>
    <x v="12"/>
    <x v="0"/>
    <x v="1"/>
    <x v="9"/>
  </r>
  <r>
    <x v="7"/>
    <x v="145"/>
    <m/>
    <s v="Apple"/>
    <x v="0"/>
    <m/>
    <n v="-0.99"/>
    <x v="12"/>
    <x v="0"/>
    <x v="1"/>
    <x v="10"/>
  </r>
  <r>
    <x v="7"/>
    <x v="146"/>
    <m/>
    <s v="Apple"/>
    <x v="0"/>
    <m/>
    <n v="-0.99"/>
    <x v="12"/>
    <x v="0"/>
    <x v="1"/>
    <x v="4"/>
  </r>
  <r>
    <x v="7"/>
    <x v="147"/>
    <m/>
    <s v="Apple"/>
    <x v="0"/>
    <m/>
    <n v="-0.99"/>
    <x v="12"/>
    <x v="0"/>
    <x v="1"/>
    <x v="5"/>
  </r>
  <r>
    <x v="7"/>
    <x v="53"/>
    <m/>
    <s v="Apple"/>
    <x v="0"/>
    <m/>
    <n v="-0.99"/>
    <x v="12"/>
    <x v="0"/>
    <x v="1"/>
    <x v="8"/>
  </r>
  <r>
    <x v="7"/>
    <x v="148"/>
    <m/>
    <s v="Apple"/>
    <x v="0"/>
    <m/>
    <n v="-0.99"/>
    <x v="12"/>
    <x v="0"/>
    <x v="1"/>
    <x v="11"/>
  </r>
  <r>
    <x v="7"/>
    <x v="149"/>
    <m/>
    <s v="Apple"/>
    <x v="0"/>
    <m/>
    <n v="-0.99"/>
    <x v="12"/>
    <x v="0"/>
    <x v="1"/>
    <x v="12"/>
  </r>
  <r>
    <x v="7"/>
    <x v="150"/>
    <m/>
    <s v="Apple"/>
    <x v="0"/>
    <m/>
    <n v="-0.99"/>
    <x v="12"/>
    <x v="0"/>
    <x v="1"/>
    <x v="0"/>
  </r>
  <r>
    <x v="7"/>
    <x v="151"/>
    <m/>
    <s v="Apple"/>
    <x v="0"/>
    <m/>
    <n v="-0.99"/>
    <x v="12"/>
    <x v="0"/>
    <x v="1"/>
    <x v="1"/>
  </r>
  <r>
    <x v="7"/>
    <x v="152"/>
    <m/>
    <s v="Apple"/>
    <x v="0"/>
    <m/>
    <n v="-0.99"/>
    <x v="12"/>
    <x v="0"/>
    <x v="1"/>
    <x v="2"/>
  </r>
  <r>
    <x v="7"/>
    <x v="153"/>
    <m/>
    <s v="Apple"/>
    <x v="0"/>
    <m/>
    <n v="-0.99"/>
    <x v="12"/>
    <x v="0"/>
    <x v="1"/>
    <x v="3"/>
  </r>
  <r>
    <x v="7"/>
    <x v="154"/>
    <m/>
    <s v="Apple"/>
    <x v="0"/>
    <m/>
    <n v="-0.99"/>
    <x v="12"/>
    <x v="0"/>
    <x v="1"/>
    <x v="6"/>
  </r>
  <r>
    <x v="7"/>
    <x v="144"/>
    <m/>
    <s v="Barber"/>
    <x v="0"/>
    <m/>
    <n v="-30"/>
    <x v="2"/>
    <x v="0"/>
    <x v="1"/>
    <x v="9"/>
  </r>
  <r>
    <x v="7"/>
    <x v="145"/>
    <m/>
    <s v="Barber"/>
    <x v="0"/>
    <m/>
    <n v="-30"/>
    <x v="2"/>
    <x v="0"/>
    <x v="1"/>
    <x v="10"/>
  </r>
  <r>
    <x v="7"/>
    <x v="146"/>
    <m/>
    <s v="Barber"/>
    <x v="0"/>
    <m/>
    <n v="-30"/>
    <x v="2"/>
    <x v="0"/>
    <x v="1"/>
    <x v="4"/>
  </r>
  <r>
    <x v="7"/>
    <x v="147"/>
    <m/>
    <s v="Barber"/>
    <x v="0"/>
    <m/>
    <n v="-30"/>
    <x v="2"/>
    <x v="0"/>
    <x v="1"/>
    <x v="5"/>
  </r>
  <r>
    <x v="7"/>
    <x v="53"/>
    <m/>
    <s v="Barber"/>
    <x v="0"/>
    <m/>
    <n v="-30"/>
    <x v="2"/>
    <x v="0"/>
    <x v="1"/>
    <x v="8"/>
  </r>
  <r>
    <x v="7"/>
    <x v="148"/>
    <m/>
    <s v="Barber"/>
    <x v="0"/>
    <m/>
    <n v="-30"/>
    <x v="2"/>
    <x v="0"/>
    <x v="1"/>
    <x v="11"/>
  </r>
  <r>
    <x v="7"/>
    <x v="149"/>
    <m/>
    <s v="Barber"/>
    <x v="0"/>
    <m/>
    <n v="-30"/>
    <x v="2"/>
    <x v="0"/>
    <x v="1"/>
    <x v="12"/>
  </r>
  <r>
    <x v="7"/>
    <x v="150"/>
    <m/>
    <s v="Barber"/>
    <x v="0"/>
    <m/>
    <n v="-30"/>
    <x v="2"/>
    <x v="0"/>
    <x v="1"/>
    <x v="0"/>
  </r>
  <r>
    <x v="7"/>
    <x v="151"/>
    <m/>
    <s v="Barber"/>
    <x v="0"/>
    <m/>
    <n v="-30"/>
    <x v="2"/>
    <x v="0"/>
    <x v="1"/>
    <x v="1"/>
  </r>
  <r>
    <x v="7"/>
    <x v="152"/>
    <m/>
    <s v="Barber"/>
    <x v="0"/>
    <m/>
    <n v="-30"/>
    <x v="2"/>
    <x v="0"/>
    <x v="1"/>
    <x v="2"/>
  </r>
  <r>
    <x v="7"/>
    <x v="153"/>
    <m/>
    <s v="Barber"/>
    <x v="0"/>
    <m/>
    <n v="-30"/>
    <x v="2"/>
    <x v="0"/>
    <x v="1"/>
    <x v="3"/>
  </r>
  <r>
    <x v="7"/>
    <x v="154"/>
    <m/>
    <s v="Barber"/>
    <x v="0"/>
    <m/>
    <n v="-30"/>
    <x v="2"/>
    <x v="0"/>
    <x v="1"/>
    <x v="6"/>
  </r>
  <r>
    <x v="7"/>
    <x v="144"/>
    <m/>
    <s v="Car"/>
    <x v="0"/>
    <m/>
    <n v="-20"/>
    <x v="7"/>
    <x v="0"/>
    <x v="1"/>
    <x v="9"/>
  </r>
  <r>
    <x v="7"/>
    <x v="145"/>
    <m/>
    <s v="Car"/>
    <x v="0"/>
    <m/>
    <n v="-20"/>
    <x v="7"/>
    <x v="0"/>
    <x v="1"/>
    <x v="10"/>
  </r>
  <r>
    <x v="7"/>
    <x v="146"/>
    <m/>
    <s v="Car"/>
    <x v="0"/>
    <m/>
    <n v="-20"/>
    <x v="7"/>
    <x v="0"/>
    <x v="1"/>
    <x v="4"/>
  </r>
  <r>
    <x v="7"/>
    <x v="147"/>
    <m/>
    <s v="Car"/>
    <x v="0"/>
    <m/>
    <n v="-20"/>
    <x v="7"/>
    <x v="0"/>
    <x v="1"/>
    <x v="5"/>
  </r>
  <r>
    <x v="7"/>
    <x v="53"/>
    <m/>
    <s v="Car"/>
    <x v="0"/>
    <m/>
    <n v="-20"/>
    <x v="7"/>
    <x v="0"/>
    <x v="1"/>
    <x v="8"/>
  </r>
  <r>
    <x v="7"/>
    <x v="148"/>
    <m/>
    <s v="Car"/>
    <x v="0"/>
    <m/>
    <n v="-20"/>
    <x v="7"/>
    <x v="0"/>
    <x v="1"/>
    <x v="11"/>
  </r>
  <r>
    <x v="7"/>
    <x v="149"/>
    <m/>
    <s v="Car"/>
    <x v="0"/>
    <m/>
    <n v="-20"/>
    <x v="7"/>
    <x v="0"/>
    <x v="1"/>
    <x v="12"/>
  </r>
  <r>
    <x v="7"/>
    <x v="150"/>
    <m/>
    <s v="Car"/>
    <x v="0"/>
    <m/>
    <n v="-20"/>
    <x v="7"/>
    <x v="0"/>
    <x v="1"/>
    <x v="0"/>
  </r>
  <r>
    <x v="7"/>
    <x v="151"/>
    <m/>
    <s v="Car"/>
    <x v="0"/>
    <m/>
    <n v="-20"/>
    <x v="7"/>
    <x v="0"/>
    <x v="1"/>
    <x v="1"/>
  </r>
  <r>
    <x v="7"/>
    <x v="152"/>
    <m/>
    <s v="Car"/>
    <x v="0"/>
    <m/>
    <n v="-20"/>
    <x v="7"/>
    <x v="0"/>
    <x v="1"/>
    <x v="2"/>
  </r>
  <r>
    <x v="7"/>
    <x v="153"/>
    <m/>
    <s v="Car"/>
    <x v="0"/>
    <m/>
    <n v="-20"/>
    <x v="7"/>
    <x v="0"/>
    <x v="1"/>
    <x v="3"/>
  </r>
  <r>
    <x v="7"/>
    <x v="154"/>
    <m/>
    <s v="Car"/>
    <x v="0"/>
    <m/>
    <n v="-20"/>
    <x v="7"/>
    <x v="0"/>
    <x v="1"/>
    <x v="6"/>
  </r>
  <r>
    <x v="7"/>
    <x v="144"/>
    <m/>
    <s v="Cleaning Supplies"/>
    <x v="0"/>
    <m/>
    <n v="-15"/>
    <x v="2"/>
    <x v="0"/>
    <x v="1"/>
    <x v="9"/>
  </r>
  <r>
    <x v="7"/>
    <x v="145"/>
    <m/>
    <s v="Cleaning Supplies"/>
    <x v="0"/>
    <m/>
    <n v="-15"/>
    <x v="2"/>
    <x v="0"/>
    <x v="1"/>
    <x v="10"/>
  </r>
  <r>
    <x v="7"/>
    <x v="146"/>
    <m/>
    <s v="Cleaning Supplies"/>
    <x v="0"/>
    <m/>
    <n v="-15"/>
    <x v="2"/>
    <x v="0"/>
    <x v="1"/>
    <x v="4"/>
  </r>
  <r>
    <x v="7"/>
    <x v="147"/>
    <m/>
    <s v="Cleaning Supplies"/>
    <x v="0"/>
    <m/>
    <n v="-15"/>
    <x v="2"/>
    <x v="0"/>
    <x v="1"/>
    <x v="5"/>
  </r>
  <r>
    <x v="7"/>
    <x v="53"/>
    <m/>
    <s v="Cleaning Supplies"/>
    <x v="0"/>
    <m/>
    <n v="-15"/>
    <x v="2"/>
    <x v="0"/>
    <x v="1"/>
    <x v="8"/>
  </r>
  <r>
    <x v="7"/>
    <x v="148"/>
    <m/>
    <s v="Cleaning Supplies"/>
    <x v="0"/>
    <m/>
    <n v="-15"/>
    <x v="2"/>
    <x v="0"/>
    <x v="1"/>
    <x v="11"/>
  </r>
  <r>
    <x v="7"/>
    <x v="149"/>
    <m/>
    <s v="Cleaning Supplies"/>
    <x v="0"/>
    <m/>
    <n v="-15"/>
    <x v="2"/>
    <x v="0"/>
    <x v="1"/>
    <x v="12"/>
  </r>
  <r>
    <x v="7"/>
    <x v="150"/>
    <m/>
    <s v="Cleaning Supplies"/>
    <x v="0"/>
    <m/>
    <n v="-15"/>
    <x v="2"/>
    <x v="0"/>
    <x v="1"/>
    <x v="0"/>
  </r>
  <r>
    <x v="7"/>
    <x v="151"/>
    <m/>
    <s v="Cleaning Supplies"/>
    <x v="0"/>
    <m/>
    <n v="-15"/>
    <x v="2"/>
    <x v="0"/>
    <x v="1"/>
    <x v="1"/>
  </r>
  <r>
    <x v="7"/>
    <x v="152"/>
    <m/>
    <s v="Cleaning Supplies"/>
    <x v="0"/>
    <m/>
    <n v="-15"/>
    <x v="2"/>
    <x v="0"/>
    <x v="1"/>
    <x v="2"/>
  </r>
  <r>
    <x v="7"/>
    <x v="153"/>
    <m/>
    <s v="Cleaning Supplies"/>
    <x v="0"/>
    <m/>
    <n v="-15"/>
    <x v="2"/>
    <x v="0"/>
    <x v="1"/>
    <x v="3"/>
  </r>
  <r>
    <x v="7"/>
    <x v="154"/>
    <m/>
    <s v="Cleaning Supplies"/>
    <x v="0"/>
    <m/>
    <n v="-15"/>
    <x v="2"/>
    <x v="0"/>
    <x v="1"/>
    <x v="6"/>
  </r>
  <r>
    <x v="7"/>
    <x v="144"/>
    <m/>
    <s v="Clothes"/>
    <x v="0"/>
    <m/>
    <n v="-25"/>
    <x v="2"/>
    <x v="0"/>
    <x v="1"/>
    <x v="9"/>
  </r>
  <r>
    <x v="7"/>
    <x v="145"/>
    <m/>
    <s v="Clothes"/>
    <x v="0"/>
    <m/>
    <n v="-25"/>
    <x v="2"/>
    <x v="0"/>
    <x v="1"/>
    <x v="10"/>
  </r>
  <r>
    <x v="7"/>
    <x v="146"/>
    <m/>
    <s v="Clothes"/>
    <x v="0"/>
    <m/>
    <n v="-25"/>
    <x v="2"/>
    <x v="0"/>
    <x v="1"/>
    <x v="4"/>
  </r>
  <r>
    <x v="7"/>
    <x v="147"/>
    <m/>
    <s v="Clothes"/>
    <x v="0"/>
    <m/>
    <n v="-25"/>
    <x v="2"/>
    <x v="0"/>
    <x v="1"/>
    <x v="5"/>
  </r>
  <r>
    <x v="7"/>
    <x v="53"/>
    <m/>
    <s v="Clothes"/>
    <x v="0"/>
    <m/>
    <n v="-25"/>
    <x v="2"/>
    <x v="0"/>
    <x v="1"/>
    <x v="8"/>
  </r>
  <r>
    <x v="7"/>
    <x v="148"/>
    <m/>
    <s v="Clothes"/>
    <x v="0"/>
    <m/>
    <n v="-25"/>
    <x v="2"/>
    <x v="0"/>
    <x v="1"/>
    <x v="11"/>
  </r>
  <r>
    <x v="7"/>
    <x v="149"/>
    <m/>
    <s v="Clothes"/>
    <x v="0"/>
    <m/>
    <n v="-25"/>
    <x v="2"/>
    <x v="0"/>
    <x v="1"/>
    <x v="12"/>
  </r>
  <r>
    <x v="7"/>
    <x v="150"/>
    <m/>
    <s v="Clothes"/>
    <x v="0"/>
    <m/>
    <n v="-25"/>
    <x v="2"/>
    <x v="0"/>
    <x v="1"/>
    <x v="0"/>
  </r>
  <r>
    <x v="7"/>
    <x v="151"/>
    <m/>
    <s v="Clothes"/>
    <x v="0"/>
    <m/>
    <n v="-25"/>
    <x v="2"/>
    <x v="0"/>
    <x v="1"/>
    <x v="1"/>
  </r>
  <r>
    <x v="7"/>
    <x v="152"/>
    <m/>
    <s v="Clothes"/>
    <x v="0"/>
    <m/>
    <n v="-25"/>
    <x v="2"/>
    <x v="0"/>
    <x v="1"/>
    <x v="2"/>
  </r>
  <r>
    <x v="7"/>
    <x v="153"/>
    <m/>
    <s v="Clothes"/>
    <x v="0"/>
    <m/>
    <n v="-25"/>
    <x v="2"/>
    <x v="0"/>
    <x v="1"/>
    <x v="3"/>
  </r>
  <r>
    <x v="7"/>
    <x v="154"/>
    <m/>
    <s v="Clothes"/>
    <x v="0"/>
    <m/>
    <n v="-25"/>
    <x v="2"/>
    <x v="0"/>
    <x v="1"/>
    <x v="6"/>
  </r>
  <r>
    <x v="7"/>
    <x v="144"/>
    <m/>
    <s v="Credit Payment"/>
    <x v="0"/>
    <m/>
    <n v="-450"/>
    <x v="5"/>
    <x v="2"/>
    <x v="1"/>
    <x v="9"/>
  </r>
  <r>
    <x v="7"/>
    <x v="145"/>
    <m/>
    <s v="Credit Payment"/>
    <x v="0"/>
    <m/>
    <n v="-450"/>
    <x v="5"/>
    <x v="2"/>
    <x v="1"/>
    <x v="10"/>
  </r>
  <r>
    <x v="7"/>
    <x v="146"/>
    <m/>
    <s v="Credit Payment"/>
    <x v="0"/>
    <m/>
    <n v="-450"/>
    <x v="5"/>
    <x v="2"/>
    <x v="1"/>
    <x v="4"/>
  </r>
  <r>
    <x v="7"/>
    <x v="147"/>
    <m/>
    <s v="Credit Payment"/>
    <x v="0"/>
    <m/>
    <n v="-450"/>
    <x v="5"/>
    <x v="2"/>
    <x v="1"/>
    <x v="5"/>
  </r>
  <r>
    <x v="7"/>
    <x v="53"/>
    <m/>
    <s v="Credit Payment"/>
    <x v="0"/>
    <m/>
    <n v="-450"/>
    <x v="5"/>
    <x v="2"/>
    <x v="1"/>
    <x v="8"/>
  </r>
  <r>
    <x v="7"/>
    <x v="148"/>
    <m/>
    <s v="Credit Payment"/>
    <x v="0"/>
    <m/>
    <n v="-450"/>
    <x v="5"/>
    <x v="2"/>
    <x v="1"/>
    <x v="11"/>
  </r>
  <r>
    <x v="7"/>
    <x v="149"/>
    <m/>
    <s v="Credit Payment"/>
    <x v="0"/>
    <m/>
    <n v="-450"/>
    <x v="5"/>
    <x v="2"/>
    <x v="1"/>
    <x v="12"/>
  </r>
  <r>
    <x v="7"/>
    <x v="150"/>
    <m/>
    <s v="Credit Payment"/>
    <x v="0"/>
    <m/>
    <n v="-450"/>
    <x v="5"/>
    <x v="2"/>
    <x v="1"/>
    <x v="0"/>
  </r>
  <r>
    <x v="7"/>
    <x v="151"/>
    <m/>
    <s v="Credit Payment"/>
    <x v="0"/>
    <m/>
    <n v="-450"/>
    <x v="5"/>
    <x v="2"/>
    <x v="1"/>
    <x v="1"/>
  </r>
  <r>
    <x v="7"/>
    <x v="152"/>
    <m/>
    <s v="Credit Payment"/>
    <x v="0"/>
    <m/>
    <n v="-450"/>
    <x v="5"/>
    <x v="2"/>
    <x v="1"/>
    <x v="2"/>
  </r>
  <r>
    <x v="7"/>
    <x v="153"/>
    <m/>
    <s v="Credit Payment"/>
    <x v="0"/>
    <m/>
    <n v="-450"/>
    <x v="5"/>
    <x v="2"/>
    <x v="1"/>
    <x v="3"/>
  </r>
  <r>
    <x v="7"/>
    <x v="154"/>
    <m/>
    <s v="Credit Payment"/>
    <x v="0"/>
    <m/>
    <n v="-450"/>
    <x v="5"/>
    <x v="2"/>
    <x v="1"/>
    <x v="6"/>
  </r>
  <r>
    <x v="7"/>
    <x v="144"/>
    <m/>
    <s v="Date"/>
    <x v="0"/>
    <m/>
    <n v="-40"/>
    <x v="9"/>
    <x v="0"/>
    <x v="1"/>
    <x v="9"/>
  </r>
  <r>
    <x v="7"/>
    <x v="145"/>
    <m/>
    <s v="Date"/>
    <x v="0"/>
    <m/>
    <n v="-40"/>
    <x v="9"/>
    <x v="0"/>
    <x v="1"/>
    <x v="10"/>
  </r>
  <r>
    <x v="7"/>
    <x v="146"/>
    <m/>
    <s v="Date"/>
    <x v="0"/>
    <m/>
    <n v="-40"/>
    <x v="9"/>
    <x v="0"/>
    <x v="1"/>
    <x v="4"/>
  </r>
  <r>
    <x v="7"/>
    <x v="147"/>
    <m/>
    <s v="Date"/>
    <x v="0"/>
    <m/>
    <n v="-40"/>
    <x v="9"/>
    <x v="0"/>
    <x v="1"/>
    <x v="5"/>
  </r>
  <r>
    <x v="7"/>
    <x v="53"/>
    <m/>
    <s v="Date"/>
    <x v="0"/>
    <m/>
    <n v="-40"/>
    <x v="9"/>
    <x v="0"/>
    <x v="1"/>
    <x v="8"/>
  </r>
  <r>
    <x v="7"/>
    <x v="148"/>
    <m/>
    <s v="Date"/>
    <x v="0"/>
    <m/>
    <n v="-40"/>
    <x v="9"/>
    <x v="0"/>
    <x v="1"/>
    <x v="11"/>
  </r>
  <r>
    <x v="7"/>
    <x v="149"/>
    <m/>
    <s v="Date"/>
    <x v="0"/>
    <m/>
    <n v="-40"/>
    <x v="9"/>
    <x v="0"/>
    <x v="1"/>
    <x v="12"/>
  </r>
  <r>
    <x v="7"/>
    <x v="150"/>
    <m/>
    <s v="Date"/>
    <x v="0"/>
    <m/>
    <n v="-40"/>
    <x v="9"/>
    <x v="0"/>
    <x v="1"/>
    <x v="0"/>
  </r>
  <r>
    <x v="7"/>
    <x v="151"/>
    <m/>
    <s v="Date"/>
    <x v="0"/>
    <m/>
    <n v="-40"/>
    <x v="9"/>
    <x v="0"/>
    <x v="1"/>
    <x v="1"/>
  </r>
  <r>
    <x v="7"/>
    <x v="152"/>
    <m/>
    <s v="Date"/>
    <x v="0"/>
    <m/>
    <n v="-40"/>
    <x v="9"/>
    <x v="0"/>
    <x v="1"/>
    <x v="2"/>
  </r>
  <r>
    <x v="7"/>
    <x v="153"/>
    <m/>
    <s v="Date"/>
    <x v="0"/>
    <m/>
    <n v="-40"/>
    <x v="9"/>
    <x v="0"/>
    <x v="1"/>
    <x v="3"/>
  </r>
  <r>
    <x v="7"/>
    <x v="154"/>
    <m/>
    <s v="Date"/>
    <x v="0"/>
    <m/>
    <n v="-40"/>
    <x v="9"/>
    <x v="0"/>
    <x v="1"/>
    <x v="6"/>
  </r>
  <r>
    <x v="7"/>
    <x v="146"/>
    <m/>
    <s v="Dividends"/>
    <x v="0"/>
    <m/>
    <n v="10"/>
    <x v="4"/>
    <x v="1"/>
    <x v="1"/>
    <x v="4"/>
  </r>
  <r>
    <x v="7"/>
    <x v="148"/>
    <m/>
    <s v="Dividends"/>
    <x v="0"/>
    <m/>
    <n v="15"/>
    <x v="4"/>
    <x v="1"/>
    <x v="1"/>
    <x v="11"/>
  </r>
  <r>
    <x v="7"/>
    <x v="151"/>
    <m/>
    <s v="Dividends"/>
    <x v="0"/>
    <m/>
    <n v="20"/>
    <x v="4"/>
    <x v="1"/>
    <x v="1"/>
    <x v="1"/>
  </r>
  <r>
    <x v="7"/>
    <x v="154"/>
    <m/>
    <s v="Dividends"/>
    <x v="0"/>
    <m/>
    <n v="22"/>
    <x v="4"/>
    <x v="1"/>
    <x v="1"/>
    <x v="6"/>
  </r>
  <r>
    <x v="7"/>
    <x v="144"/>
    <m/>
    <s v="Friends"/>
    <x v="0"/>
    <m/>
    <n v="-40"/>
    <x v="3"/>
    <x v="0"/>
    <x v="1"/>
    <x v="9"/>
  </r>
  <r>
    <x v="7"/>
    <x v="145"/>
    <m/>
    <s v="Friends"/>
    <x v="0"/>
    <m/>
    <n v="-40"/>
    <x v="3"/>
    <x v="0"/>
    <x v="1"/>
    <x v="10"/>
  </r>
  <r>
    <x v="7"/>
    <x v="146"/>
    <m/>
    <s v="Friends"/>
    <x v="0"/>
    <m/>
    <n v="-40"/>
    <x v="3"/>
    <x v="0"/>
    <x v="1"/>
    <x v="4"/>
  </r>
  <r>
    <x v="7"/>
    <x v="147"/>
    <m/>
    <s v="Friends"/>
    <x v="0"/>
    <m/>
    <n v="-40"/>
    <x v="3"/>
    <x v="0"/>
    <x v="1"/>
    <x v="5"/>
  </r>
  <r>
    <x v="7"/>
    <x v="53"/>
    <m/>
    <s v="Friends"/>
    <x v="0"/>
    <m/>
    <n v="-40"/>
    <x v="3"/>
    <x v="0"/>
    <x v="1"/>
    <x v="8"/>
  </r>
  <r>
    <x v="7"/>
    <x v="148"/>
    <m/>
    <s v="Friends"/>
    <x v="0"/>
    <m/>
    <n v="-40"/>
    <x v="3"/>
    <x v="0"/>
    <x v="1"/>
    <x v="11"/>
  </r>
  <r>
    <x v="7"/>
    <x v="149"/>
    <m/>
    <s v="Friends"/>
    <x v="0"/>
    <m/>
    <n v="-40"/>
    <x v="3"/>
    <x v="0"/>
    <x v="1"/>
    <x v="12"/>
  </r>
  <r>
    <x v="7"/>
    <x v="150"/>
    <m/>
    <s v="Friends"/>
    <x v="0"/>
    <m/>
    <n v="-40"/>
    <x v="3"/>
    <x v="0"/>
    <x v="1"/>
    <x v="0"/>
  </r>
  <r>
    <x v="7"/>
    <x v="151"/>
    <m/>
    <s v="Friends"/>
    <x v="0"/>
    <m/>
    <n v="-40"/>
    <x v="3"/>
    <x v="0"/>
    <x v="1"/>
    <x v="1"/>
  </r>
  <r>
    <x v="7"/>
    <x v="152"/>
    <m/>
    <s v="Friends"/>
    <x v="0"/>
    <m/>
    <n v="-40"/>
    <x v="3"/>
    <x v="0"/>
    <x v="1"/>
    <x v="2"/>
  </r>
  <r>
    <x v="7"/>
    <x v="153"/>
    <m/>
    <s v="Friends"/>
    <x v="0"/>
    <m/>
    <n v="-40"/>
    <x v="3"/>
    <x v="0"/>
    <x v="1"/>
    <x v="3"/>
  </r>
  <r>
    <x v="7"/>
    <x v="154"/>
    <m/>
    <s v="Friends"/>
    <x v="0"/>
    <m/>
    <n v="-40"/>
    <x v="3"/>
    <x v="0"/>
    <x v="1"/>
    <x v="6"/>
  </r>
  <r>
    <x v="7"/>
    <x v="144"/>
    <m/>
    <s v="Gas"/>
    <x v="0"/>
    <m/>
    <n v="-50"/>
    <x v="7"/>
    <x v="0"/>
    <x v="1"/>
    <x v="9"/>
  </r>
  <r>
    <x v="7"/>
    <x v="145"/>
    <m/>
    <s v="Gas"/>
    <x v="0"/>
    <m/>
    <n v="-50"/>
    <x v="7"/>
    <x v="0"/>
    <x v="1"/>
    <x v="10"/>
  </r>
  <r>
    <x v="7"/>
    <x v="146"/>
    <m/>
    <s v="Gas"/>
    <x v="0"/>
    <m/>
    <n v="-50"/>
    <x v="7"/>
    <x v="0"/>
    <x v="1"/>
    <x v="4"/>
  </r>
  <r>
    <x v="7"/>
    <x v="147"/>
    <m/>
    <s v="Gas"/>
    <x v="0"/>
    <m/>
    <n v="-50"/>
    <x v="7"/>
    <x v="0"/>
    <x v="1"/>
    <x v="5"/>
  </r>
  <r>
    <x v="7"/>
    <x v="53"/>
    <m/>
    <s v="Gas"/>
    <x v="0"/>
    <m/>
    <n v="-50"/>
    <x v="7"/>
    <x v="0"/>
    <x v="1"/>
    <x v="8"/>
  </r>
  <r>
    <x v="7"/>
    <x v="148"/>
    <m/>
    <s v="Gas"/>
    <x v="0"/>
    <m/>
    <n v="-50"/>
    <x v="7"/>
    <x v="0"/>
    <x v="1"/>
    <x v="11"/>
  </r>
  <r>
    <x v="7"/>
    <x v="149"/>
    <m/>
    <s v="Gas"/>
    <x v="0"/>
    <m/>
    <n v="-50"/>
    <x v="7"/>
    <x v="0"/>
    <x v="1"/>
    <x v="12"/>
  </r>
  <r>
    <x v="7"/>
    <x v="150"/>
    <m/>
    <s v="Gas"/>
    <x v="0"/>
    <m/>
    <n v="-50"/>
    <x v="7"/>
    <x v="0"/>
    <x v="1"/>
    <x v="0"/>
  </r>
  <r>
    <x v="7"/>
    <x v="151"/>
    <m/>
    <s v="Gas"/>
    <x v="0"/>
    <m/>
    <n v="-50"/>
    <x v="7"/>
    <x v="0"/>
    <x v="1"/>
    <x v="1"/>
  </r>
  <r>
    <x v="7"/>
    <x v="152"/>
    <m/>
    <s v="Gas"/>
    <x v="0"/>
    <m/>
    <n v="-50"/>
    <x v="7"/>
    <x v="0"/>
    <x v="1"/>
    <x v="2"/>
  </r>
  <r>
    <x v="7"/>
    <x v="153"/>
    <m/>
    <s v="Gas"/>
    <x v="0"/>
    <m/>
    <n v="-50"/>
    <x v="7"/>
    <x v="0"/>
    <x v="1"/>
    <x v="3"/>
  </r>
  <r>
    <x v="7"/>
    <x v="154"/>
    <m/>
    <s v="Gas"/>
    <x v="0"/>
    <m/>
    <n v="-50"/>
    <x v="7"/>
    <x v="0"/>
    <x v="1"/>
    <x v="6"/>
  </r>
  <r>
    <x v="7"/>
    <x v="144"/>
    <m/>
    <s v="User 1"/>
    <x v="0"/>
    <m/>
    <n v="-250"/>
    <x v="8"/>
    <x v="0"/>
    <x v="1"/>
    <x v="9"/>
  </r>
  <r>
    <x v="7"/>
    <x v="145"/>
    <m/>
    <s v="User 1"/>
    <x v="0"/>
    <m/>
    <n v="-250"/>
    <x v="8"/>
    <x v="0"/>
    <x v="1"/>
    <x v="10"/>
  </r>
  <r>
    <x v="7"/>
    <x v="146"/>
    <m/>
    <s v="User 1"/>
    <x v="0"/>
    <m/>
    <n v="-250"/>
    <x v="8"/>
    <x v="0"/>
    <x v="1"/>
    <x v="4"/>
  </r>
  <r>
    <x v="7"/>
    <x v="147"/>
    <m/>
    <s v="User 1"/>
    <x v="0"/>
    <m/>
    <n v="-250"/>
    <x v="8"/>
    <x v="0"/>
    <x v="1"/>
    <x v="5"/>
  </r>
  <r>
    <x v="7"/>
    <x v="53"/>
    <m/>
    <s v="User 1"/>
    <x v="0"/>
    <m/>
    <n v="-250"/>
    <x v="8"/>
    <x v="0"/>
    <x v="1"/>
    <x v="8"/>
  </r>
  <r>
    <x v="7"/>
    <x v="148"/>
    <m/>
    <s v="User 1"/>
    <x v="0"/>
    <m/>
    <n v="-250"/>
    <x v="8"/>
    <x v="0"/>
    <x v="1"/>
    <x v="11"/>
  </r>
  <r>
    <x v="7"/>
    <x v="149"/>
    <m/>
    <s v="User 1"/>
    <x v="0"/>
    <m/>
    <n v="-250"/>
    <x v="8"/>
    <x v="0"/>
    <x v="1"/>
    <x v="12"/>
  </r>
  <r>
    <x v="7"/>
    <x v="150"/>
    <m/>
    <s v="User 1"/>
    <x v="0"/>
    <m/>
    <n v="-250"/>
    <x v="8"/>
    <x v="0"/>
    <x v="1"/>
    <x v="0"/>
  </r>
  <r>
    <x v="7"/>
    <x v="151"/>
    <m/>
    <s v="User 1"/>
    <x v="0"/>
    <m/>
    <n v="-250"/>
    <x v="8"/>
    <x v="0"/>
    <x v="1"/>
    <x v="1"/>
  </r>
  <r>
    <x v="7"/>
    <x v="152"/>
    <m/>
    <s v="User 1"/>
    <x v="0"/>
    <m/>
    <n v="-250"/>
    <x v="8"/>
    <x v="0"/>
    <x v="1"/>
    <x v="2"/>
  </r>
  <r>
    <x v="7"/>
    <x v="153"/>
    <m/>
    <s v="User 1"/>
    <x v="0"/>
    <m/>
    <n v="-250"/>
    <x v="8"/>
    <x v="0"/>
    <x v="1"/>
    <x v="3"/>
  </r>
  <r>
    <x v="7"/>
    <x v="154"/>
    <m/>
    <s v="User 1"/>
    <x v="0"/>
    <m/>
    <n v="-250"/>
    <x v="8"/>
    <x v="0"/>
    <x v="1"/>
    <x v="6"/>
  </r>
  <r>
    <x v="7"/>
    <x v="153"/>
    <m/>
    <s v="User 2"/>
    <x v="0"/>
    <m/>
    <n v="-100"/>
    <x v="0"/>
    <x v="0"/>
    <x v="1"/>
    <x v="3"/>
  </r>
  <r>
    <x v="7"/>
    <x v="144"/>
    <m/>
    <s v="Groceries"/>
    <x v="0"/>
    <m/>
    <n v="-100"/>
    <x v="3"/>
    <x v="0"/>
    <x v="1"/>
    <x v="9"/>
  </r>
  <r>
    <x v="7"/>
    <x v="145"/>
    <m/>
    <s v="Groceries"/>
    <x v="0"/>
    <m/>
    <n v="-100"/>
    <x v="3"/>
    <x v="0"/>
    <x v="1"/>
    <x v="10"/>
  </r>
  <r>
    <x v="7"/>
    <x v="146"/>
    <m/>
    <s v="Groceries"/>
    <x v="0"/>
    <m/>
    <n v="-100"/>
    <x v="3"/>
    <x v="0"/>
    <x v="1"/>
    <x v="4"/>
  </r>
  <r>
    <x v="7"/>
    <x v="147"/>
    <m/>
    <s v="Groceries"/>
    <x v="0"/>
    <m/>
    <n v="-100"/>
    <x v="3"/>
    <x v="0"/>
    <x v="1"/>
    <x v="5"/>
  </r>
  <r>
    <x v="7"/>
    <x v="53"/>
    <m/>
    <s v="Groceries"/>
    <x v="0"/>
    <m/>
    <n v="-100"/>
    <x v="3"/>
    <x v="0"/>
    <x v="1"/>
    <x v="8"/>
  </r>
  <r>
    <x v="7"/>
    <x v="148"/>
    <m/>
    <s v="Groceries"/>
    <x v="0"/>
    <m/>
    <n v="-100"/>
    <x v="3"/>
    <x v="0"/>
    <x v="1"/>
    <x v="11"/>
  </r>
  <r>
    <x v="7"/>
    <x v="149"/>
    <m/>
    <s v="Groceries"/>
    <x v="0"/>
    <m/>
    <n v="-100"/>
    <x v="3"/>
    <x v="0"/>
    <x v="1"/>
    <x v="12"/>
  </r>
  <r>
    <x v="7"/>
    <x v="150"/>
    <m/>
    <s v="Groceries"/>
    <x v="0"/>
    <m/>
    <n v="-100"/>
    <x v="3"/>
    <x v="0"/>
    <x v="1"/>
    <x v="0"/>
  </r>
  <r>
    <x v="7"/>
    <x v="151"/>
    <m/>
    <s v="Groceries"/>
    <x v="0"/>
    <m/>
    <n v="-100"/>
    <x v="3"/>
    <x v="0"/>
    <x v="1"/>
    <x v="1"/>
  </r>
  <r>
    <x v="7"/>
    <x v="152"/>
    <m/>
    <s v="Groceries"/>
    <x v="0"/>
    <m/>
    <n v="-100"/>
    <x v="3"/>
    <x v="0"/>
    <x v="1"/>
    <x v="2"/>
  </r>
  <r>
    <x v="7"/>
    <x v="153"/>
    <m/>
    <s v="Groceries"/>
    <x v="0"/>
    <m/>
    <n v="-100"/>
    <x v="3"/>
    <x v="0"/>
    <x v="1"/>
    <x v="3"/>
  </r>
  <r>
    <x v="7"/>
    <x v="154"/>
    <m/>
    <s v="Groceries"/>
    <x v="0"/>
    <m/>
    <n v="-100"/>
    <x v="3"/>
    <x v="0"/>
    <x v="1"/>
    <x v="6"/>
  </r>
  <r>
    <x v="7"/>
    <x v="144"/>
    <m/>
    <s v="Health and Wellness"/>
    <x v="0"/>
    <m/>
    <n v="-20"/>
    <x v="2"/>
    <x v="0"/>
    <x v="1"/>
    <x v="9"/>
  </r>
  <r>
    <x v="7"/>
    <x v="145"/>
    <m/>
    <s v="Health and Wellness"/>
    <x v="0"/>
    <m/>
    <n v="-20"/>
    <x v="2"/>
    <x v="0"/>
    <x v="1"/>
    <x v="10"/>
  </r>
  <r>
    <x v="7"/>
    <x v="146"/>
    <m/>
    <s v="Health and Wellness"/>
    <x v="0"/>
    <m/>
    <n v="-20"/>
    <x v="2"/>
    <x v="0"/>
    <x v="1"/>
    <x v="4"/>
  </r>
  <r>
    <x v="7"/>
    <x v="147"/>
    <m/>
    <s v="Health and Wellness"/>
    <x v="0"/>
    <m/>
    <n v="-20"/>
    <x v="2"/>
    <x v="0"/>
    <x v="1"/>
    <x v="5"/>
  </r>
  <r>
    <x v="7"/>
    <x v="53"/>
    <m/>
    <s v="Health and Wellness"/>
    <x v="0"/>
    <m/>
    <n v="-20"/>
    <x v="2"/>
    <x v="0"/>
    <x v="1"/>
    <x v="8"/>
  </r>
  <r>
    <x v="7"/>
    <x v="148"/>
    <m/>
    <s v="Health and Wellness"/>
    <x v="0"/>
    <m/>
    <n v="-20"/>
    <x v="2"/>
    <x v="0"/>
    <x v="1"/>
    <x v="11"/>
  </r>
  <r>
    <x v="7"/>
    <x v="149"/>
    <m/>
    <s v="Health and Wellness"/>
    <x v="0"/>
    <m/>
    <n v="-20"/>
    <x v="2"/>
    <x v="0"/>
    <x v="1"/>
    <x v="12"/>
  </r>
  <r>
    <x v="7"/>
    <x v="150"/>
    <m/>
    <s v="Health and Wellness"/>
    <x v="0"/>
    <m/>
    <n v="-20"/>
    <x v="2"/>
    <x v="0"/>
    <x v="1"/>
    <x v="0"/>
  </r>
  <r>
    <x v="7"/>
    <x v="151"/>
    <m/>
    <s v="Health and Wellness"/>
    <x v="0"/>
    <m/>
    <n v="-20"/>
    <x v="2"/>
    <x v="0"/>
    <x v="1"/>
    <x v="1"/>
  </r>
  <r>
    <x v="7"/>
    <x v="152"/>
    <m/>
    <s v="Health and Wellness"/>
    <x v="0"/>
    <m/>
    <n v="-20"/>
    <x v="2"/>
    <x v="0"/>
    <x v="1"/>
    <x v="2"/>
  </r>
  <r>
    <x v="7"/>
    <x v="153"/>
    <m/>
    <s v="Health and Wellness"/>
    <x v="0"/>
    <m/>
    <n v="-20"/>
    <x v="2"/>
    <x v="0"/>
    <x v="1"/>
    <x v="3"/>
  </r>
  <r>
    <x v="7"/>
    <x v="154"/>
    <m/>
    <s v="Health and Wellness"/>
    <x v="0"/>
    <m/>
    <n v="-20"/>
    <x v="2"/>
    <x v="0"/>
    <x v="1"/>
    <x v="6"/>
  </r>
  <r>
    <x v="7"/>
    <x v="144"/>
    <m/>
    <s v="Insurance (Car)"/>
    <x v="0"/>
    <m/>
    <n v="-500"/>
    <x v="7"/>
    <x v="0"/>
    <x v="1"/>
    <x v="9"/>
  </r>
  <r>
    <x v="7"/>
    <x v="144"/>
    <m/>
    <s v="Interest"/>
    <x v="0"/>
    <m/>
    <n v="50"/>
    <x v="4"/>
    <x v="1"/>
    <x v="1"/>
    <x v="9"/>
  </r>
  <r>
    <x v="7"/>
    <x v="145"/>
    <m/>
    <s v="Interest"/>
    <x v="0"/>
    <m/>
    <n v="50"/>
    <x v="4"/>
    <x v="1"/>
    <x v="1"/>
    <x v="10"/>
  </r>
  <r>
    <x v="7"/>
    <x v="146"/>
    <m/>
    <s v="Interest"/>
    <x v="0"/>
    <m/>
    <n v="50"/>
    <x v="4"/>
    <x v="1"/>
    <x v="1"/>
    <x v="4"/>
  </r>
  <r>
    <x v="7"/>
    <x v="147"/>
    <m/>
    <s v="Interest"/>
    <x v="0"/>
    <m/>
    <n v="50"/>
    <x v="4"/>
    <x v="1"/>
    <x v="1"/>
    <x v="5"/>
  </r>
  <r>
    <x v="7"/>
    <x v="53"/>
    <m/>
    <s v="Interest"/>
    <x v="0"/>
    <m/>
    <n v="50"/>
    <x v="4"/>
    <x v="1"/>
    <x v="1"/>
    <x v="8"/>
  </r>
  <r>
    <x v="7"/>
    <x v="148"/>
    <m/>
    <s v="Interest"/>
    <x v="0"/>
    <m/>
    <n v="50"/>
    <x v="4"/>
    <x v="1"/>
    <x v="1"/>
    <x v="11"/>
  </r>
  <r>
    <x v="7"/>
    <x v="149"/>
    <m/>
    <s v="Interest"/>
    <x v="0"/>
    <m/>
    <n v="50"/>
    <x v="4"/>
    <x v="1"/>
    <x v="1"/>
    <x v="12"/>
  </r>
  <r>
    <x v="7"/>
    <x v="150"/>
    <m/>
    <s v="Interest"/>
    <x v="0"/>
    <m/>
    <n v="50"/>
    <x v="4"/>
    <x v="1"/>
    <x v="1"/>
    <x v="0"/>
  </r>
  <r>
    <x v="7"/>
    <x v="151"/>
    <m/>
    <s v="Interest"/>
    <x v="0"/>
    <m/>
    <n v="50"/>
    <x v="4"/>
    <x v="1"/>
    <x v="1"/>
    <x v="1"/>
  </r>
  <r>
    <x v="7"/>
    <x v="152"/>
    <m/>
    <s v="Interest"/>
    <x v="0"/>
    <m/>
    <n v="50"/>
    <x v="4"/>
    <x v="1"/>
    <x v="1"/>
    <x v="2"/>
  </r>
  <r>
    <x v="7"/>
    <x v="153"/>
    <m/>
    <s v="Interest"/>
    <x v="0"/>
    <m/>
    <n v="50"/>
    <x v="4"/>
    <x v="1"/>
    <x v="1"/>
    <x v="3"/>
  </r>
  <r>
    <x v="7"/>
    <x v="154"/>
    <m/>
    <s v="Interest"/>
    <x v="0"/>
    <m/>
    <n v="50"/>
    <x v="4"/>
    <x v="1"/>
    <x v="1"/>
    <x v="6"/>
  </r>
  <r>
    <x v="7"/>
    <x v="53"/>
    <m/>
    <s v="User 3"/>
    <x v="0"/>
    <m/>
    <n v="-50"/>
    <x v="0"/>
    <x v="0"/>
    <x v="1"/>
    <x v="8"/>
  </r>
  <r>
    <x v="7"/>
    <x v="144"/>
    <m/>
    <s v="User 4"/>
    <x v="0"/>
    <m/>
    <n v="-20"/>
    <x v="0"/>
    <x v="0"/>
    <x v="1"/>
    <x v="9"/>
  </r>
  <r>
    <x v="7"/>
    <x v="145"/>
    <m/>
    <s v="User 4"/>
    <x v="0"/>
    <m/>
    <n v="-20"/>
    <x v="0"/>
    <x v="0"/>
    <x v="1"/>
    <x v="10"/>
  </r>
  <r>
    <x v="7"/>
    <x v="146"/>
    <m/>
    <s v="User 4"/>
    <x v="0"/>
    <m/>
    <n v="-20"/>
    <x v="0"/>
    <x v="0"/>
    <x v="1"/>
    <x v="4"/>
  </r>
  <r>
    <x v="7"/>
    <x v="147"/>
    <m/>
    <s v="User 4"/>
    <x v="0"/>
    <m/>
    <n v="-20"/>
    <x v="0"/>
    <x v="0"/>
    <x v="1"/>
    <x v="5"/>
  </r>
  <r>
    <x v="7"/>
    <x v="53"/>
    <m/>
    <s v="User 4"/>
    <x v="0"/>
    <m/>
    <n v="-20"/>
    <x v="0"/>
    <x v="0"/>
    <x v="1"/>
    <x v="8"/>
  </r>
  <r>
    <x v="7"/>
    <x v="148"/>
    <m/>
    <s v="User 4"/>
    <x v="0"/>
    <m/>
    <n v="-20"/>
    <x v="0"/>
    <x v="0"/>
    <x v="1"/>
    <x v="11"/>
  </r>
  <r>
    <x v="7"/>
    <x v="149"/>
    <m/>
    <s v="User 4"/>
    <x v="0"/>
    <m/>
    <n v="-20"/>
    <x v="0"/>
    <x v="0"/>
    <x v="1"/>
    <x v="12"/>
  </r>
  <r>
    <x v="7"/>
    <x v="150"/>
    <m/>
    <s v="User 4"/>
    <x v="0"/>
    <m/>
    <n v="-20"/>
    <x v="0"/>
    <x v="0"/>
    <x v="1"/>
    <x v="0"/>
  </r>
  <r>
    <x v="7"/>
    <x v="151"/>
    <m/>
    <s v="User 4"/>
    <x v="0"/>
    <m/>
    <n v="-20"/>
    <x v="0"/>
    <x v="0"/>
    <x v="1"/>
    <x v="1"/>
  </r>
  <r>
    <x v="7"/>
    <x v="152"/>
    <m/>
    <s v="User 4"/>
    <x v="0"/>
    <m/>
    <n v="-20"/>
    <x v="0"/>
    <x v="0"/>
    <x v="1"/>
    <x v="2"/>
  </r>
  <r>
    <x v="7"/>
    <x v="153"/>
    <m/>
    <s v="User 4"/>
    <x v="0"/>
    <m/>
    <n v="-20"/>
    <x v="0"/>
    <x v="0"/>
    <x v="1"/>
    <x v="3"/>
  </r>
  <r>
    <x v="7"/>
    <x v="154"/>
    <m/>
    <s v="User 4"/>
    <x v="0"/>
    <m/>
    <n v="-20"/>
    <x v="0"/>
    <x v="0"/>
    <x v="1"/>
    <x v="6"/>
  </r>
  <r>
    <x v="7"/>
    <x v="154"/>
    <m/>
    <s v="User 5"/>
    <x v="0"/>
    <m/>
    <n v="-100"/>
    <x v="8"/>
    <x v="0"/>
    <x v="1"/>
    <x v="6"/>
  </r>
  <r>
    <x v="7"/>
    <x v="144"/>
    <m/>
    <s v="User 6"/>
    <x v="0"/>
    <m/>
    <n v="-10"/>
    <x v="0"/>
    <x v="0"/>
    <x v="1"/>
    <x v="9"/>
  </r>
  <r>
    <x v="7"/>
    <x v="145"/>
    <m/>
    <s v="User 6"/>
    <x v="0"/>
    <m/>
    <n v="-10"/>
    <x v="0"/>
    <x v="0"/>
    <x v="1"/>
    <x v="10"/>
  </r>
  <r>
    <x v="7"/>
    <x v="146"/>
    <m/>
    <s v="User 6"/>
    <x v="0"/>
    <m/>
    <n v="-10"/>
    <x v="0"/>
    <x v="0"/>
    <x v="1"/>
    <x v="4"/>
  </r>
  <r>
    <x v="7"/>
    <x v="147"/>
    <m/>
    <s v="User 6"/>
    <x v="0"/>
    <m/>
    <n v="-10"/>
    <x v="0"/>
    <x v="0"/>
    <x v="1"/>
    <x v="5"/>
  </r>
  <r>
    <x v="7"/>
    <x v="53"/>
    <m/>
    <s v="User 6"/>
    <x v="0"/>
    <m/>
    <n v="-100"/>
    <x v="0"/>
    <x v="0"/>
    <x v="1"/>
    <x v="8"/>
  </r>
  <r>
    <x v="7"/>
    <x v="148"/>
    <m/>
    <s v="User 6"/>
    <x v="0"/>
    <m/>
    <n v="-10"/>
    <x v="0"/>
    <x v="0"/>
    <x v="1"/>
    <x v="11"/>
  </r>
  <r>
    <x v="7"/>
    <x v="149"/>
    <m/>
    <s v="User 6"/>
    <x v="0"/>
    <m/>
    <n v="-10"/>
    <x v="0"/>
    <x v="0"/>
    <x v="1"/>
    <x v="12"/>
  </r>
  <r>
    <x v="7"/>
    <x v="150"/>
    <m/>
    <s v="User 6"/>
    <x v="0"/>
    <m/>
    <n v="-10"/>
    <x v="0"/>
    <x v="0"/>
    <x v="1"/>
    <x v="0"/>
  </r>
  <r>
    <x v="7"/>
    <x v="151"/>
    <m/>
    <s v="User 6"/>
    <x v="0"/>
    <m/>
    <n v="-10"/>
    <x v="0"/>
    <x v="0"/>
    <x v="1"/>
    <x v="1"/>
  </r>
  <r>
    <x v="7"/>
    <x v="152"/>
    <m/>
    <s v="User 6"/>
    <x v="0"/>
    <m/>
    <n v="-10"/>
    <x v="0"/>
    <x v="0"/>
    <x v="1"/>
    <x v="2"/>
  </r>
  <r>
    <x v="7"/>
    <x v="153"/>
    <m/>
    <s v="User 6"/>
    <x v="0"/>
    <m/>
    <n v="-10"/>
    <x v="0"/>
    <x v="0"/>
    <x v="1"/>
    <x v="3"/>
  </r>
  <r>
    <x v="7"/>
    <x v="154"/>
    <m/>
    <s v="User 6"/>
    <x v="0"/>
    <m/>
    <n v="-10"/>
    <x v="0"/>
    <x v="0"/>
    <x v="1"/>
    <x v="6"/>
  </r>
  <r>
    <x v="7"/>
    <x v="144"/>
    <m/>
    <s v="Movie"/>
    <x v="0"/>
    <m/>
    <n v="-15"/>
    <x v="9"/>
    <x v="0"/>
    <x v="1"/>
    <x v="9"/>
  </r>
  <r>
    <x v="7"/>
    <x v="145"/>
    <m/>
    <s v="Movie"/>
    <x v="0"/>
    <m/>
    <n v="-15"/>
    <x v="9"/>
    <x v="0"/>
    <x v="1"/>
    <x v="10"/>
  </r>
  <r>
    <x v="7"/>
    <x v="146"/>
    <m/>
    <s v="Movie"/>
    <x v="0"/>
    <m/>
    <n v="-15"/>
    <x v="9"/>
    <x v="0"/>
    <x v="1"/>
    <x v="4"/>
  </r>
  <r>
    <x v="7"/>
    <x v="147"/>
    <m/>
    <s v="Movie"/>
    <x v="0"/>
    <m/>
    <n v="-15"/>
    <x v="9"/>
    <x v="0"/>
    <x v="1"/>
    <x v="5"/>
  </r>
  <r>
    <x v="7"/>
    <x v="53"/>
    <m/>
    <s v="Movie"/>
    <x v="0"/>
    <m/>
    <n v="-15"/>
    <x v="9"/>
    <x v="0"/>
    <x v="1"/>
    <x v="8"/>
  </r>
  <r>
    <x v="7"/>
    <x v="148"/>
    <m/>
    <s v="Movie"/>
    <x v="0"/>
    <m/>
    <n v="-15"/>
    <x v="9"/>
    <x v="0"/>
    <x v="1"/>
    <x v="11"/>
  </r>
  <r>
    <x v="7"/>
    <x v="149"/>
    <m/>
    <s v="Movie"/>
    <x v="0"/>
    <m/>
    <n v="-15"/>
    <x v="9"/>
    <x v="0"/>
    <x v="1"/>
    <x v="12"/>
  </r>
  <r>
    <x v="7"/>
    <x v="150"/>
    <m/>
    <s v="Movie"/>
    <x v="0"/>
    <m/>
    <n v="-15"/>
    <x v="9"/>
    <x v="0"/>
    <x v="1"/>
    <x v="0"/>
  </r>
  <r>
    <x v="7"/>
    <x v="151"/>
    <m/>
    <s v="Movie"/>
    <x v="0"/>
    <m/>
    <n v="-15"/>
    <x v="9"/>
    <x v="0"/>
    <x v="1"/>
    <x v="1"/>
  </r>
  <r>
    <x v="7"/>
    <x v="152"/>
    <m/>
    <s v="Movie"/>
    <x v="0"/>
    <m/>
    <n v="-15"/>
    <x v="9"/>
    <x v="0"/>
    <x v="1"/>
    <x v="2"/>
  </r>
  <r>
    <x v="7"/>
    <x v="153"/>
    <m/>
    <s v="Movie"/>
    <x v="0"/>
    <m/>
    <n v="-15"/>
    <x v="9"/>
    <x v="0"/>
    <x v="1"/>
    <x v="3"/>
  </r>
  <r>
    <x v="7"/>
    <x v="154"/>
    <m/>
    <s v="Movie"/>
    <x v="0"/>
    <m/>
    <n v="-15"/>
    <x v="9"/>
    <x v="0"/>
    <x v="1"/>
    <x v="6"/>
  </r>
  <r>
    <x v="7"/>
    <x v="144"/>
    <m/>
    <s v="Myself"/>
    <x v="0"/>
    <m/>
    <n v="-10"/>
    <x v="3"/>
    <x v="0"/>
    <x v="1"/>
    <x v="9"/>
  </r>
  <r>
    <x v="7"/>
    <x v="145"/>
    <m/>
    <s v="Myself"/>
    <x v="0"/>
    <m/>
    <n v="-10"/>
    <x v="3"/>
    <x v="0"/>
    <x v="1"/>
    <x v="10"/>
  </r>
  <r>
    <x v="7"/>
    <x v="146"/>
    <m/>
    <s v="Myself"/>
    <x v="0"/>
    <m/>
    <n v="-10"/>
    <x v="3"/>
    <x v="0"/>
    <x v="1"/>
    <x v="4"/>
  </r>
  <r>
    <x v="7"/>
    <x v="147"/>
    <m/>
    <s v="Myself"/>
    <x v="0"/>
    <m/>
    <n v="-10"/>
    <x v="3"/>
    <x v="0"/>
    <x v="1"/>
    <x v="5"/>
  </r>
  <r>
    <x v="7"/>
    <x v="53"/>
    <m/>
    <s v="Myself"/>
    <x v="0"/>
    <m/>
    <n v="-10"/>
    <x v="3"/>
    <x v="0"/>
    <x v="1"/>
    <x v="8"/>
  </r>
  <r>
    <x v="7"/>
    <x v="148"/>
    <m/>
    <s v="Myself"/>
    <x v="0"/>
    <m/>
    <n v="-10"/>
    <x v="3"/>
    <x v="0"/>
    <x v="1"/>
    <x v="11"/>
  </r>
  <r>
    <x v="7"/>
    <x v="149"/>
    <m/>
    <s v="Myself"/>
    <x v="0"/>
    <m/>
    <n v="-10"/>
    <x v="3"/>
    <x v="0"/>
    <x v="1"/>
    <x v="12"/>
  </r>
  <r>
    <x v="7"/>
    <x v="150"/>
    <m/>
    <s v="Myself"/>
    <x v="0"/>
    <m/>
    <n v="-10"/>
    <x v="3"/>
    <x v="0"/>
    <x v="1"/>
    <x v="0"/>
  </r>
  <r>
    <x v="7"/>
    <x v="151"/>
    <m/>
    <s v="Myself"/>
    <x v="0"/>
    <m/>
    <n v="-10"/>
    <x v="3"/>
    <x v="0"/>
    <x v="1"/>
    <x v="1"/>
  </r>
  <r>
    <x v="7"/>
    <x v="152"/>
    <m/>
    <s v="Myself"/>
    <x v="0"/>
    <m/>
    <n v="-10"/>
    <x v="3"/>
    <x v="0"/>
    <x v="1"/>
    <x v="2"/>
  </r>
  <r>
    <x v="7"/>
    <x v="153"/>
    <m/>
    <s v="Myself"/>
    <x v="0"/>
    <m/>
    <n v="-10"/>
    <x v="3"/>
    <x v="0"/>
    <x v="1"/>
    <x v="3"/>
  </r>
  <r>
    <x v="7"/>
    <x v="154"/>
    <m/>
    <s v="Myself"/>
    <x v="0"/>
    <m/>
    <n v="-10"/>
    <x v="3"/>
    <x v="0"/>
    <x v="1"/>
    <x v="6"/>
  </r>
  <r>
    <x v="7"/>
    <x v="144"/>
    <m/>
    <s v="2nd job"/>
    <x v="0"/>
    <m/>
    <n v="150"/>
    <x v="1"/>
    <x v="1"/>
    <x v="1"/>
    <x v="9"/>
  </r>
  <r>
    <x v="7"/>
    <x v="145"/>
    <m/>
    <s v="2nd job"/>
    <x v="0"/>
    <m/>
    <n v="150"/>
    <x v="1"/>
    <x v="1"/>
    <x v="1"/>
    <x v="10"/>
  </r>
  <r>
    <x v="7"/>
    <x v="146"/>
    <m/>
    <s v="2nd job"/>
    <x v="0"/>
    <m/>
    <n v="150"/>
    <x v="1"/>
    <x v="1"/>
    <x v="1"/>
    <x v="4"/>
  </r>
  <r>
    <x v="7"/>
    <x v="147"/>
    <m/>
    <s v="2nd job"/>
    <x v="0"/>
    <m/>
    <n v="150"/>
    <x v="1"/>
    <x v="1"/>
    <x v="1"/>
    <x v="5"/>
  </r>
  <r>
    <x v="7"/>
    <x v="53"/>
    <m/>
    <s v="2nd job"/>
    <x v="0"/>
    <m/>
    <n v="150"/>
    <x v="1"/>
    <x v="1"/>
    <x v="1"/>
    <x v="8"/>
  </r>
  <r>
    <x v="7"/>
    <x v="148"/>
    <m/>
    <s v="2nd job"/>
    <x v="0"/>
    <m/>
    <n v="0"/>
    <x v="1"/>
    <x v="1"/>
    <x v="1"/>
    <x v="11"/>
  </r>
  <r>
    <x v="7"/>
    <x v="149"/>
    <m/>
    <s v="2nd job"/>
    <x v="0"/>
    <m/>
    <n v="0"/>
    <x v="1"/>
    <x v="1"/>
    <x v="1"/>
    <x v="12"/>
  </r>
  <r>
    <x v="7"/>
    <x v="150"/>
    <m/>
    <s v="2nd job"/>
    <x v="0"/>
    <m/>
    <n v="90"/>
    <x v="1"/>
    <x v="1"/>
    <x v="1"/>
    <x v="0"/>
  </r>
  <r>
    <x v="7"/>
    <x v="151"/>
    <m/>
    <s v="2nd job"/>
    <x v="0"/>
    <m/>
    <n v="150"/>
    <x v="1"/>
    <x v="1"/>
    <x v="1"/>
    <x v="1"/>
  </r>
  <r>
    <x v="7"/>
    <x v="152"/>
    <m/>
    <s v="2nd job"/>
    <x v="0"/>
    <m/>
    <n v="150"/>
    <x v="1"/>
    <x v="1"/>
    <x v="1"/>
    <x v="2"/>
  </r>
  <r>
    <x v="7"/>
    <x v="153"/>
    <m/>
    <s v="2nd job"/>
    <x v="0"/>
    <m/>
    <n v="150"/>
    <x v="1"/>
    <x v="1"/>
    <x v="1"/>
    <x v="3"/>
  </r>
  <r>
    <x v="7"/>
    <x v="154"/>
    <m/>
    <s v="2nd job"/>
    <x v="0"/>
    <m/>
    <n v="150"/>
    <x v="1"/>
    <x v="1"/>
    <x v="1"/>
    <x v="6"/>
  </r>
  <r>
    <x v="7"/>
    <x v="148"/>
    <m/>
    <s v="User 7"/>
    <x v="0"/>
    <m/>
    <n v="-100"/>
    <x v="8"/>
    <x v="0"/>
    <x v="1"/>
    <x v="11"/>
  </r>
  <r>
    <x v="7"/>
    <x v="53"/>
    <m/>
    <s v="User 8"/>
    <x v="0"/>
    <m/>
    <n v="-50"/>
    <x v="0"/>
    <x v="0"/>
    <x v="1"/>
    <x v="8"/>
  </r>
  <r>
    <x v="7"/>
    <x v="148"/>
    <m/>
    <s v="Stock 1"/>
    <x v="0"/>
    <m/>
    <n v="-100"/>
    <x v="14"/>
    <x v="0"/>
    <x v="1"/>
    <x v="11"/>
  </r>
  <r>
    <x v="7"/>
    <x v="149"/>
    <m/>
    <s v="Stock 1"/>
    <x v="0"/>
    <m/>
    <n v="-100"/>
    <x v="14"/>
    <x v="0"/>
    <x v="1"/>
    <x v="12"/>
  </r>
  <r>
    <x v="7"/>
    <x v="150"/>
    <m/>
    <s v="Stock 1"/>
    <x v="0"/>
    <m/>
    <n v="-100"/>
    <x v="14"/>
    <x v="0"/>
    <x v="1"/>
    <x v="0"/>
  </r>
  <r>
    <x v="7"/>
    <x v="151"/>
    <m/>
    <s v="Stock 1"/>
    <x v="0"/>
    <m/>
    <n v="-100"/>
    <x v="14"/>
    <x v="0"/>
    <x v="1"/>
    <x v="1"/>
  </r>
  <r>
    <x v="7"/>
    <x v="152"/>
    <m/>
    <s v="Stock 1"/>
    <x v="0"/>
    <m/>
    <n v="-100"/>
    <x v="14"/>
    <x v="0"/>
    <x v="1"/>
    <x v="2"/>
  </r>
  <r>
    <x v="7"/>
    <x v="153"/>
    <m/>
    <s v="Stock 1"/>
    <x v="0"/>
    <m/>
    <n v="-100"/>
    <x v="14"/>
    <x v="0"/>
    <x v="1"/>
    <x v="3"/>
  </r>
  <r>
    <x v="7"/>
    <x v="154"/>
    <m/>
    <s v="Stock 1"/>
    <x v="0"/>
    <m/>
    <n v="-100"/>
    <x v="14"/>
    <x v="0"/>
    <x v="1"/>
    <x v="6"/>
  </r>
  <r>
    <x v="7"/>
    <x v="144"/>
    <m/>
    <s v="Stock 2"/>
    <x v="0"/>
    <m/>
    <n v="0"/>
    <x v="14"/>
    <x v="0"/>
    <x v="1"/>
    <x v="9"/>
  </r>
  <r>
    <x v="7"/>
    <x v="145"/>
    <m/>
    <s v="Stock 2"/>
    <x v="0"/>
    <m/>
    <n v="0"/>
    <x v="14"/>
    <x v="0"/>
    <x v="1"/>
    <x v="10"/>
  </r>
  <r>
    <x v="7"/>
    <x v="146"/>
    <m/>
    <s v="Stock 2"/>
    <x v="0"/>
    <m/>
    <n v="0"/>
    <x v="14"/>
    <x v="0"/>
    <x v="1"/>
    <x v="4"/>
  </r>
  <r>
    <x v="7"/>
    <x v="147"/>
    <m/>
    <s v="Stock 2"/>
    <x v="0"/>
    <m/>
    <n v="-50"/>
    <x v="14"/>
    <x v="0"/>
    <x v="1"/>
    <x v="5"/>
  </r>
  <r>
    <x v="7"/>
    <x v="53"/>
    <m/>
    <s v="Stock 2"/>
    <x v="0"/>
    <m/>
    <n v="-50"/>
    <x v="14"/>
    <x v="0"/>
    <x v="1"/>
    <x v="8"/>
  </r>
  <r>
    <x v="7"/>
    <x v="148"/>
    <m/>
    <s v="Stock 2"/>
    <x v="0"/>
    <m/>
    <n v="-150"/>
    <x v="14"/>
    <x v="0"/>
    <x v="1"/>
    <x v="11"/>
  </r>
  <r>
    <x v="7"/>
    <x v="149"/>
    <m/>
    <s v="Stock 2"/>
    <x v="0"/>
    <m/>
    <n v="-150"/>
    <x v="14"/>
    <x v="0"/>
    <x v="1"/>
    <x v="12"/>
  </r>
  <r>
    <x v="7"/>
    <x v="150"/>
    <m/>
    <s v="Stock 2"/>
    <x v="0"/>
    <m/>
    <n v="-150"/>
    <x v="14"/>
    <x v="0"/>
    <x v="1"/>
    <x v="0"/>
  </r>
  <r>
    <x v="7"/>
    <x v="151"/>
    <m/>
    <s v="Stock 2"/>
    <x v="0"/>
    <m/>
    <n v="-150"/>
    <x v="14"/>
    <x v="0"/>
    <x v="1"/>
    <x v="1"/>
  </r>
  <r>
    <x v="7"/>
    <x v="152"/>
    <m/>
    <s v="Stock 2"/>
    <x v="0"/>
    <m/>
    <n v="-150"/>
    <x v="14"/>
    <x v="0"/>
    <x v="1"/>
    <x v="2"/>
  </r>
  <r>
    <x v="7"/>
    <x v="153"/>
    <m/>
    <s v="Stock 2"/>
    <x v="0"/>
    <m/>
    <n v="-150"/>
    <x v="14"/>
    <x v="0"/>
    <x v="1"/>
    <x v="3"/>
  </r>
  <r>
    <x v="7"/>
    <x v="154"/>
    <m/>
    <s v="Stock 2"/>
    <x v="0"/>
    <m/>
    <n v="-150"/>
    <x v="14"/>
    <x v="0"/>
    <x v="1"/>
    <x v="6"/>
  </r>
  <r>
    <x v="7"/>
    <x v="155"/>
    <m/>
    <s v="3rd job"/>
    <x v="0"/>
    <m/>
    <n v="2500"/>
    <x v="16"/>
    <x v="1"/>
    <x v="0"/>
    <x v="11"/>
  </r>
  <r>
    <x v="7"/>
    <x v="156"/>
    <m/>
    <s v="3rd job"/>
    <x v="0"/>
    <m/>
    <n v="2500"/>
    <x v="16"/>
    <x v="1"/>
    <x v="0"/>
    <x v="12"/>
  </r>
  <r>
    <x v="7"/>
    <x v="157"/>
    <m/>
    <s v="3rd job"/>
    <x v="0"/>
    <m/>
    <n v="1000"/>
    <x v="16"/>
    <x v="1"/>
    <x v="0"/>
    <x v="0"/>
  </r>
  <r>
    <x v="7"/>
    <x v="148"/>
    <m/>
    <s v="Donation"/>
    <x v="0"/>
    <m/>
    <n v="-30"/>
    <x v="11"/>
    <x v="0"/>
    <x v="1"/>
    <x v="11"/>
  </r>
  <r>
    <x v="7"/>
    <x v="149"/>
    <m/>
    <s v="Donation"/>
    <x v="0"/>
    <m/>
    <n v="-30"/>
    <x v="11"/>
    <x v="0"/>
    <x v="1"/>
    <x v="12"/>
  </r>
  <r>
    <x v="7"/>
    <x v="150"/>
    <m/>
    <s v="Donation"/>
    <x v="0"/>
    <m/>
    <n v="-30"/>
    <x v="11"/>
    <x v="0"/>
    <x v="1"/>
    <x v="0"/>
  </r>
  <r>
    <x v="7"/>
    <x v="151"/>
    <m/>
    <s v="Donation"/>
    <x v="0"/>
    <m/>
    <n v="-30"/>
    <x v="11"/>
    <x v="0"/>
    <x v="1"/>
    <x v="1"/>
  </r>
  <r>
    <x v="7"/>
    <x v="152"/>
    <m/>
    <s v="Donation"/>
    <x v="0"/>
    <m/>
    <n v="-30"/>
    <x v="11"/>
    <x v="0"/>
    <x v="1"/>
    <x v="2"/>
  </r>
  <r>
    <x v="7"/>
    <x v="153"/>
    <m/>
    <s v="Donation"/>
    <x v="0"/>
    <m/>
    <n v="-30"/>
    <x v="11"/>
    <x v="0"/>
    <x v="1"/>
    <x v="3"/>
  </r>
  <r>
    <x v="7"/>
    <x v="154"/>
    <m/>
    <s v="Donation"/>
    <x v="0"/>
    <m/>
    <n v="-30"/>
    <x v="11"/>
    <x v="0"/>
    <x v="1"/>
    <x v="6"/>
  </r>
  <r>
    <x v="7"/>
    <x v="53"/>
    <m/>
    <s v="Education"/>
    <x v="0"/>
    <m/>
    <n v="-1330"/>
    <x v="6"/>
    <x v="0"/>
    <x v="1"/>
    <x v="8"/>
  </r>
  <r>
    <x v="7"/>
    <x v="148"/>
    <m/>
    <s v="Education"/>
    <x v="0"/>
    <m/>
    <n v="-225"/>
    <x v="6"/>
    <x v="0"/>
    <x v="1"/>
    <x v="11"/>
  </r>
  <r>
    <x v="7"/>
    <x v="144"/>
    <m/>
    <s v="Family "/>
    <x v="0"/>
    <m/>
    <n v="-20"/>
    <x v="8"/>
    <x v="0"/>
    <x v="1"/>
    <x v="9"/>
  </r>
  <r>
    <x v="7"/>
    <x v="145"/>
    <m/>
    <s v="Family "/>
    <x v="0"/>
    <m/>
    <n v="-20"/>
    <x v="8"/>
    <x v="0"/>
    <x v="1"/>
    <x v="10"/>
  </r>
  <r>
    <x v="7"/>
    <x v="146"/>
    <m/>
    <s v="Family "/>
    <x v="0"/>
    <m/>
    <n v="-20"/>
    <x v="8"/>
    <x v="0"/>
    <x v="1"/>
    <x v="4"/>
  </r>
  <r>
    <x v="7"/>
    <x v="147"/>
    <m/>
    <s v="Family "/>
    <x v="0"/>
    <m/>
    <n v="-20"/>
    <x v="8"/>
    <x v="0"/>
    <x v="1"/>
    <x v="5"/>
  </r>
  <r>
    <x v="7"/>
    <x v="53"/>
    <m/>
    <s v="Family "/>
    <x v="0"/>
    <m/>
    <n v="-20"/>
    <x v="8"/>
    <x v="0"/>
    <x v="1"/>
    <x v="8"/>
  </r>
  <r>
    <x v="7"/>
    <x v="148"/>
    <m/>
    <s v="Family "/>
    <x v="0"/>
    <m/>
    <n v="-20"/>
    <x v="8"/>
    <x v="0"/>
    <x v="1"/>
    <x v="11"/>
  </r>
  <r>
    <x v="7"/>
    <x v="149"/>
    <m/>
    <s v="Family "/>
    <x v="0"/>
    <m/>
    <n v="-20"/>
    <x v="8"/>
    <x v="0"/>
    <x v="1"/>
    <x v="12"/>
  </r>
  <r>
    <x v="7"/>
    <x v="150"/>
    <m/>
    <s v="Family "/>
    <x v="0"/>
    <m/>
    <n v="-20"/>
    <x v="8"/>
    <x v="0"/>
    <x v="1"/>
    <x v="0"/>
  </r>
  <r>
    <x v="7"/>
    <x v="151"/>
    <m/>
    <s v="Family "/>
    <x v="0"/>
    <m/>
    <n v="-20"/>
    <x v="8"/>
    <x v="0"/>
    <x v="1"/>
    <x v="1"/>
  </r>
  <r>
    <x v="7"/>
    <x v="152"/>
    <m/>
    <s v="Family "/>
    <x v="0"/>
    <m/>
    <n v="-20"/>
    <x v="8"/>
    <x v="0"/>
    <x v="1"/>
    <x v="2"/>
  </r>
  <r>
    <x v="7"/>
    <x v="153"/>
    <m/>
    <s v="Family "/>
    <x v="0"/>
    <m/>
    <n v="-20"/>
    <x v="8"/>
    <x v="0"/>
    <x v="1"/>
    <x v="3"/>
  </r>
  <r>
    <x v="7"/>
    <x v="154"/>
    <m/>
    <s v="Family "/>
    <x v="0"/>
    <m/>
    <n v="-20"/>
    <x v="8"/>
    <x v="0"/>
    <x v="1"/>
    <x v="6"/>
  </r>
  <r>
    <x v="7"/>
    <x v="150"/>
    <m/>
    <s v="User 9"/>
    <x v="0"/>
    <m/>
    <n v="-100"/>
    <x v="0"/>
    <x v="0"/>
    <x v="1"/>
    <x v="0"/>
  </r>
  <r>
    <x v="7"/>
    <x v="144"/>
    <m/>
    <s v="Parking "/>
    <x v="0"/>
    <m/>
    <n v="-15"/>
    <x v="7"/>
    <x v="0"/>
    <x v="1"/>
    <x v="9"/>
  </r>
  <r>
    <x v="7"/>
    <x v="145"/>
    <m/>
    <s v="Parking "/>
    <x v="0"/>
    <m/>
    <n v="-15"/>
    <x v="7"/>
    <x v="0"/>
    <x v="1"/>
    <x v="10"/>
  </r>
  <r>
    <x v="7"/>
    <x v="146"/>
    <m/>
    <s v="Parking "/>
    <x v="0"/>
    <m/>
    <n v="-15"/>
    <x v="7"/>
    <x v="0"/>
    <x v="1"/>
    <x v="4"/>
  </r>
  <r>
    <x v="7"/>
    <x v="147"/>
    <m/>
    <s v="Parking "/>
    <x v="0"/>
    <m/>
    <n v="-15"/>
    <x v="7"/>
    <x v="0"/>
    <x v="1"/>
    <x v="5"/>
  </r>
  <r>
    <x v="7"/>
    <x v="53"/>
    <m/>
    <s v="Parking "/>
    <x v="0"/>
    <m/>
    <n v="-50"/>
    <x v="7"/>
    <x v="0"/>
    <x v="1"/>
    <x v="8"/>
  </r>
  <r>
    <x v="7"/>
    <x v="148"/>
    <m/>
    <s v="Parking "/>
    <x v="0"/>
    <m/>
    <n v="-15"/>
    <x v="7"/>
    <x v="0"/>
    <x v="1"/>
    <x v="11"/>
  </r>
  <r>
    <x v="7"/>
    <x v="149"/>
    <m/>
    <s v="Parking "/>
    <x v="0"/>
    <m/>
    <n v="-15"/>
    <x v="7"/>
    <x v="0"/>
    <x v="1"/>
    <x v="12"/>
  </r>
  <r>
    <x v="7"/>
    <x v="150"/>
    <m/>
    <s v="Parking "/>
    <x v="0"/>
    <m/>
    <n v="-15"/>
    <x v="7"/>
    <x v="0"/>
    <x v="1"/>
    <x v="0"/>
  </r>
  <r>
    <x v="7"/>
    <x v="151"/>
    <m/>
    <s v="Parking "/>
    <x v="0"/>
    <m/>
    <n v="-15"/>
    <x v="7"/>
    <x v="0"/>
    <x v="1"/>
    <x v="1"/>
  </r>
  <r>
    <x v="7"/>
    <x v="152"/>
    <m/>
    <s v="Parking "/>
    <x v="0"/>
    <m/>
    <n v="-15"/>
    <x v="7"/>
    <x v="0"/>
    <x v="1"/>
    <x v="2"/>
  </r>
  <r>
    <x v="7"/>
    <x v="153"/>
    <m/>
    <s v="Parking "/>
    <x v="0"/>
    <m/>
    <n v="-15"/>
    <x v="7"/>
    <x v="0"/>
    <x v="1"/>
    <x v="3"/>
  </r>
  <r>
    <x v="7"/>
    <x v="154"/>
    <m/>
    <s v="Parking "/>
    <x v="0"/>
    <m/>
    <n v="-15"/>
    <x v="7"/>
    <x v="0"/>
    <x v="1"/>
    <x v="6"/>
  </r>
  <r>
    <x v="7"/>
    <x v="147"/>
    <m/>
    <s v="User 10"/>
    <x v="0"/>
    <m/>
    <n v="-30"/>
    <x v="8"/>
    <x v="0"/>
    <x v="1"/>
    <x v="5"/>
  </r>
  <r>
    <x v="7"/>
    <x v="145"/>
    <m/>
    <s v="User 11"/>
    <x v="0"/>
    <m/>
    <n v="-30"/>
    <x v="0"/>
    <x v="0"/>
    <x v="1"/>
    <x v="10"/>
  </r>
  <r>
    <x v="7"/>
    <x v="53"/>
    <m/>
    <s v="Company"/>
    <x v="0"/>
    <m/>
    <n v="-115"/>
    <x v="10"/>
    <x v="0"/>
    <x v="1"/>
    <x v="8"/>
  </r>
  <r>
    <x v="7"/>
    <x v="144"/>
    <m/>
    <s v="Social Security"/>
    <x v="0"/>
    <m/>
    <n v="-20"/>
    <x v="13"/>
    <x v="0"/>
    <x v="1"/>
    <x v="9"/>
  </r>
  <r>
    <x v="7"/>
    <x v="145"/>
    <m/>
    <s v="Social Security"/>
    <x v="0"/>
    <m/>
    <n v="-20"/>
    <x v="13"/>
    <x v="0"/>
    <x v="1"/>
    <x v="10"/>
  </r>
  <r>
    <x v="7"/>
    <x v="146"/>
    <m/>
    <s v="Social Security"/>
    <x v="0"/>
    <m/>
    <n v="-20"/>
    <x v="13"/>
    <x v="0"/>
    <x v="1"/>
    <x v="4"/>
  </r>
  <r>
    <x v="7"/>
    <x v="147"/>
    <m/>
    <s v="Social Security"/>
    <x v="0"/>
    <m/>
    <n v="-20"/>
    <x v="13"/>
    <x v="0"/>
    <x v="1"/>
    <x v="5"/>
  </r>
  <r>
    <x v="7"/>
    <x v="53"/>
    <m/>
    <s v="Social Security"/>
    <x v="0"/>
    <m/>
    <n v="-20"/>
    <x v="13"/>
    <x v="0"/>
    <x v="1"/>
    <x v="8"/>
  </r>
  <r>
    <x v="7"/>
    <x v="148"/>
    <m/>
    <s v="Social Security"/>
    <x v="0"/>
    <m/>
    <n v="-50"/>
    <x v="13"/>
    <x v="0"/>
    <x v="1"/>
    <x v="11"/>
  </r>
  <r>
    <x v="7"/>
    <x v="149"/>
    <m/>
    <s v="Social Security"/>
    <x v="0"/>
    <m/>
    <n v="-50"/>
    <x v="13"/>
    <x v="0"/>
    <x v="1"/>
    <x v="12"/>
  </r>
  <r>
    <x v="7"/>
    <x v="150"/>
    <m/>
    <s v="Social Security"/>
    <x v="0"/>
    <m/>
    <n v="-25"/>
    <x v="13"/>
    <x v="0"/>
    <x v="1"/>
    <x v="0"/>
  </r>
  <r>
    <x v="7"/>
    <x v="151"/>
    <m/>
    <s v="Social Security"/>
    <x v="0"/>
    <m/>
    <n v="-20"/>
    <x v="13"/>
    <x v="0"/>
    <x v="1"/>
    <x v="1"/>
  </r>
  <r>
    <x v="7"/>
    <x v="152"/>
    <m/>
    <s v="Social Security"/>
    <x v="0"/>
    <m/>
    <n v="-20"/>
    <x v="13"/>
    <x v="0"/>
    <x v="1"/>
    <x v="2"/>
  </r>
  <r>
    <x v="7"/>
    <x v="153"/>
    <m/>
    <s v="Social Security"/>
    <x v="0"/>
    <m/>
    <n v="-20"/>
    <x v="13"/>
    <x v="0"/>
    <x v="1"/>
    <x v="3"/>
  </r>
  <r>
    <x v="7"/>
    <x v="154"/>
    <m/>
    <s v="Social Security"/>
    <x v="0"/>
    <m/>
    <n v="-20"/>
    <x v="13"/>
    <x v="0"/>
    <x v="1"/>
    <x v="6"/>
  </r>
  <r>
    <x v="7"/>
    <x v="158"/>
    <m/>
    <s v="1st job"/>
    <x v="0"/>
    <m/>
    <n v="400"/>
    <x v="1"/>
    <x v="1"/>
    <x v="0"/>
    <x v="9"/>
  </r>
  <r>
    <x v="7"/>
    <x v="159"/>
    <m/>
    <s v="1st job"/>
    <x v="0"/>
    <m/>
    <n v="400"/>
    <x v="1"/>
    <x v="1"/>
    <x v="0"/>
    <x v="10"/>
  </r>
  <r>
    <x v="7"/>
    <x v="160"/>
    <m/>
    <s v="1st job"/>
    <x v="0"/>
    <m/>
    <n v="400"/>
    <x v="1"/>
    <x v="1"/>
    <x v="0"/>
    <x v="4"/>
  </r>
  <r>
    <x v="7"/>
    <x v="161"/>
    <m/>
    <s v="1st job"/>
    <x v="0"/>
    <m/>
    <n v="400"/>
    <x v="1"/>
    <x v="1"/>
    <x v="0"/>
    <x v="5"/>
  </r>
  <r>
    <x v="7"/>
    <x v="162"/>
    <m/>
    <s v="1st job"/>
    <x v="0"/>
    <m/>
    <n v="50"/>
    <x v="1"/>
    <x v="1"/>
    <x v="0"/>
    <x v="8"/>
  </r>
  <r>
    <x v="7"/>
    <x v="155"/>
    <m/>
    <s v="1st job"/>
    <x v="0"/>
    <m/>
    <n v="30"/>
    <x v="1"/>
    <x v="1"/>
    <x v="0"/>
    <x v="11"/>
  </r>
  <r>
    <x v="7"/>
    <x v="156"/>
    <m/>
    <s v="1st job"/>
    <x v="0"/>
    <m/>
    <n v="30"/>
    <x v="1"/>
    <x v="1"/>
    <x v="0"/>
    <x v="12"/>
  </r>
  <r>
    <x v="7"/>
    <x v="157"/>
    <m/>
    <s v="1st job"/>
    <x v="0"/>
    <m/>
    <n v="30"/>
    <x v="1"/>
    <x v="1"/>
    <x v="0"/>
    <x v="0"/>
  </r>
  <r>
    <x v="7"/>
    <x v="163"/>
    <m/>
    <s v="1st job"/>
    <x v="0"/>
    <m/>
    <n v="500"/>
    <x v="1"/>
    <x v="1"/>
    <x v="0"/>
    <x v="1"/>
  </r>
  <r>
    <x v="7"/>
    <x v="164"/>
    <m/>
    <s v="1st job"/>
    <x v="0"/>
    <m/>
    <n v="500"/>
    <x v="1"/>
    <x v="1"/>
    <x v="0"/>
    <x v="2"/>
  </r>
  <r>
    <x v="7"/>
    <x v="165"/>
    <m/>
    <s v="1st job"/>
    <x v="0"/>
    <m/>
    <n v="500"/>
    <x v="1"/>
    <x v="1"/>
    <x v="0"/>
    <x v="3"/>
  </r>
  <r>
    <x v="7"/>
    <x v="74"/>
    <m/>
    <s v="1st job"/>
    <x v="0"/>
    <m/>
    <n v="300"/>
    <x v="1"/>
    <x v="1"/>
    <x v="0"/>
    <x v="6"/>
  </r>
  <r>
    <x v="7"/>
    <x v="158"/>
    <m/>
    <s v="Barber"/>
    <x v="0"/>
    <m/>
    <n v="-30"/>
    <x v="2"/>
    <x v="0"/>
    <x v="0"/>
    <x v="9"/>
  </r>
  <r>
    <x v="7"/>
    <x v="159"/>
    <m/>
    <s v="Barber"/>
    <x v="0"/>
    <m/>
    <n v="-30"/>
    <x v="2"/>
    <x v="0"/>
    <x v="0"/>
    <x v="10"/>
  </r>
  <r>
    <x v="7"/>
    <x v="160"/>
    <m/>
    <s v="Barber"/>
    <x v="0"/>
    <m/>
    <n v="-30"/>
    <x v="2"/>
    <x v="0"/>
    <x v="0"/>
    <x v="4"/>
  </r>
  <r>
    <x v="7"/>
    <x v="161"/>
    <m/>
    <s v="Barber"/>
    <x v="0"/>
    <m/>
    <n v="-30"/>
    <x v="2"/>
    <x v="0"/>
    <x v="0"/>
    <x v="5"/>
  </r>
  <r>
    <x v="7"/>
    <x v="162"/>
    <m/>
    <s v="Barber"/>
    <x v="0"/>
    <m/>
    <n v="-30"/>
    <x v="2"/>
    <x v="0"/>
    <x v="0"/>
    <x v="8"/>
  </r>
  <r>
    <x v="7"/>
    <x v="155"/>
    <m/>
    <s v="Barber"/>
    <x v="0"/>
    <m/>
    <n v="-30"/>
    <x v="2"/>
    <x v="0"/>
    <x v="0"/>
    <x v="11"/>
  </r>
  <r>
    <x v="7"/>
    <x v="156"/>
    <m/>
    <s v="Barber"/>
    <x v="0"/>
    <m/>
    <n v="-30"/>
    <x v="2"/>
    <x v="0"/>
    <x v="0"/>
    <x v="12"/>
  </r>
  <r>
    <x v="7"/>
    <x v="157"/>
    <m/>
    <s v="Barber"/>
    <x v="0"/>
    <m/>
    <n v="-30"/>
    <x v="2"/>
    <x v="0"/>
    <x v="0"/>
    <x v="0"/>
  </r>
  <r>
    <x v="7"/>
    <x v="163"/>
    <m/>
    <s v="Barber"/>
    <x v="0"/>
    <m/>
    <n v="-30"/>
    <x v="2"/>
    <x v="0"/>
    <x v="0"/>
    <x v="1"/>
  </r>
  <r>
    <x v="7"/>
    <x v="164"/>
    <m/>
    <s v="Barber"/>
    <x v="0"/>
    <m/>
    <n v="-30"/>
    <x v="2"/>
    <x v="0"/>
    <x v="0"/>
    <x v="2"/>
  </r>
  <r>
    <x v="7"/>
    <x v="165"/>
    <m/>
    <s v="Barber"/>
    <x v="0"/>
    <m/>
    <n v="-30"/>
    <x v="2"/>
    <x v="0"/>
    <x v="0"/>
    <x v="3"/>
  </r>
  <r>
    <x v="7"/>
    <x v="74"/>
    <m/>
    <s v="Barber"/>
    <x v="0"/>
    <m/>
    <n v="-30"/>
    <x v="2"/>
    <x v="0"/>
    <x v="0"/>
    <x v="6"/>
  </r>
  <r>
    <x v="7"/>
    <x v="158"/>
    <m/>
    <s v="Car"/>
    <x v="0"/>
    <m/>
    <n v="-40"/>
    <x v="7"/>
    <x v="0"/>
    <x v="0"/>
    <x v="9"/>
  </r>
  <r>
    <x v="7"/>
    <x v="159"/>
    <m/>
    <s v="Car"/>
    <x v="0"/>
    <m/>
    <n v="-40"/>
    <x v="7"/>
    <x v="0"/>
    <x v="0"/>
    <x v="10"/>
  </r>
  <r>
    <x v="7"/>
    <x v="160"/>
    <m/>
    <s v="Car"/>
    <x v="0"/>
    <m/>
    <n v="-40"/>
    <x v="7"/>
    <x v="0"/>
    <x v="0"/>
    <x v="4"/>
  </r>
  <r>
    <x v="7"/>
    <x v="161"/>
    <m/>
    <s v="Car"/>
    <x v="0"/>
    <m/>
    <n v="-40"/>
    <x v="7"/>
    <x v="0"/>
    <x v="0"/>
    <x v="5"/>
  </r>
  <r>
    <x v="7"/>
    <x v="162"/>
    <m/>
    <s v="Car"/>
    <x v="0"/>
    <m/>
    <n v="-40"/>
    <x v="7"/>
    <x v="0"/>
    <x v="0"/>
    <x v="8"/>
  </r>
  <r>
    <x v="7"/>
    <x v="155"/>
    <m/>
    <s v="Car"/>
    <x v="0"/>
    <m/>
    <n v="-40"/>
    <x v="7"/>
    <x v="0"/>
    <x v="0"/>
    <x v="11"/>
  </r>
  <r>
    <x v="7"/>
    <x v="156"/>
    <m/>
    <s v="Car"/>
    <x v="0"/>
    <m/>
    <n v="-40"/>
    <x v="7"/>
    <x v="0"/>
    <x v="0"/>
    <x v="12"/>
  </r>
  <r>
    <x v="7"/>
    <x v="157"/>
    <m/>
    <s v="Car"/>
    <x v="0"/>
    <m/>
    <n v="-40"/>
    <x v="7"/>
    <x v="0"/>
    <x v="0"/>
    <x v="0"/>
  </r>
  <r>
    <x v="7"/>
    <x v="163"/>
    <m/>
    <s v="Car"/>
    <x v="0"/>
    <m/>
    <n v="-40"/>
    <x v="7"/>
    <x v="0"/>
    <x v="0"/>
    <x v="1"/>
  </r>
  <r>
    <x v="7"/>
    <x v="164"/>
    <m/>
    <s v="Car"/>
    <x v="0"/>
    <m/>
    <n v="-40"/>
    <x v="7"/>
    <x v="0"/>
    <x v="0"/>
    <x v="2"/>
  </r>
  <r>
    <x v="7"/>
    <x v="165"/>
    <m/>
    <s v="Car"/>
    <x v="0"/>
    <m/>
    <n v="-40"/>
    <x v="7"/>
    <x v="0"/>
    <x v="0"/>
    <x v="3"/>
  </r>
  <r>
    <x v="7"/>
    <x v="74"/>
    <m/>
    <s v="Car"/>
    <x v="0"/>
    <m/>
    <n v="-500"/>
    <x v="7"/>
    <x v="0"/>
    <x v="0"/>
    <x v="6"/>
  </r>
  <r>
    <x v="7"/>
    <x v="158"/>
    <m/>
    <s v="Cleaning Supplies"/>
    <x v="0"/>
    <m/>
    <n v="-20"/>
    <x v="2"/>
    <x v="0"/>
    <x v="0"/>
    <x v="9"/>
  </r>
  <r>
    <x v="7"/>
    <x v="159"/>
    <m/>
    <s v="Cleaning Supplies"/>
    <x v="0"/>
    <m/>
    <n v="-20"/>
    <x v="2"/>
    <x v="0"/>
    <x v="0"/>
    <x v="10"/>
  </r>
  <r>
    <x v="7"/>
    <x v="160"/>
    <m/>
    <s v="Cleaning Supplies"/>
    <x v="0"/>
    <m/>
    <n v="-20"/>
    <x v="2"/>
    <x v="0"/>
    <x v="0"/>
    <x v="4"/>
  </r>
  <r>
    <x v="7"/>
    <x v="161"/>
    <m/>
    <s v="Cleaning Supplies"/>
    <x v="0"/>
    <m/>
    <n v="-20"/>
    <x v="2"/>
    <x v="0"/>
    <x v="0"/>
    <x v="5"/>
  </r>
  <r>
    <x v="7"/>
    <x v="162"/>
    <m/>
    <s v="Cleaning Supplies"/>
    <x v="0"/>
    <m/>
    <n v="-20"/>
    <x v="2"/>
    <x v="0"/>
    <x v="0"/>
    <x v="8"/>
  </r>
  <r>
    <x v="7"/>
    <x v="155"/>
    <m/>
    <s v="Cleaning Supplies"/>
    <x v="0"/>
    <m/>
    <n v="-20"/>
    <x v="2"/>
    <x v="0"/>
    <x v="0"/>
    <x v="11"/>
  </r>
  <r>
    <x v="7"/>
    <x v="156"/>
    <m/>
    <s v="Cleaning Supplies"/>
    <x v="0"/>
    <m/>
    <n v="-20"/>
    <x v="2"/>
    <x v="0"/>
    <x v="0"/>
    <x v="12"/>
  </r>
  <r>
    <x v="7"/>
    <x v="157"/>
    <m/>
    <s v="Cleaning Supplies"/>
    <x v="0"/>
    <m/>
    <n v="-20"/>
    <x v="2"/>
    <x v="0"/>
    <x v="0"/>
    <x v="0"/>
  </r>
  <r>
    <x v="7"/>
    <x v="163"/>
    <m/>
    <s v="Cleaning Supplies"/>
    <x v="0"/>
    <m/>
    <n v="-20"/>
    <x v="2"/>
    <x v="0"/>
    <x v="0"/>
    <x v="1"/>
  </r>
  <r>
    <x v="7"/>
    <x v="164"/>
    <m/>
    <s v="Cleaning Supplies"/>
    <x v="0"/>
    <m/>
    <n v="-20"/>
    <x v="2"/>
    <x v="0"/>
    <x v="0"/>
    <x v="2"/>
  </r>
  <r>
    <x v="7"/>
    <x v="165"/>
    <m/>
    <s v="Cleaning Supplies"/>
    <x v="0"/>
    <m/>
    <n v="-20"/>
    <x v="2"/>
    <x v="0"/>
    <x v="0"/>
    <x v="3"/>
  </r>
  <r>
    <x v="7"/>
    <x v="74"/>
    <m/>
    <s v="Cleaning Supplies"/>
    <x v="0"/>
    <m/>
    <n v="-20"/>
    <x v="2"/>
    <x v="0"/>
    <x v="0"/>
    <x v="6"/>
  </r>
  <r>
    <x v="7"/>
    <x v="158"/>
    <m/>
    <s v="Clothes"/>
    <x v="0"/>
    <m/>
    <n v="-15"/>
    <x v="2"/>
    <x v="0"/>
    <x v="0"/>
    <x v="9"/>
  </r>
  <r>
    <x v="7"/>
    <x v="159"/>
    <m/>
    <s v="Clothes"/>
    <x v="0"/>
    <m/>
    <n v="-15"/>
    <x v="2"/>
    <x v="0"/>
    <x v="0"/>
    <x v="10"/>
  </r>
  <r>
    <x v="7"/>
    <x v="160"/>
    <m/>
    <s v="Clothes"/>
    <x v="0"/>
    <m/>
    <n v="-15"/>
    <x v="2"/>
    <x v="0"/>
    <x v="0"/>
    <x v="4"/>
  </r>
  <r>
    <x v="7"/>
    <x v="161"/>
    <m/>
    <s v="Clothes"/>
    <x v="0"/>
    <m/>
    <n v="-15"/>
    <x v="2"/>
    <x v="0"/>
    <x v="0"/>
    <x v="5"/>
  </r>
  <r>
    <x v="7"/>
    <x v="162"/>
    <m/>
    <s v="Clothes"/>
    <x v="0"/>
    <m/>
    <n v="-15"/>
    <x v="2"/>
    <x v="0"/>
    <x v="0"/>
    <x v="8"/>
  </r>
  <r>
    <x v="7"/>
    <x v="155"/>
    <m/>
    <s v="Clothes"/>
    <x v="0"/>
    <m/>
    <n v="-15"/>
    <x v="2"/>
    <x v="0"/>
    <x v="0"/>
    <x v="11"/>
  </r>
  <r>
    <x v="7"/>
    <x v="156"/>
    <m/>
    <s v="Clothes"/>
    <x v="0"/>
    <m/>
    <n v="-15"/>
    <x v="2"/>
    <x v="0"/>
    <x v="0"/>
    <x v="12"/>
  </r>
  <r>
    <x v="7"/>
    <x v="157"/>
    <m/>
    <s v="Clothes"/>
    <x v="0"/>
    <m/>
    <n v="-15"/>
    <x v="2"/>
    <x v="0"/>
    <x v="0"/>
    <x v="0"/>
  </r>
  <r>
    <x v="7"/>
    <x v="163"/>
    <m/>
    <s v="Clothes"/>
    <x v="0"/>
    <m/>
    <n v="-15"/>
    <x v="2"/>
    <x v="0"/>
    <x v="0"/>
    <x v="1"/>
  </r>
  <r>
    <x v="7"/>
    <x v="164"/>
    <m/>
    <s v="Clothes"/>
    <x v="0"/>
    <m/>
    <n v="-15"/>
    <x v="2"/>
    <x v="0"/>
    <x v="0"/>
    <x v="2"/>
  </r>
  <r>
    <x v="7"/>
    <x v="165"/>
    <m/>
    <s v="Clothes"/>
    <x v="0"/>
    <m/>
    <n v="-15"/>
    <x v="2"/>
    <x v="0"/>
    <x v="0"/>
    <x v="3"/>
  </r>
  <r>
    <x v="7"/>
    <x v="74"/>
    <m/>
    <s v="Clothes"/>
    <x v="0"/>
    <m/>
    <n v="-15"/>
    <x v="2"/>
    <x v="0"/>
    <x v="0"/>
    <x v="6"/>
  </r>
  <r>
    <x v="7"/>
    <x v="158"/>
    <m/>
    <s v="Credit Payment"/>
    <x v="0"/>
    <m/>
    <n v="-450"/>
    <x v="5"/>
    <x v="2"/>
    <x v="0"/>
    <x v="9"/>
  </r>
  <r>
    <x v="7"/>
    <x v="159"/>
    <m/>
    <s v="Credit Payment"/>
    <x v="0"/>
    <m/>
    <n v="-450"/>
    <x v="5"/>
    <x v="2"/>
    <x v="0"/>
    <x v="10"/>
  </r>
  <r>
    <x v="7"/>
    <x v="160"/>
    <m/>
    <s v="Credit Payment"/>
    <x v="0"/>
    <m/>
    <n v="-450"/>
    <x v="5"/>
    <x v="2"/>
    <x v="0"/>
    <x v="4"/>
  </r>
  <r>
    <x v="7"/>
    <x v="161"/>
    <m/>
    <s v="Credit Payment"/>
    <x v="0"/>
    <m/>
    <n v="-450"/>
    <x v="5"/>
    <x v="2"/>
    <x v="0"/>
    <x v="5"/>
  </r>
  <r>
    <x v="7"/>
    <x v="162"/>
    <m/>
    <s v="Credit Payment"/>
    <x v="0"/>
    <m/>
    <n v="-450"/>
    <x v="5"/>
    <x v="2"/>
    <x v="0"/>
    <x v="8"/>
  </r>
  <r>
    <x v="7"/>
    <x v="155"/>
    <m/>
    <s v="Credit Payment"/>
    <x v="0"/>
    <m/>
    <n v="-450"/>
    <x v="5"/>
    <x v="2"/>
    <x v="0"/>
    <x v="11"/>
  </r>
  <r>
    <x v="7"/>
    <x v="156"/>
    <m/>
    <s v="Credit Payment"/>
    <x v="0"/>
    <m/>
    <n v="-450"/>
    <x v="5"/>
    <x v="2"/>
    <x v="0"/>
    <x v="12"/>
  </r>
  <r>
    <x v="7"/>
    <x v="157"/>
    <m/>
    <s v="Credit Payment"/>
    <x v="0"/>
    <m/>
    <n v="-450"/>
    <x v="5"/>
    <x v="2"/>
    <x v="0"/>
    <x v="0"/>
  </r>
  <r>
    <x v="7"/>
    <x v="163"/>
    <m/>
    <s v="Credit Payment"/>
    <x v="0"/>
    <m/>
    <n v="-450"/>
    <x v="5"/>
    <x v="2"/>
    <x v="0"/>
    <x v="1"/>
  </r>
  <r>
    <x v="7"/>
    <x v="164"/>
    <m/>
    <s v="Credit Payment"/>
    <x v="0"/>
    <m/>
    <n v="-450"/>
    <x v="5"/>
    <x v="2"/>
    <x v="0"/>
    <x v="2"/>
  </r>
  <r>
    <x v="7"/>
    <x v="165"/>
    <m/>
    <s v="Credit Payment"/>
    <x v="0"/>
    <m/>
    <n v="-450"/>
    <x v="5"/>
    <x v="2"/>
    <x v="0"/>
    <x v="3"/>
  </r>
  <r>
    <x v="7"/>
    <x v="74"/>
    <m/>
    <s v="Credit Payment"/>
    <x v="0"/>
    <m/>
    <n v="-450"/>
    <x v="5"/>
    <x v="2"/>
    <x v="0"/>
    <x v="6"/>
  </r>
  <r>
    <x v="7"/>
    <x v="158"/>
    <m/>
    <s v="Date"/>
    <x v="0"/>
    <m/>
    <n v="-10"/>
    <x v="9"/>
    <x v="0"/>
    <x v="0"/>
    <x v="9"/>
  </r>
  <r>
    <x v="7"/>
    <x v="159"/>
    <m/>
    <s v="Date"/>
    <x v="0"/>
    <m/>
    <n v="-10"/>
    <x v="9"/>
    <x v="0"/>
    <x v="0"/>
    <x v="10"/>
  </r>
  <r>
    <x v="7"/>
    <x v="160"/>
    <m/>
    <s v="Date"/>
    <x v="0"/>
    <m/>
    <n v="-10"/>
    <x v="9"/>
    <x v="0"/>
    <x v="0"/>
    <x v="4"/>
  </r>
  <r>
    <x v="7"/>
    <x v="161"/>
    <m/>
    <s v="Date"/>
    <x v="0"/>
    <m/>
    <n v="-10"/>
    <x v="9"/>
    <x v="0"/>
    <x v="0"/>
    <x v="5"/>
  </r>
  <r>
    <x v="7"/>
    <x v="162"/>
    <m/>
    <s v="Date"/>
    <x v="0"/>
    <m/>
    <n v="-10"/>
    <x v="9"/>
    <x v="0"/>
    <x v="0"/>
    <x v="8"/>
  </r>
  <r>
    <x v="7"/>
    <x v="155"/>
    <m/>
    <s v="Date"/>
    <x v="0"/>
    <m/>
    <n v="-10"/>
    <x v="9"/>
    <x v="0"/>
    <x v="0"/>
    <x v="11"/>
  </r>
  <r>
    <x v="7"/>
    <x v="156"/>
    <m/>
    <s v="Date"/>
    <x v="0"/>
    <m/>
    <n v="-10"/>
    <x v="9"/>
    <x v="0"/>
    <x v="0"/>
    <x v="12"/>
  </r>
  <r>
    <x v="7"/>
    <x v="157"/>
    <m/>
    <s v="Date"/>
    <x v="0"/>
    <m/>
    <n v="-10"/>
    <x v="9"/>
    <x v="0"/>
    <x v="0"/>
    <x v="0"/>
  </r>
  <r>
    <x v="7"/>
    <x v="163"/>
    <m/>
    <s v="Date"/>
    <x v="0"/>
    <m/>
    <n v="-10"/>
    <x v="9"/>
    <x v="0"/>
    <x v="0"/>
    <x v="1"/>
  </r>
  <r>
    <x v="7"/>
    <x v="164"/>
    <m/>
    <s v="Date"/>
    <x v="0"/>
    <m/>
    <n v="-40"/>
    <x v="9"/>
    <x v="0"/>
    <x v="0"/>
    <x v="2"/>
  </r>
  <r>
    <x v="7"/>
    <x v="165"/>
    <m/>
    <s v="Date"/>
    <x v="0"/>
    <m/>
    <n v="-40"/>
    <x v="9"/>
    <x v="0"/>
    <x v="0"/>
    <x v="3"/>
  </r>
  <r>
    <x v="7"/>
    <x v="74"/>
    <m/>
    <s v="Date"/>
    <x v="0"/>
    <m/>
    <n v="-40"/>
    <x v="9"/>
    <x v="0"/>
    <x v="0"/>
    <x v="6"/>
  </r>
  <r>
    <x v="7"/>
    <x v="158"/>
    <m/>
    <s v="Donation"/>
    <x v="0"/>
    <m/>
    <n v="-20"/>
    <x v="11"/>
    <x v="0"/>
    <x v="0"/>
    <x v="9"/>
  </r>
  <r>
    <x v="7"/>
    <x v="159"/>
    <m/>
    <s v="Donation"/>
    <x v="0"/>
    <m/>
    <n v="-20"/>
    <x v="11"/>
    <x v="0"/>
    <x v="0"/>
    <x v="10"/>
  </r>
  <r>
    <x v="7"/>
    <x v="160"/>
    <m/>
    <s v="Donation"/>
    <x v="0"/>
    <m/>
    <n v="-20"/>
    <x v="11"/>
    <x v="0"/>
    <x v="0"/>
    <x v="4"/>
  </r>
  <r>
    <x v="7"/>
    <x v="161"/>
    <m/>
    <s v="Donation"/>
    <x v="0"/>
    <m/>
    <n v="-20"/>
    <x v="11"/>
    <x v="0"/>
    <x v="0"/>
    <x v="5"/>
  </r>
  <r>
    <x v="7"/>
    <x v="162"/>
    <m/>
    <s v="Donation"/>
    <x v="0"/>
    <m/>
    <n v="-20"/>
    <x v="11"/>
    <x v="0"/>
    <x v="0"/>
    <x v="8"/>
  </r>
  <r>
    <x v="7"/>
    <x v="155"/>
    <m/>
    <s v="Donation"/>
    <x v="0"/>
    <m/>
    <n v="-20"/>
    <x v="11"/>
    <x v="0"/>
    <x v="0"/>
    <x v="11"/>
  </r>
  <r>
    <x v="7"/>
    <x v="156"/>
    <m/>
    <s v="Donation"/>
    <x v="0"/>
    <m/>
    <n v="-20"/>
    <x v="11"/>
    <x v="0"/>
    <x v="0"/>
    <x v="12"/>
  </r>
  <r>
    <x v="7"/>
    <x v="157"/>
    <m/>
    <s v="Donation"/>
    <x v="0"/>
    <m/>
    <n v="-20"/>
    <x v="11"/>
    <x v="0"/>
    <x v="0"/>
    <x v="0"/>
  </r>
  <r>
    <x v="7"/>
    <x v="163"/>
    <m/>
    <s v="Donation"/>
    <x v="0"/>
    <m/>
    <n v="-20"/>
    <x v="11"/>
    <x v="0"/>
    <x v="0"/>
    <x v="1"/>
  </r>
  <r>
    <x v="7"/>
    <x v="164"/>
    <m/>
    <s v="Donation"/>
    <x v="0"/>
    <m/>
    <n v="-20"/>
    <x v="11"/>
    <x v="0"/>
    <x v="0"/>
    <x v="2"/>
  </r>
  <r>
    <x v="7"/>
    <x v="165"/>
    <m/>
    <s v="Donation"/>
    <x v="0"/>
    <m/>
    <n v="-20"/>
    <x v="11"/>
    <x v="0"/>
    <x v="0"/>
    <x v="3"/>
  </r>
  <r>
    <x v="7"/>
    <x v="74"/>
    <m/>
    <s v="Donation"/>
    <x v="0"/>
    <m/>
    <n v="-20"/>
    <x v="11"/>
    <x v="0"/>
    <x v="0"/>
    <x v="6"/>
  </r>
  <r>
    <x v="7"/>
    <x v="158"/>
    <m/>
    <s v="Education"/>
    <x v="0"/>
    <m/>
    <n v="-600"/>
    <x v="6"/>
    <x v="0"/>
    <x v="0"/>
    <x v="9"/>
  </r>
  <r>
    <x v="7"/>
    <x v="163"/>
    <m/>
    <s v="Education"/>
    <x v="0"/>
    <m/>
    <n v="-600"/>
    <x v="6"/>
    <x v="0"/>
    <x v="0"/>
    <x v="1"/>
  </r>
  <r>
    <x v="7"/>
    <x v="158"/>
    <m/>
    <s v="Family "/>
    <x v="0"/>
    <m/>
    <n v="-10"/>
    <x v="8"/>
    <x v="0"/>
    <x v="0"/>
    <x v="9"/>
  </r>
  <r>
    <x v="7"/>
    <x v="159"/>
    <m/>
    <s v="Family "/>
    <x v="0"/>
    <m/>
    <n v="-10"/>
    <x v="8"/>
    <x v="0"/>
    <x v="0"/>
    <x v="10"/>
  </r>
  <r>
    <x v="7"/>
    <x v="160"/>
    <m/>
    <s v="Family "/>
    <x v="0"/>
    <m/>
    <n v="-10"/>
    <x v="8"/>
    <x v="0"/>
    <x v="0"/>
    <x v="4"/>
  </r>
  <r>
    <x v="7"/>
    <x v="161"/>
    <m/>
    <s v="Family "/>
    <x v="0"/>
    <m/>
    <n v="-10"/>
    <x v="8"/>
    <x v="0"/>
    <x v="0"/>
    <x v="5"/>
  </r>
  <r>
    <x v="7"/>
    <x v="162"/>
    <m/>
    <s v="Family "/>
    <x v="0"/>
    <m/>
    <n v="-10"/>
    <x v="8"/>
    <x v="0"/>
    <x v="0"/>
    <x v="8"/>
  </r>
  <r>
    <x v="7"/>
    <x v="155"/>
    <m/>
    <s v="Family "/>
    <x v="0"/>
    <m/>
    <n v="-10"/>
    <x v="8"/>
    <x v="0"/>
    <x v="0"/>
    <x v="11"/>
  </r>
  <r>
    <x v="7"/>
    <x v="156"/>
    <m/>
    <s v="Family "/>
    <x v="0"/>
    <m/>
    <n v="-10"/>
    <x v="8"/>
    <x v="0"/>
    <x v="0"/>
    <x v="12"/>
  </r>
  <r>
    <x v="7"/>
    <x v="157"/>
    <m/>
    <s v="Family "/>
    <x v="0"/>
    <m/>
    <n v="-10"/>
    <x v="8"/>
    <x v="0"/>
    <x v="0"/>
    <x v="0"/>
  </r>
  <r>
    <x v="7"/>
    <x v="163"/>
    <m/>
    <s v="Family "/>
    <x v="0"/>
    <m/>
    <n v="-10"/>
    <x v="8"/>
    <x v="0"/>
    <x v="0"/>
    <x v="1"/>
  </r>
  <r>
    <x v="7"/>
    <x v="164"/>
    <m/>
    <s v="Family "/>
    <x v="0"/>
    <m/>
    <n v="-10"/>
    <x v="8"/>
    <x v="0"/>
    <x v="0"/>
    <x v="2"/>
  </r>
  <r>
    <x v="7"/>
    <x v="165"/>
    <m/>
    <s v="Family "/>
    <x v="0"/>
    <m/>
    <n v="-10"/>
    <x v="8"/>
    <x v="0"/>
    <x v="0"/>
    <x v="3"/>
  </r>
  <r>
    <x v="7"/>
    <x v="74"/>
    <m/>
    <s v="Family "/>
    <x v="0"/>
    <m/>
    <n v="-10"/>
    <x v="8"/>
    <x v="0"/>
    <x v="0"/>
    <x v="6"/>
  </r>
  <r>
    <x v="7"/>
    <x v="158"/>
    <m/>
    <s v="Friends"/>
    <x v="0"/>
    <m/>
    <n v="-30"/>
    <x v="3"/>
    <x v="0"/>
    <x v="0"/>
    <x v="9"/>
  </r>
  <r>
    <x v="7"/>
    <x v="159"/>
    <m/>
    <s v="Friends"/>
    <x v="0"/>
    <m/>
    <n v="-30"/>
    <x v="3"/>
    <x v="0"/>
    <x v="0"/>
    <x v="10"/>
  </r>
  <r>
    <x v="7"/>
    <x v="160"/>
    <m/>
    <s v="Friends"/>
    <x v="0"/>
    <m/>
    <n v="-30"/>
    <x v="3"/>
    <x v="0"/>
    <x v="0"/>
    <x v="4"/>
  </r>
  <r>
    <x v="7"/>
    <x v="161"/>
    <m/>
    <s v="Friends"/>
    <x v="0"/>
    <m/>
    <n v="-30"/>
    <x v="3"/>
    <x v="0"/>
    <x v="0"/>
    <x v="5"/>
  </r>
  <r>
    <x v="7"/>
    <x v="162"/>
    <m/>
    <s v="Friends"/>
    <x v="0"/>
    <m/>
    <n v="-30"/>
    <x v="3"/>
    <x v="0"/>
    <x v="0"/>
    <x v="8"/>
  </r>
  <r>
    <x v="7"/>
    <x v="155"/>
    <m/>
    <s v="Friends"/>
    <x v="0"/>
    <m/>
    <n v="-30"/>
    <x v="3"/>
    <x v="0"/>
    <x v="0"/>
    <x v="11"/>
  </r>
  <r>
    <x v="7"/>
    <x v="156"/>
    <m/>
    <s v="Friends"/>
    <x v="0"/>
    <m/>
    <n v="-30"/>
    <x v="3"/>
    <x v="0"/>
    <x v="0"/>
    <x v="12"/>
  </r>
  <r>
    <x v="7"/>
    <x v="157"/>
    <m/>
    <s v="Friends"/>
    <x v="0"/>
    <m/>
    <n v="-30"/>
    <x v="3"/>
    <x v="0"/>
    <x v="0"/>
    <x v="0"/>
  </r>
  <r>
    <x v="7"/>
    <x v="163"/>
    <m/>
    <s v="Friends"/>
    <x v="0"/>
    <m/>
    <n v="-30"/>
    <x v="3"/>
    <x v="0"/>
    <x v="0"/>
    <x v="1"/>
  </r>
  <r>
    <x v="7"/>
    <x v="164"/>
    <m/>
    <s v="Friends"/>
    <x v="0"/>
    <m/>
    <n v="-30"/>
    <x v="3"/>
    <x v="0"/>
    <x v="0"/>
    <x v="2"/>
  </r>
  <r>
    <x v="7"/>
    <x v="165"/>
    <m/>
    <s v="Friends"/>
    <x v="0"/>
    <m/>
    <n v="-30"/>
    <x v="3"/>
    <x v="0"/>
    <x v="0"/>
    <x v="3"/>
  </r>
  <r>
    <x v="7"/>
    <x v="74"/>
    <m/>
    <s v="Friends"/>
    <x v="0"/>
    <m/>
    <n v="-30"/>
    <x v="3"/>
    <x v="0"/>
    <x v="0"/>
    <x v="6"/>
  </r>
  <r>
    <x v="7"/>
    <x v="162"/>
    <m/>
    <s v="Gas"/>
    <x v="0"/>
    <m/>
    <n v="-30"/>
    <x v="7"/>
    <x v="0"/>
    <x v="0"/>
    <x v="8"/>
  </r>
  <r>
    <x v="7"/>
    <x v="155"/>
    <m/>
    <s v="Gas"/>
    <x v="0"/>
    <m/>
    <n v="-30"/>
    <x v="7"/>
    <x v="0"/>
    <x v="0"/>
    <x v="11"/>
  </r>
  <r>
    <x v="7"/>
    <x v="156"/>
    <m/>
    <s v="Gas"/>
    <x v="0"/>
    <m/>
    <n v="-30"/>
    <x v="7"/>
    <x v="0"/>
    <x v="0"/>
    <x v="12"/>
  </r>
  <r>
    <x v="7"/>
    <x v="157"/>
    <m/>
    <s v="Gas"/>
    <x v="0"/>
    <m/>
    <n v="-30"/>
    <x v="7"/>
    <x v="0"/>
    <x v="0"/>
    <x v="0"/>
  </r>
  <r>
    <x v="7"/>
    <x v="164"/>
    <m/>
    <s v="User 1"/>
    <x v="0"/>
    <m/>
    <n v="-20"/>
    <x v="8"/>
    <x v="0"/>
    <x v="0"/>
    <x v="2"/>
  </r>
  <r>
    <x v="7"/>
    <x v="165"/>
    <m/>
    <s v="User 1"/>
    <x v="0"/>
    <m/>
    <n v="-20"/>
    <x v="8"/>
    <x v="0"/>
    <x v="0"/>
    <x v="3"/>
  </r>
  <r>
    <x v="7"/>
    <x v="74"/>
    <m/>
    <s v="User 1"/>
    <x v="0"/>
    <m/>
    <n v="-20"/>
    <x v="8"/>
    <x v="0"/>
    <x v="0"/>
    <x v="6"/>
  </r>
  <r>
    <x v="7"/>
    <x v="165"/>
    <m/>
    <s v="User 2"/>
    <x v="0"/>
    <m/>
    <n v="-100"/>
    <x v="0"/>
    <x v="0"/>
    <x v="0"/>
    <x v="3"/>
  </r>
  <r>
    <x v="7"/>
    <x v="158"/>
    <m/>
    <s v="Groceries"/>
    <x v="0"/>
    <m/>
    <n v="-50"/>
    <x v="3"/>
    <x v="0"/>
    <x v="0"/>
    <x v="9"/>
  </r>
  <r>
    <x v="7"/>
    <x v="159"/>
    <m/>
    <s v="Groceries"/>
    <x v="0"/>
    <m/>
    <n v="-50"/>
    <x v="3"/>
    <x v="0"/>
    <x v="0"/>
    <x v="10"/>
  </r>
  <r>
    <x v="7"/>
    <x v="160"/>
    <m/>
    <s v="Groceries"/>
    <x v="0"/>
    <m/>
    <n v="-50"/>
    <x v="3"/>
    <x v="0"/>
    <x v="0"/>
    <x v="4"/>
  </r>
  <r>
    <x v="7"/>
    <x v="161"/>
    <m/>
    <s v="Groceries"/>
    <x v="0"/>
    <m/>
    <n v="-50"/>
    <x v="3"/>
    <x v="0"/>
    <x v="0"/>
    <x v="5"/>
  </r>
  <r>
    <x v="7"/>
    <x v="162"/>
    <m/>
    <s v="Groceries"/>
    <x v="0"/>
    <m/>
    <n v="-50"/>
    <x v="3"/>
    <x v="0"/>
    <x v="0"/>
    <x v="8"/>
  </r>
  <r>
    <x v="7"/>
    <x v="155"/>
    <m/>
    <s v="Groceries"/>
    <x v="0"/>
    <m/>
    <n v="-50"/>
    <x v="3"/>
    <x v="0"/>
    <x v="0"/>
    <x v="11"/>
  </r>
  <r>
    <x v="7"/>
    <x v="156"/>
    <m/>
    <s v="Groceries"/>
    <x v="0"/>
    <m/>
    <n v="-50"/>
    <x v="3"/>
    <x v="0"/>
    <x v="0"/>
    <x v="12"/>
  </r>
  <r>
    <x v="7"/>
    <x v="157"/>
    <m/>
    <s v="Groceries"/>
    <x v="0"/>
    <m/>
    <n v="-50"/>
    <x v="3"/>
    <x v="0"/>
    <x v="0"/>
    <x v="0"/>
  </r>
  <r>
    <x v="7"/>
    <x v="163"/>
    <m/>
    <s v="Groceries"/>
    <x v="0"/>
    <m/>
    <n v="-50"/>
    <x v="3"/>
    <x v="0"/>
    <x v="0"/>
    <x v="1"/>
  </r>
  <r>
    <x v="7"/>
    <x v="164"/>
    <m/>
    <s v="Groceries"/>
    <x v="0"/>
    <m/>
    <n v="-50"/>
    <x v="3"/>
    <x v="0"/>
    <x v="0"/>
    <x v="2"/>
  </r>
  <r>
    <x v="7"/>
    <x v="165"/>
    <m/>
    <s v="Groceries"/>
    <x v="0"/>
    <m/>
    <n v="-50"/>
    <x v="3"/>
    <x v="0"/>
    <x v="0"/>
    <x v="3"/>
  </r>
  <r>
    <x v="7"/>
    <x v="74"/>
    <m/>
    <s v="Groceries"/>
    <x v="0"/>
    <m/>
    <n v="-50"/>
    <x v="3"/>
    <x v="0"/>
    <x v="0"/>
    <x v="6"/>
  </r>
  <r>
    <x v="7"/>
    <x v="160"/>
    <m/>
    <s v="Health and Wellness"/>
    <x v="0"/>
    <m/>
    <n v="-25"/>
    <x v="2"/>
    <x v="0"/>
    <x v="0"/>
    <x v="4"/>
  </r>
  <r>
    <x v="7"/>
    <x v="155"/>
    <m/>
    <s v="Health and Wellness"/>
    <x v="0"/>
    <m/>
    <n v="-25"/>
    <x v="2"/>
    <x v="0"/>
    <x v="0"/>
    <x v="11"/>
  </r>
  <r>
    <x v="7"/>
    <x v="163"/>
    <m/>
    <s v="Health and Wellness"/>
    <x v="0"/>
    <m/>
    <n v="-25"/>
    <x v="2"/>
    <x v="0"/>
    <x v="0"/>
    <x v="1"/>
  </r>
  <r>
    <x v="7"/>
    <x v="74"/>
    <m/>
    <s v="Health and Wellness"/>
    <x v="0"/>
    <m/>
    <n v="-25"/>
    <x v="2"/>
    <x v="0"/>
    <x v="0"/>
    <x v="6"/>
  </r>
  <r>
    <x v="7"/>
    <x v="155"/>
    <m/>
    <s v="Insurance (Car)"/>
    <x v="0"/>
    <m/>
    <n v="-500"/>
    <x v="7"/>
    <x v="0"/>
    <x v="0"/>
    <x v="11"/>
  </r>
  <r>
    <x v="7"/>
    <x v="163"/>
    <m/>
    <s v="Interest"/>
    <x v="0"/>
    <m/>
    <n v="10"/>
    <x v="4"/>
    <x v="1"/>
    <x v="0"/>
    <x v="1"/>
  </r>
  <r>
    <x v="7"/>
    <x v="164"/>
    <m/>
    <s v="Interest"/>
    <x v="0"/>
    <m/>
    <n v="10"/>
    <x v="4"/>
    <x v="1"/>
    <x v="0"/>
    <x v="2"/>
  </r>
  <r>
    <x v="7"/>
    <x v="165"/>
    <m/>
    <s v="Interest"/>
    <x v="0"/>
    <m/>
    <n v="10"/>
    <x v="4"/>
    <x v="1"/>
    <x v="0"/>
    <x v="3"/>
  </r>
  <r>
    <x v="7"/>
    <x v="74"/>
    <m/>
    <s v="Interest"/>
    <x v="0"/>
    <m/>
    <n v="10"/>
    <x v="4"/>
    <x v="1"/>
    <x v="0"/>
    <x v="6"/>
  </r>
  <r>
    <x v="7"/>
    <x v="157"/>
    <m/>
    <s v="User 3"/>
    <x v="0"/>
    <m/>
    <n v="-100"/>
    <x v="0"/>
    <x v="0"/>
    <x v="0"/>
    <x v="0"/>
  </r>
  <r>
    <x v="7"/>
    <x v="158"/>
    <m/>
    <s v="User 5"/>
    <x v="0"/>
    <m/>
    <n v="-10"/>
    <x v="8"/>
    <x v="0"/>
    <x v="0"/>
    <x v="9"/>
  </r>
  <r>
    <x v="7"/>
    <x v="159"/>
    <m/>
    <s v="User 5"/>
    <x v="0"/>
    <m/>
    <n v="-10"/>
    <x v="8"/>
    <x v="0"/>
    <x v="0"/>
    <x v="10"/>
  </r>
  <r>
    <x v="7"/>
    <x v="160"/>
    <m/>
    <s v="User 5"/>
    <x v="0"/>
    <m/>
    <n v="-10"/>
    <x v="8"/>
    <x v="0"/>
    <x v="0"/>
    <x v="4"/>
  </r>
  <r>
    <x v="7"/>
    <x v="161"/>
    <m/>
    <s v="User 5"/>
    <x v="0"/>
    <m/>
    <n v="-10"/>
    <x v="8"/>
    <x v="0"/>
    <x v="0"/>
    <x v="5"/>
  </r>
  <r>
    <x v="7"/>
    <x v="162"/>
    <m/>
    <s v="User 5"/>
    <x v="0"/>
    <m/>
    <n v="-10"/>
    <x v="8"/>
    <x v="0"/>
    <x v="0"/>
    <x v="8"/>
  </r>
  <r>
    <x v="7"/>
    <x v="155"/>
    <m/>
    <s v="User 5"/>
    <x v="0"/>
    <m/>
    <n v="-80"/>
    <x v="8"/>
    <x v="0"/>
    <x v="0"/>
    <x v="11"/>
  </r>
  <r>
    <x v="7"/>
    <x v="156"/>
    <m/>
    <s v="User 5"/>
    <x v="0"/>
    <m/>
    <n v="-10"/>
    <x v="8"/>
    <x v="0"/>
    <x v="0"/>
    <x v="12"/>
  </r>
  <r>
    <x v="7"/>
    <x v="157"/>
    <m/>
    <s v="User 5"/>
    <x v="0"/>
    <m/>
    <n v="-10"/>
    <x v="8"/>
    <x v="0"/>
    <x v="0"/>
    <x v="0"/>
  </r>
  <r>
    <x v="7"/>
    <x v="163"/>
    <m/>
    <s v="User 5"/>
    <x v="0"/>
    <m/>
    <n v="-10"/>
    <x v="8"/>
    <x v="0"/>
    <x v="0"/>
    <x v="1"/>
  </r>
  <r>
    <x v="7"/>
    <x v="164"/>
    <m/>
    <s v="User 5"/>
    <x v="0"/>
    <m/>
    <n v="-10"/>
    <x v="8"/>
    <x v="0"/>
    <x v="0"/>
    <x v="2"/>
  </r>
  <r>
    <x v="7"/>
    <x v="165"/>
    <m/>
    <s v="User 5"/>
    <x v="0"/>
    <m/>
    <n v="-10"/>
    <x v="8"/>
    <x v="0"/>
    <x v="0"/>
    <x v="3"/>
  </r>
  <r>
    <x v="7"/>
    <x v="74"/>
    <m/>
    <s v="User 5"/>
    <x v="0"/>
    <m/>
    <n v="-10"/>
    <x v="8"/>
    <x v="0"/>
    <x v="0"/>
    <x v="6"/>
  </r>
  <r>
    <x v="7"/>
    <x v="74"/>
    <m/>
    <s v="User 6"/>
    <x v="0"/>
    <m/>
    <n v="-100"/>
    <x v="0"/>
    <x v="0"/>
    <x v="0"/>
    <x v="6"/>
  </r>
  <r>
    <x v="7"/>
    <x v="158"/>
    <m/>
    <s v="MN State Income"/>
    <x v="0"/>
    <m/>
    <n v="-10"/>
    <x v="13"/>
    <x v="0"/>
    <x v="0"/>
    <x v="9"/>
  </r>
  <r>
    <x v="7"/>
    <x v="159"/>
    <m/>
    <s v="MN State Income"/>
    <x v="0"/>
    <m/>
    <n v="-10"/>
    <x v="13"/>
    <x v="0"/>
    <x v="0"/>
    <x v="10"/>
  </r>
  <r>
    <x v="7"/>
    <x v="160"/>
    <m/>
    <s v="MN State Income"/>
    <x v="0"/>
    <m/>
    <n v="-10"/>
    <x v="13"/>
    <x v="0"/>
    <x v="0"/>
    <x v="4"/>
  </r>
  <r>
    <x v="7"/>
    <x v="161"/>
    <m/>
    <s v="MN State Income"/>
    <x v="0"/>
    <m/>
    <n v="-10"/>
    <x v="13"/>
    <x v="0"/>
    <x v="0"/>
    <x v="5"/>
  </r>
  <r>
    <x v="7"/>
    <x v="162"/>
    <m/>
    <s v="MN State Income"/>
    <x v="0"/>
    <m/>
    <n v="-10"/>
    <x v="13"/>
    <x v="0"/>
    <x v="0"/>
    <x v="8"/>
  </r>
  <r>
    <x v="7"/>
    <x v="155"/>
    <m/>
    <s v="MN State Income"/>
    <x v="0"/>
    <m/>
    <n v="-10"/>
    <x v="13"/>
    <x v="0"/>
    <x v="0"/>
    <x v="11"/>
  </r>
  <r>
    <x v="7"/>
    <x v="156"/>
    <m/>
    <s v="MN State Income"/>
    <x v="0"/>
    <m/>
    <n v="-10"/>
    <x v="13"/>
    <x v="0"/>
    <x v="0"/>
    <x v="12"/>
  </r>
  <r>
    <x v="7"/>
    <x v="157"/>
    <m/>
    <s v="MN State Income"/>
    <x v="0"/>
    <m/>
    <n v="-10"/>
    <x v="13"/>
    <x v="0"/>
    <x v="0"/>
    <x v="0"/>
  </r>
  <r>
    <x v="7"/>
    <x v="163"/>
    <m/>
    <s v="MN State Income"/>
    <x v="0"/>
    <m/>
    <n v="-10"/>
    <x v="13"/>
    <x v="0"/>
    <x v="0"/>
    <x v="1"/>
  </r>
  <r>
    <x v="7"/>
    <x v="164"/>
    <m/>
    <s v="MN State Income"/>
    <x v="0"/>
    <m/>
    <n v="-10"/>
    <x v="13"/>
    <x v="0"/>
    <x v="0"/>
    <x v="2"/>
  </r>
  <r>
    <x v="7"/>
    <x v="165"/>
    <m/>
    <s v="MN State Income"/>
    <x v="0"/>
    <m/>
    <n v="-10"/>
    <x v="13"/>
    <x v="0"/>
    <x v="0"/>
    <x v="3"/>
  </r>
  <r>
    <x v="7"/>
    <x v="74"/>
    <m/>
    <s v="MN State Income"/>
    <x v="0"/>
    <m/>
    <n v="-10"/>
    <x v="13"/>
    <x v="0"/>
    <x v="0"/>
    <x v="6"/>
  </r>
  <r>
    <x v="7"/>
    <x v="162"/>
    <m/>
    <s v="User 7"/>
    <x v="0"/>
    <m/>
    <n v="-200"/>
    <x v="8"/>
    <x v="0"/>
    <x v="0"/>
    <x v="8"/>
  </r>
  <r>
    <x v="7"/>
    <x v="158"/>
    <m/>
    <s v="Myself"/>
    <x v="0"/>
    <m/>
    <n v="-5"/>
    <x v="3"/>
    <x v="0"/>
    <x v="0"/>
    <x v="9"/>
  </r>
  <r>
    <x v="7"/>
    <x v="159"/>
    <m/>
    <s v="Myself"/>
    <x v="0"/>
    <m/>
    <n v="-5"/>
    <x v="3"/>
    <x v="0"/>
    <x v="0"/>
    <x v="10"/>
  </r>
  <r>
    <x v="7"/>
    <x v="160"/>
    <m/>
    <s v="Myself"/>
    <x v="0"/>
    <m/>
    <n v="-5"/>
    <x v="3"/>
    <x v="0"/>
    <x v="0"/>
    <x v="4"/>
  </r>
  <r>
    <x v="7"/>
    <x v="161"/>
    <m/>
    <s v="Myself"/>
    <x v="0"/>
    <m/>
    <n v="-5"/>
    <x v="3"/>
    <x v="0"/>
    <x v="0"/>
    <x v="5"/>
  </r>
  <r>
    <x v="7"/>
    <x v="162"/>
    <m/>
    <s v="Myself"/>
    <x v="0"/>
    <m/>
    <n v="-5"/>
    <x v="3"/>
    <x v="0"/>
    <x v="0"/>
    <x v="8"/>
  </r>
  <r>
    <x v="7"/>
    <x v="155"/>
    <m/>
    <s v="Myself"/>
    <x v="0"/>
    <m/>
    <n v="-5"/>
    <x v="3"/>
    <x v="0"/>
    <x v="0"/>
    <x v="11"/>
  </r>
  <r>
    <x v="7"/>
    <x v="156"/>
    <m/>
    <s v="Myself"/>
    <x v="0"/>
    <m/>
    <n v="-5"/>
    <x v="3"/>
    <x v="0"/>
    <x v="0"/>
    <x v="12"/>
  </r>
  <r>
    <x v="7"/>
    <x v="157"/>
    <m/>
    <s v="Myself"/>
    <x v="0"/>
    <m/>
    <n v="-5"/>
    <x v="3"/>
    <x v="0"/>
    <x v="0"/>
    <x v="0"/>
  </r>
  <r>
    <x v="7"/>
    <x v="163"/>
    <m/>
    <s v="Myself"/>
    <x v="0"/>
    <m/>
    <n v="-5"/>
    <x v="3"/>
    <x v="0"/>
    <x v="0"/>
    <x v="1"/>
  </r>
  <r>
    <x v="7"/>
    <x v="164"/>
    <m/>
    <s v="Myself"/>
    <x v="0"/>
    <m/>
    <n v="-5"/>
    <x v="3"/>
    <x v="0"/>
    <x v="0"/>
    <x v="2"/>
  </r>
  <r>
    <x v="7"/>
    <x v="165"/>
    <m/>
    <s v="Myself"/>
    <x v="0"/>
    <m/>
    <n v="-5"/>
    <x v="3"/>
    <x v="0"/>
    <x v="0"/>
    <x v="3"/>
  </r>
  <r>
    <x v="7"/>
    <x v="74"/>
    <m/>
    <s v="Myself"/>
    <x v="0"/>
    <m/>
    <n v="-5"/>
    <x v="3"/>
    <x v="0"/>
    <x v="0"/>
    <x v="6"/>
  </r>
  <r>
    <x v="7"/>
    <x v="74"/>
    <m/>
    <s v="Parking "/>
    <x v="0"/>
    <m/>
    <n v="-5"/>
    <x v="7"/>
    <x v="0"/>
    <x v="0"/>
    <x v="6"/>
  </r>
  <r>
    <x v="7"/>
    <x v="163"/>
    <m/>
    <s v="Refund"/>
    <x v="0"/>
    <m/>
    <n v="5500"/>
    <x v="4"/>
    <x v="1"/>
    <x v="0"/>
    <x v="1"/>
  </r>
  <r>
    <x v="7"/>
    <x v="157"/>
    <m/>
    <s v="2nd job"/>
    <x v="0"/>
    <m/>
    <n v="90"/>
    <x v="1"/>
    <x v="1"/>
    <x v="0"/>
    <x v="0"/>
  </r>
  <r>
    <x v="7"/>
    <x v="163"/>
    <m/>
    <s v="2nd job"/>
    <x v="0"/>
    <m/>
    <n v="150"/>
    <x v="1"/>
    <x v="1"/>
    <x v="0"/>
    <x v="1"/>
  </r>
  <r>
    <x v="7"/>
    <x v="164"/>
    <m/>
    <s v="2nd job"/>
    <x v="0"/>
    <m/>
    <n v="150"/>
    <x v="1"/>
    <x v="1"/>
    <x v="0"/>
    <x v="2"/>
  </r>
  <r>
    <x v="7"/>
    <x v="165"/>
    <m/>
    <s v="2nd job"/>
    <x v="0"/>
    <m/>
    <n v="150"/>
    <x v="1"/>
    <x v="1"/>
    <x v="0"/>
    <x v="3"/>
  </r>
  <r>
    <x v="7"/>
    <x v="74"/>
    <m/>
    <s v="2nd job"/>
    <x v="0"/>
    <m/>
    <n v="150"/>
    <x v="1"/>
    <x v="1"/>
    <x v="0"/>
    <x v="6"/>
  </r>
  <r>
    <x v="7"/>
    <x v="157"/>
    <m/>
    <s v="User 9"/>
    <x v="0"/>
    <m/>
    <n v="-20"/>
    <x v="0"/>
    <x v="0"/>
    <x v="0"/>
    <x v="0"/>
  </r>
  <r>
    <x v="7"/>
    <x v="155"/>
    <m/>
    <s v="User 10"/>
    <x v="0"/>
    <m/>
    <n v="-100"/>
    <x v="8"/>
    <x v="0"/>
    <x v="0"/>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B3E59C-4DAF-4C47-BF33-058738E80B45}" name="PTProfitLoss" cacheId="29" applyNumberFormats="0" applyBorderFormats="0" applyFontFormats="0" applyPatternFormats="0" applyAlignmentFormats="0" applyWidthHeightFormats="1" dataCaption="Values" updatedVersion="8" minRefreshableVersion="5" showDrill="0" rowGrandTotals="0" itemPrintTitles="1" createdVersion="8" indent="0" outline="1" outlineData="1" multipleFieldFilters="0" chartFormat="1" rowHeaderCaption="Personal Profit &amp; Loss" fieldListSortAscending="1">
  <location ref="K16:N47" firstHeaderRow="0" firstDataRow="1" firstDataCol="1"/>
  <pivotFields count="12">
    <pivotField subtotalTop="0" showAll="0" insertBlankRow="1"/>
    <pivotField subtotalTop="0" showAll="0" insertBlankRow="1">
      <items count="405">
        <item x="158"/>
        <item m="1" x="166"/>
        <item m="1" x="168"/>
        <item m="1" x="169"/>
        <item m="1" x="170"/>
        <item m="1" x="171"/>
        <item m="1" x="172"/>
        <item m="1" x="173"/>
        <item m="1" x="174"/>
        <item m="1" x="175"/>
        <item m="1" x="176"/>
        <item m="1" x="167"/>
        <item m="1" x="177"/>
        <item m="1" x="178"/>
        <item m="1" x="179"/>
        <item m="1" x="180"/>
        <item m="1" x="181"/>
        <item m="1" x="182"/>
        <item m="1" x="183"/>
        <item m="1" x="184"/>
        <item m="1" x="185"/>
        <item m="1" x="186"/>
        <item m="1" x="187"/>
        <item m="1" x="188"/>
        <item m="1" x="189"/>
        <item m="1" x="190"/>
        <item m="1" x="191"/>
        <item x="159"/>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x="160"/>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244"/>
        <item x="161"/>
        <item m="1" x="245"/>
        <item m="1" x="246"/>
        <item m="1" x="247"/>
        <item m="1" x="248"/>
        <item m="1" x="249"/>
        <item m="1" x="250"/>
        <item m="1" x="251"/>
        <item m="1" x="252"/>
        <item m="1" x="253"/>
        <item m="1" x="254"/>
        <item m="1" x="255"/>
        <item m="1" x="256"/>
        <item m="1" x="257"/>
        <item m="1" x="258"/>
        <item m="1" x="259"/>
        <item m="1" x="260"/>
        <item m="1" x="261"/>
        <item m="1" x="262"/>
        <item m="1" x="263"/>
        <item m="1" x="264"/>
        <item m="1" x="265"/>
        <item m="1" x="266"/>
        <item m="1" x="267"/>
        <item m="1" x="268"/>
        <item m="1" x="269"/>
        <item m="1" x="270"/>
        <item m="1" x="271"/>
        <item x="162"/>
        <item m="1" x="272"/>
        <item m="1" x="273"/>
        <item m="1" x="274"/>
        <item m="1" x="275"/>
        <item m="1" x="276"/>
        <item m="1" x="277"/>
        <item m="1" x="278"/>
        <item m="1" x="279"/>
        <item m="1" x="280"/>
        <item m="1" x="281"/>
        <item m="1" x="282"/>
        <item m="1" x="283"/>
        <item m="1" x="284"/>
        <item m="1" x="285"/>
        <item m="1" x="286"/>
        <item m="1" x="287"/>
        <item m="1" x="288"/>
        <item m="1" x="289"/>
        <item m="1" x="290"/>
        <item m="1" x="291"/>
        <item m="1" x="292"/>
        <item m="1" x="293"/>
        <item m="1" x="294"/>
        <item m="1" x="295"/>
        <item m="1" x="296"/>
        <item m="1" x="297"/>
        <item m="1" x="299"/>
        <item m="1" x="298"/>
        <item x="155"/>
        <item m="1" x="300"/>
        <item m="1" x="301"/>
        <item m="1" x="302"/>
        <item m="1" x="303"/>
        <item m="1" x="304"/>
        <item m="1" x="305"/>
        <item m="1" x="306"/>
        <item m="1" x="307"/>
        <item m="1" x="308"/>
        <item m="1" x="309"/>
        <item m="1" x="310"/>
        <item m="1" x="311"/>
        <item m="1" x="312"/>
        <item m="1" x="313"/>
        <item m="1" x="314"/>
        <item m="1" x="315"/>
        <item m="1" x="316"/>
        <item m="1" x="317"/>
        <item m="1" x="318"/>
        <item m="1" x="319"/>
        <item m="1" x="320"/>
        <item m="1" x="321"/>
        <item m="1" x="322"/>
        <item m="1" x="323"/>
        <item m="1" x="324"/>
        <item m="1" x="325"/>
        <item x="156"/>
        <item m="1" x="326"/>
        <item m="1" x="327"/>
        <item m="1" x="328"/>
        <item m="1" x="329"/>
        <item m="1" x="330"/>
        <item m="1" x="331"/>
        <item m="1" x="332"/>
        <item m="1" x="333"/>
        <item m="1" x="334"/>
        <item m="1" x="335"/>
        <item m="1" x="336"/>
        <item m="1" x="337"/>
        <item m="1" x="338"/>
        <item m="1" x="339"/>
        <item m="1" x="340"/>
        <item m="1" x="341"/>
        <item m="1" x="342"/>
        <item m="1" x="343"/>
        <item m="1" x="344"/>
        <item m="1" x="345"/>
        <item m="1" x="346"/>
        <item m="1" x="347"/>
        <item m="1" x="348"/>
        <item m="1" x="349"/>
        <item m="1" x="350"/>
        <item m="1" x="351"/>
        <item m="1" x="352"/>
        <item x="157"/>
        <item m="1" x="353"/>
        <item x="0"/>
        <item x="16"/>
        <item x="17"/>
        <item x="22"/>
        <item m="1" x="354"/>
        <item x="1"/>
        <item x="29"/>
        <item x="24"/>
        <item x="32"/>
        <item m="1" x="355"/>
        <item x="23"/>
        <item m="1" x="356"/>
        <item m="1" x="357"/>
        <item m="1" x="358"/>
        <item m="1" x="359"/>
        <item x="18"/>
        <item m="1" x="360"/>
        <item x="136"/>
        <item m="1" x="361"/>
        <item x="2"/>
        <item m="1" x="362"/>
        <item m="1" x="363"/>
        <item m="1" x="364"/>
        <item m="1" x="365"/>
        <item m="1" x="366"/>
        <item m="1" x="367"/>
        <item x="30"/>
        <item x="60"/>
        <item x="19"/>
        <item x="163"/>
        <item m="1" x="368"/>
        <item m="1" x="369"/>
        <item x="3"/>
        <item m="1" x="370"/>
        <item m="1" x="371"/>
        <item x="62"/>
        <item m="1" x="372"/>
        <item m="1" x="373"/>
        <item m="1" x="374"/>
        <item m="1" x="375"/>
        <item m="1" x="376"/>
        <item m="1" x="377"/>
        <item m="1" x="378"/>
        <item x="61"/>
        <item m="1" x="379"/>
        <item x="4"/>
        <item x="31"/>
        <item m="1" x="380"/>
        <item x="63"/>
        <item x="64"/>
        <item m="1" x="381"/>
        <item m="1" x="382"/>
        <item m="1" x="383"/>
        <item m="1" x="384"/>
        <item x="20"/>
        <item m="1" x="385"/>
        <item x="137"/>
        <item x="164"/>
        <item x="5"/>
        <item m="1" x="386"/>
        <item m="1" x="387"/>
        <item x="21"/>
        <item m="1" x="388"/>
        <item m="1" x="389"/>
        <item x="25"/>
        <item x="65"/>
        <item m="1" x="390"/>
        <item m="1" x="391"/>
        <item m="1" x="392"/>
        <item x="6"/>
        <item m="1" x="393"/>
        <item m="1" x="394"/>
        <item x="66"/>
        <item x="67"/>
        <item m="1" x="395"/>
        <item m="1" x="396"/>
        <item m="1" x="397"/>
        <item m="1" x="398"/>
        <item m="1" x="399"/>
        <item m="1" x="400"/>
        <item m="1" x="401"/>
        <item m="1" x="402"/>
        <item m="1" x="403"/>
        <item x="7"/>
        <item x="165"/>
        <item x="68"/>
        <item x="8"/>
        <item x="69"/>
        <item x="70"/>
        <item x="71"/>
        <item x="72"/>
        <item x="74"/>
        <item x="26"/>
        <item x="34"/>
        <item x="33"/>
        <item x="75"/>
        <item x="27"/>
        <item x="76"/>
        <item x="77"/>
        <item x="78"/>
        <item x="79"/>
        <item x="80"/>
        <item x="138"/>
        <item x="81"/>
        <item x="82"/>
        <item x="83"/>
        <item x="84"/>
        <item x="85"/>
        <item x="144"/>
        <item x="122"/>
        <item x="123"/>
        <item x="109"/>
        <item x="86"/>
        <item x="110"/>
        <item x="111"/>
        <item x="112"/>
        <item x="113"/>
        <item x="114"/>
        <item x="87"/>
        <item x="88"/>
        <item x="89"/>
        <item x="115"/>
        <item x="90"/>
        <item x="91"/>
        <item x="92"/>
        <item x="124"/>
        <item x="93"/>
        <item x="94"/>
        <item x="126"/>
        <item x="145"/>
        <item x="95"/>
        <item x="96"/>
        <item x="97"/>
        <item x="98"/>
        <item x="99"/>
        <item x="100"/>
        <item x="101"/>
        <item x="127"/>
        <item x="102"/>
        <item x="103"/>
        <item x="104"/>
        <item x="128"/>
        <item x="129"/>
        <item x="130"/>
        <item x="146"/>
        <item x="116"/>
        <item x="131"/>
        <item x="125"/>
        <item x="105"/>
        <item x="117"/>
        <item x="118"/>
        <item x="106"/>
        <item x="107"/>
        <item x="108"/>
        <item x="35"/>
        <item x="36"/>
        <item x="37"/>
        <item x="9"/>
        <item x="38"/>
        <item x="39"/>
        <item x="40"/>
        <item x="41"/>
        <item x="132"/>
        <item x="42"/>
        <item x="147"/>
        <item x="10"/>
        <item x="43"/>
        <item x="44"/>
        <item x="119"/>
        <item x="45"/>
        <item x="11"/>
        <item x="133"/>
        <item x="46"/>
        <item x="47"/>
        <item x="48"/>
        <item x="14"/>
        <item x="49"/>
        <item x="50"/>
        <item x="51"/>
        <item x="52"/>
        <item x="12"/>
        <item x="53"/>
        <item x="134"/>
        <item x="120"/>
        <item x="54"/>
        <item x="135"/>
        <item x="121"/>
        <item x="55"/>
        <item x="56"/>
        <item x="57"/>
        <item x="58"/>
        <item x="59"/>
        <item x="141"/>
        <item x="142"/>
        <item x="143"/>
        <item x="140"/>
        <item x="148"/>
        <item x="149"/>
        <item x="150"/>
        <item x="13"/>
        <item x="151"/>
        <item x="15"/>
        <item x="152"/>
        <item x="153"/>
        <item x="73"/>
        <item x="154"/>
        <item x="139"/>
        <item x="28"/>
        <item t="default"/>
      </items>
    </pivotField>
    <pivotField subtotalTop="0" showAll="0" insertBlankRow="1"/>
    <pivotField subtotalTop="0" showAll="0" insertBlankRow="1"/>
    <pivotField subtotalTop="0" showAll="0" insertBlankRow="1"/>
    <pivotField dataField="1" subtotalTop="0" showAll="0" insertBlankRow="1"/>
    <pivotField dataField="1" subtotalTop="0" showAll="0" insertBlankRow="1"/>
    <pivotField axis="axisRow" subtotalTop="0" showAll="0" insertBlankRow="1">
      <items count="29">
        <item m="1" x="23"/>
        <item m="1" x="24"/>
        <item m="1" x="20"/>
        <item m="1" x="21"/>
        <item m="1" x="22"/>
        <item m="1" x="25"/>
        <item m="1" x="26"/>
        <item m="1" x="27"/>
        <item x="0"/>
        <item m="1" x="17"/>
        <item x="2"/>
        <item x="3"/>
        <item x="4"/>
        <item m="1" x="19"/>
        <item x="12"/>
        <item x="6"/>
        <item x="7"/>
        <item x="5"/>
        <item x="8"/>
        <item x="9"/>
        <item x="10"/>
        <item x="11"/>
        <item x="13"/>
        <item x="14"/>
        <item m="1" x="18"/>
        <item x="15"/>
        <item x="1"/>
        <item x="16"/>
        <item t="default"/>
      </items>
    </pivotField>
    <pivotField axis="axisRow" subtotalTop="0" showAll="0" insertBlankRow="1">
      <items count="6">
        <item x="1"/>
        <item x="0"/>
        <item sd="0" f="1" x="4"/>
        <item x="2"/>
        <item x="3"/>
        <item t="default"/>
      </items>
    </pivotField>
    <pivotField subtotalTop="0" showAll="0" insertBlankRow="1"/>
    <pivotField subtotalTop="0" showAll="0" insertBlankRow="1"/>
    <pivotField dataField="1" subtotalTop="0" dragToRow="0" dragToCol="0" dragToPage="0" showAll="0" insertBlankRow="1" defaultSubtotal="0"/>
  </pivotFields>
  <rowFields count="2">
    <field x="8"/>
    <field x="7"/>
  </rowFields>
  <rowItems count="31">
    <i>
      <x/>
    </i>
    <i r="1">
      <x v="12"/>
    </i>
    <i r="1">
      <x v="26"/>
    </i>
    <i r="1">
      <x v="27"/>
    </i>
    <i t="default">
      <x/>
    </i>
    <i t="blank">
      <x/>
    </i>
    <i>
      <x v="1"/>
    </i>
    <i r="1">
      <x v="8"/>
    </i>
    <i r="1">
      <x v="10"/>
    </i>
    <i r="1">
      <x v="11"/>
    </i>
    <i r="1">
      <x v="14"/>
    </i>
    <i r="1">
      <x v="15"/>
    </i>
    <i r="1">
      <x v="16"/>
    </i>
    <i r="1">
      <x v="18"/>
    </i>
    <i r="1">
      <x v="19"/>
    </i>
    <i r="1">
      <x v="20"/>
    </i>
    <i r="1">
      <x v="21"/>
    </i>
    <i r="1">
      <x v="22"/>
    </i>
    <i r="1">
      <x v="23"/>
    </i>
    <i t="default">
      <x v="1"/>
    </i>
    <i t="blank">
      <x v="1"/>
    </i>
    <i>
      <x v="2"/>
    </i>
    <i t="blank">
      <x v="2"/>
    </i>
    <i>
      <x v="3"/>
    </i>
    <i r="1">
      <x v="17"/>
    </i>
    <i t="default">
      <x v="3"/>
    </i>
    <i t="blank">
      <x v="3"/>
    </i>
    <i>
      <x v="4"/>
    </i>
    <i r="1">
      <x v="25"/>
    </i>
    <i t="default">
      <x v="4"/>
    </i>
    <i t="blank">
      <x v="4"/>
    </i>
  </rowItems>
  <colFields count="1">
    <field x="-2"/>
  </colFields>
  <colItems count="3">
    <i>
      <x/>
    </i>
    <i i="1">
      <x v="1"/>
    </i>
    <i i="2">
      <x v="2"/>
    </i>
  </colItems>
  <dataFields count="3">
    <dataField name="Actual " fld="5" baseField="0" baseItem="0" numFmtId="164"/>
    <dataField name="Budget " fld="6" baseField="0" baseItem="0" numFmtId="164"/>
    <dataField name="Variance " fld="11" baseField="0" baseItem="0" numFmtId="164"/>
  </dataFields>
  <formats count="5">
    <format dxfId="28">
      <pivotArea dataOnly="0" labelOnly="1" outline="0" fieldPosition="0">
        <references count="1">
          <reference field="4294967294" count="3">
            <x v="0"/>
            <x v="1"/>
            <x v="2"/>
          </reference>
        </references>
      </pivotArea>
    </format>
    <format dxfId="27">
      <pivotArea outline="0" fieldPosition="0">
        <references count="1">
          <reference field="4294967294" count="1">
            <x v="2"/>
          </reference>
        </references>
      </pivotArea>
    </format>
    <format dxfId="26">
      <pivotArea outline="0" fieldPosition="0">
        <references count="1">
          <reference field="4294967294" count="1">
            <x v="2"/>
          </reference>
        </references>
      </pivotArea>
    </format>
    <format dxfId="25">
      <pivotArea outline="0" fieldPosition="0">
        <references count="1">
          <reference field="4294967294" count="1">
            <x v="2"/>
          </reference>
        </references>
      </pivotArea>
    </format>
    <format dxfId="24">
      <pivotArea outline="0" fieldPosition="0">
        <references count="1">
          <reference field="4294967294" count="1">
            <x v="1"/>
          </reference>
        </references>
      </pivotArea>
    </format>
  </formats>
  <pivotTableStyleInfo name="PivotStyleLight5" showRowHeaders="1" showColHeaders="1" showRowStripes="0" showColStripes="0" showLastColumn="1"/>
  <extLst>
    <ext xmlns:x14="http://schemas.microsoft.com/office/spreadsheetml/2009/9/main" uri="{962EF5D1-5CA2-4c93-8EF4-DBF5C05439D2}">
      <x14:pivotTableDefinition xmlns:xm="http://schemas.microsoft.com/office/excel/2006/main" hideValuesRow="1">
        <x14:conditionalFormats count="1">
          <x14:conditionalFormat scope="field" priority="2" id="{FF03DD85-5A66-4F3C-B5A8-ECD220A11769}">
            <x14:pivotAreas count="1">
              <pivotArea outline="0" collapsedLevelsAreSubtotals="1" fieldPosition="0">
                <references count="2">
                  <reference field="4294967294" count="1" selected="0">
                    <x v="2"/>
                  </reference>
                  <reference field="7" count="0" selected="0"/>
                </references>
              </pivotArea>
            </x14:pivotAreas>
          </x14:conditionalFormat>
        </x14:conditionalFormats>
      </x14:pivotTableDefinition>
    </ext>
    <ext xmlns:xpdl="http://schemas.microsoft.com/office/spreadsheetml/2016/pivotdefaultlayout" uri="{747A6164-185A-40DC-8AA5-F01512510D54}">
      <xpdl:pivotTableDefinition16 SubtotalsOnTopDefault="0"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FF7796D-37CB-4DBF-AE24-ECC2C2657D9D}" name="PTIncomeDoughnut" cacheId="29"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41" rowHeaderCaption="Row Labels" fieldListSortAscending="1">
  <location ref="R6:S18" firstHeaderRow="1" firstDataRow="1" firstDataCol="1"/>
  <pivotFields count="12">
    <pivotField subtotalTop="0" showAll="0" insertBlankRow="1"/>
    <pivotField subtotalTop="0" showAll="0" insertBlankRow="1">
      <items count="405">
        <item x="158"/>
        <item m="1" x="166"/>
        <item m="1" x="168"/>
        <item m="1" x="169"/>
        <item m="1" x="170"/>
        <item m="1" x="171"/>
        <item m="1" x="172"/>
        <item m="1" x="173"/>
        <item m="1" x="174"/>
        <item m="1" x="175"/>
        <item m="1" x="176"/>
        <item m="1" x="167"/>
        <item m="1" x="177"/>
        <item m="1" x="178"/>
        <item m="1" x="179"/>
        <item m="1" x="180"/>
        <item m="1" x="181"/>
        <item m="1" x="182"/>
        <item m="1" x="183"/>
        <item m="1" x="184"/>
        <item m="1" x="185"/>
        <item m="1" x="186"/>
        <item m="1" x="187"/>
        <item m="1" x="188"/>
        <item m="1" x="189"/>
        <item m="1" x="190"/>
        <item m="1" x="191"/>
        <item x="159"/>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x="160"/>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244"/>
        <item x="161"/>
        <item m="1" x="245"/>
        <item m="1" x="246"/>
        <item m="1" x="247"/>
        <item m="1" x="248"/>
        <item m="1" x="249"/>
        <item m="1" x="250"/>
        <item m="1" x="251"/>
        <item m="1" x="252"/>
        <item m="1" x="253"/>
        <item m="1" x="254"/>
        <item m="1" x="255"/>
        <item m="1" x="256"/>
        <item m="1" x="257"/>
        <item m="1" x="258"/>
        <item m="1" x="259"/>
        <item m="1" x="260"/>
        <item m="1" x="261"/>
        <item m="1" x="262"/>
        <item m="1" x="263"/>
        <item m="1" x="264"/>
        <item m="1" x="265"/>
        <item m="1" x="266"/>
        <item m="1" x="267"/>
        <item m="1" x="268"/>
        <item m="1" x="269"/>
        <item m="1" x="270"/>
        <item m="1" x="271"/>
        <item x="162"/>
        <item m="1" x="272"/>
        <item m="1" x="273"/>
        <item m="1" x="274"/>
        <item m="1" x="275"/>
        <item m="1" x="276"/>
        <item m="1" x="277"/>
        <item m="1" x="278"/>
        <item m="1" x="279"/>
        <item m="1" x="280"/>
        <item m="1" x="281"/>
        <item m="1" x="282"/>
        <item m="1" x="283"/>
        <item m="1" x="284"/>
        <item m="1" x="285"/>
        <item m="1" x="286"/>
        <item m="1" x="287"/>
        <item m="1" x="288"/>
        <item m="1" x="289"/>
        <item m="1" x="290"/>
        <item m="1" x="291"/>
        <item m="1" x="292"/>
        <item m="1" x="293"/>
        <item m="1" x="294"/>
        <item m="1" x="295"/>
        <item m="1" x="296"/>
        <item m="1" x="297"/>
        <item m="1" x="299"/>
        <item m="1" x="298"/>
        <item x="155"/>
        <item m="1" x="300"/>
        <item m="1" x="301"/>
        <item m="1" x="302"/>
        <item m="1" x="303"/>
        <item m="1" x="304"/>
        <item m="1" x="305"/>
        <item m="1" x="306"/>
        <item m="1" x="307"/>
        <item m="1" x="308"/>
        <item m="1" x="309"/>
        <item m="1" x="310"/>
        <item m="1" x="311"/>
        <item m="1" x="312"/>
        <item m="1" x="313"/>
        <item m="1" x="314"/>
        <item m="1" x="315"/>
        <item m="1" x="316"/>
        <item m="1" x="317"/>
        <item m="1" x="318"/>
        <item m="1" x="319"/>
        <item m="1" x="320"/>
        <item m="1" x="321"/>
        <item m="1" x="322"/>
        <item m="1" x="323"/>
        <item m="1" x="324"/>
        <item m="1" x="325"/>
        <item x="156"/>
        <item m="1" x="326"/>
        <item m="1" x="327"/>
        <item m="1" x="328"/>
        <item m="1" x="329"/>
        <item m="1" x="330"/>
        <item m="1" x="331"/>
        <item m="1" x="332"/>
        <item m="1" x="333"/>
        <item m="1" x="334"/>
        <item m="1" x="335"/>
        <item m="1" x="336"/>
        <item m="1" x="337"/>
        <item m="1" x="338"/>
        <item m="1" x="339"/>
        <item m="1" x="340"/>
        <item m="1" x="341"/>
        <item m="1" x="342"/>
        <item m="1" x="343"/>
        <item m="1" x="344"/>
        <item m="1" x="345"/>
        <item m="1" x="346"/>
        <item m="1" x="347"/>
        <item m="1" x="348"/>
        <item m="1" x="349"/>
        <item m="1" x="350"/>
        <item m="1" x="351"/>
        <item m="1" x="352"/>
        <item x="157"/>
        <item m="1" x="353"/>
        <item x="0"/>
        <item x="16"/>
        <item x="17"/>
        <item x="22"/>
        <item m="1" x="354"/>
        <item x="1"/>
        <item x="29"/>
        <item x="24"/>
        <item x="32"/>
        <item m="1" x="355"/>
        <item x="23"/>
        <item m="1" x="356"/>
        <item m="1" x="357"/>
        <item m="1" x="358"/>
        <item m="1" x="359"/>
        <item x="18"/>
        <item m="1" x="360"/>
        <item x="136"/>
        <item m="1" x="361"/>
        <item x="2"/>
        <item m="1" x="362"/>
        <item m="1" x="363"/>
        <item m="1" x="364"/>
        <item m="1" x="365"/>
        <item m="1" x="366"/>
        <item m="1" x="367"/>
        <item x="30"/>
        <item x="60"/>
        <item x="19"/>
        <item x="163"/>
        <item m="1" x="368"/>
        <item m="1" x="369"/>
        <item x="3"/>
        <item m="1" x="370"/>
        <item m="1" x="371"/>
        <item x="62"/>
        <item m="1" x="372"/>
        <item m="1" x="373"/>
        <item m="1" x="374"/>
        <item m="1" x="375"/>
        <item m="1" x="376"/>
        <item m="1" x="377"/>
        <item m="1" x="378"/>
        <item x="61"/>
        <item m="1" x="379"/>
        <item x="4"/>
        <item x="31"/>
        <item m="1" x="380"/>
        <item x="63"/>
        <item x="64"/>
        <item m="1" x="381"/>
        <item m="1" x="382"/>
        <item m="1" x="383"/>
        <item m="1" x="384"/>
        <item x="20"/>
        <item m="1" x="385"/>
        <item x="137"/>
        <item x="164"/>
        <item x="5"/>
        <item m="1" x="386"/>
        <item m="1" x="387"/>
        <item x="21"/>
        <item m="1" x="388"/>
        <item m="1" x="389"/>
        <item x="25"/>
        <item x="65"/>
        <item m="1" x="390"/>
        <item m="1" x="391"/>
        <item m="1" x="392"/>
        <item x="6"/>
        <item m="1" x="393"/>
        <item m="1" x="394"/>
        <item x="66"/>
        <item x="67"/>
        <item m="1" x="395"/>
        <item m="1" x="396"/>
        <item m="1" x="397"/>
        <item m="1" x="398"/>
        <item m="1" x="399"/>
        <item m="1" x="400"/>
        <item m="1" x="401"/>
        <item m="1" x="402"/>
        <item m="1" x="403"/>
        <item x="7"/>
        <item x="165"/>
        <item x="68"/>
        <item x="8"/>
        <item x="69"/>
        <item x="70"/>
        <item x="71"/>
        <item x="72"/>
        <item x="74"/>
        <item x="26"/>
        <item x="34"/>
        <item x="33"/>
        <item x="75"/>
        <item x="27"/>
        <item x="76"/>
        <item x="77"/>
        <item x="78"/>
        <item x="79"/>
        <item x="80"/>
        <item x="138"/>
        <item x="81"/>
        <item x="82"/>
        <item x="83"/>
        <item x="84"/>
        <item x="85"/>
        <item x="144"/>
        <item x="122"/>
        <item x="123"/>
        <item x="109"/>
        <item x="86"/>
        <item x="110"/>
        <item x="111"/>
        <item x="112"/>
        <item x="113"/>
        <item x="114"/>
        <item x="87"/>
        <item x="88"/>
        <item x="89"/>
        <item x="115"/>
        <item x="90"/>
        <item x="91"/>
        <item x="92"/>
        <item x="124"/>
        <item x="93"/>
        <item x="94"/>
        <item x="126"/>
        <item x="145"/>
        <item x="95"/>
        <item x="96"/>
        <item x="97"/>
        <item x="98"/>
        <item x="99"/>
        <item x="100"/>
        <item x="101"/>
        <item x="127"/>
        <item x="102"/>
        <item x="103"/>
        <item x="104"/>
        <item x="128"/>
        <item x="129"/>
        <item x="130"/>
        <item x="146"/>
        <item x="116"/>
        <item x="131"/>
        <item x="125"/>
        <item x="105"/>
        <item x="117"/>
        <item x="118"/>
        <item x="106"/>
        <item x="107"/>
        <item x="108"/>
        <item x="35"/>
        <item x="36"/>
        <item x="37"/>
        <item x="9"/>
        <item x="38"/>
        <item x="39"/>
        <item x="40"/>
        <item x="41"/>
        <item x="132"/>
        <item x="42"/>
        <item x="147"/>
        <item x="10"/>
        <item x="43"/>
        <item x="44"/>
        <item x="119"/>
        <item x="45"/>
        <item x="11"/>
        <item x="133"/>
        <item x="46"/>
        <item x="47"/>
        <item x="48"/>
        <item x="14"/>
        <item x="49"/>
        <item x="50"/>
        <item x="51"/>
        <item x="52"/>
        <item x="12"/>
        <item x="53"/>
        <item x="134"/>
        <item x="120"/>
        <item x="54"/>
        <item x="135"/>
        <item x="121"/>
        <item x="55"/>
        <item x="56"/>
        <item x="57"/>
        <item x="58"/>
        <item x="59"/>
        <item x="141"/>
        <item x="142"/>
        <item x="143"/>
        <item x="140"/>
        <item x="148"/>
        <item x="149"/>
        <item x="150"/>
        <item x="13"/>
        <item x="151"/>
        <item x="15"/>
        <item x="152"/>
        <item x="153"/>
        <item x="73"/>
        <item x="154"/>
        <item x="139"/>
        <item x="28"/>
        <item t="default"/>
      </items>
    </pivotField>
    <pivotField subtotalTop="0" showAll="0" insertBlankRow="1"/>
    <pivotField subtotalTop="0" showAll="0" insertBlankRow="1" sortType="descending">
      <autoSortScope>
        <pivotArea dataOnly="0" outline="0" fieldPosition="0">
          <references count="1">
            <reference field="4294967294" count="1" selected="0">
              <x v="0"/>
            </reference>
          </references>
        </pivotArea>
      </autoSortScope>
    </pivotField>
    <pivotField subtotalTop="0" showAll="0" insertBlankRow="1"/>
    <pivotField dataField="1" subtotalTop="0" showAll="0" insertBlankRow="1"/>
    <pivotField subtotalTop="0" showAll="0" insertBlankRow="1"/>
    <pivotField axis="axisRow" subtotalTop="0" showAll="0" insertBlankRow="1" sortType="ascending">
      <items count="29">
        <item m="1" x="23"/>
        <item x="8"/>
        <item x="6"/>
        <item x="9"/>
        <item x="12"/>
        <item m="1" x="24"/>
        <item x="2"/>
        <item m="1" x="19"/>
        <item m="1" x="20"/>
        <item m="1" x="21"/>
        <item x="1"/>
        <item x="16"/>
        <item m="1" x="17"/>
        <item m="1" x="18"/>
        <item x="10"/>
        <item x="4"/>
        <item m="1" x="22"/>
        <item x="3"/>
        <item x="11"/>
        <item x="7"/>
        <item m="1" x="25"/>
        <item x="14"/>
        <item x="0"/>
        <item x="13"/>
        <item m="1" x="26"/>
        <item x="5"/>
        <item m="1" x="27"/>
        <item x="15"/>
        <item t="default"/>
      </items>
      <autoSortScope>
        <pivotArea dataOnly="0" outline="0" fieldPosition="0">
          <references count="1">
            <reference field="4294967294" count="1" selected="0">
              <x v="0"/>
            </reference>
          </references>
        </pivotArea>
      </autoSortScope>
    </pivotField>
    <pivotField subtotalTop="0" showAll="0" insertBlankRow="1">
      <items count="6">
        <item h="1" sd="0" x="1"/>
        <item x="0"/>
        <item h="1" sd="0" f="1" x="4"/>
        <item h="1" x="2"/>
        <item h="1" x="3"/>
        <item t="default"/>
      </items>
    </pivotField>
    <pivotField subtotalTop="0" showAll="0" insertBlankRow="1"/>
    <pivotField subtotalTop="0" showAll="0" insertBlankRow="1"/>
    <pivotField subtotalTop="0" dragToRow="0" dragToCol="0" dragToPage="0" showAll="0" insertBlankRow="1" defaultSubtotal="0"/>
  </pivotFields>
  <rowFields count="1">
    <field x="7"/>
  </rowFields>
  <rowItems count="12">
    <i>
      <x v="19"/>
    </i>
    <i>
      <x v="1"/>
    </i>
    <i>
      <x v="17"/>
    </i>
    <i>
      <x v="3"/>
    </i>
    <i>
      <x v="6"/>
    </i>
    <i>
      <x v="2"/>
    </i>
    <i>
      <x v="18"/>
    </i>
    <i>
      <x v="23"/>
    </i>
    <i>
      <x v="22"/>
    </i>
    <i>
      <x v="14"/>
    </i>
    <i>
      <x v="4"/>
    </i>
    <i>
      <x v="21"/>
    </i>
  </rowItems>
  <colItems count="1">
    <i/>
  </colItems>
  <dataFields count="1">
    <dataField name="Actual " fld="5" baseField="0" baseItem="0" numFmtId="167"/>
  </dataFields>
  <formats count="1">
    <format dxfId="16">
      <pivotArea dataOnly="0" labelOnly="1" outline="0" fieldPosition="0">
        <references count="1">
          <reference field="4294967294" count="1">
            <x v="0"/>
          </reference>
        </references>
      </pivotArea>
    </format>
  </formats>
  <chartFormats count="18">
    <chartFormat chart="2" format="0"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4" format="4" series="1">
      <pivotArea type="data" outline="0" fieldPosition="0">
        <references count="1">
          <reference field="4294967294" count="1" selected="0">
            <x v="0"/>
          </reference>
        </references>
      </pivotArea>
    </chartFormat>
    <chartFormat chart="20" format="4" series="1">
      <pivotArea type="data" outline="0" fieldPosition="0">
        <references count="1">
          <reference field="4294967294" count="1" selected="0">
            <x v="0"/>
          </reference>
        </references>
      </pivotArea>
    </chartFormat>
    <chartFormat chart="31" format="10" series="1">
      <pivotArea type="data" outline="0" fieldPosition="0">
        <references count="1">
          <reference field="4294967294" count="1" selected="0">
            <x v="0"/>
          </reference>
        </references>
      </pivotArea>
    </chartFormat>
    <chartFormat chart="31" format="46">
      <pivotArea type="data" outline="0" fieldPosition="0">
        <references count="2">
          <reference field="4294967294" count="1" selected="0">
            <x v="0"/>
          </reference>
          <reference field="7" count="1" selected="0">
            <x v="19"/>
          </reference>
        </references>
      </pivotArea>
    </chartFormat>
    <chartFormat chart="31" format="47">
      <pivotArea type="data" outline="0" fieldPosition="0">
        <references count="2">
          <reference field="4294967294" count="1" selected="0">
            <x v="0"/>
          </reference>
          <reference field="7" count="1" selected="0">
            <x v="1"/>
          </reference>
        </references>
      </pivotArea>
    </chartFormat>
    <chartFormat chart="31" format="48">
      <pivotArea type="data" outline="0" fieldPosition="0">
        <references count="2">
          <reference field="4294967294" count="1" selected="0">
            <x v="0"/>
          </reference>
          <reference field="7" count="1" selected="0">
            <x v="17"/>
          </reference>
        </references>
      </pivotArea>
    </chartFormat>
    <chartFormat chart="31" format="49">
      <pivotArea type="data" outline="0" fieldPosition="0">
        <references count="2">
          <reference field="4294967294" count="1" selected="0">
            <x v="0"/>
          </reference>
          <reference field="7" count="1" selected="0">
            <x v="3"/>
          </reference>
        </references>
      </pivotArea>
    </chartFormat>
    <chartFormat chart="31" format="50">
      <pivotArea type="data" outline="0" fieldPosition="0">
        <references count="2">
          <reference field="4294967294" count="1" selected="0">
            <x v="0"/>
          </reference>
          <reference field="7" count="1" selected="0">
            <x v="6"/>
          </reference>
        </references>
      </pivotArea>
    </chartFormat>
    <chartFormat chart="31" format="51">
      <pivotArea type="data" outline="0" fieldPosition="0">
        <references count="2">
          <reference field="4294967294" count="1" selected="0">
            <x v="0"/>
          </reference>
          <reference field="7" count="1" selected="0">
            <x v="2"/>
          </reference>
        </references>
      </pivotArea>
    </chartFormat>
    <chartFormat chart="31" format="52">
      <pivotArea type="data" outline="0" fieldPosition="0">
        <references count="2">
          <reference field="4294967294" count="1" selected="0">
            <x v="0"/>
          </reference>
          <reference field="7" count="1" selected="0">
            <x v="23"/>
          </reference>
        </references>
      </pivotArea>
    </chartFormat>
    <chartFormat chart="31" format="53">
      <pivotArea type="data" outline="0" fieldPosition="0">
        <references count="2">
          <reference field="4294967294" count="1" selected="0">
            <x v="0"/>
          </reference>
          <reference field="7" count="1" selected="0">
            <x v="21"/>
          </reference>
        </references>
      </pivotArea>
    </chartFormat>
    <chartFormat chart="31" format="54">
      <pivotArea type="data" outline="0" fieldPosition="0">
        <references count="2">
          <reference field="4294967294" count="1" selected="0">
            <x v="0"/>
          </reference>
          <reference field="7" count="1" selected="0">
            <x v="14"/>
          </reference>
        </references>
      </pivotArea>
    </chartFormat>
    <chartFormat chart="31" format="55">
      <pivotArea type="data" outline="0" fieldPosition="0">
        <references count="2">
          <reference field="4294967294" count="1" selected="0">
            <x v="0"/>
          </reference>
          <reference field="7" count="1" selected="0">
            <x v="4"/>
          </reference>
        </references>
      </pivotArea>
    </chartFormat>
    <chartFormat chart="31" format="56">
      <pivotArea type="data" outline="0" fieldPosition="0">
        <references count="2">
          <reference field="4294967294" count="1" selected="0">
            <x v="0"/>
          </reference>
          <reference field="7" count="1" selected="0">
            <x v="22"/>
          </reference>
        </references>
      </pivotArea>
    </chartFormat>
    <chartFormat chart="31" format="57">
      <pivotArea type="data" outline="0" fieldPosition="0">
        <references count="2">
          <reference field="4294967294" count="1" selected="0">
            <x v="0"/>
          </reference>
          <reference field="7" count="1" selected="0">
            <x v="18"/>
          </reference>
        </references>
      </pivotArea>
    </chartFormat>
  </chart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FB8560-4DF5-4CD4-B5AC-1FF1BDA03558}" name="PTExpActBud" cacheId="29"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29" rowHeaderCaption="Row Labels" fieldListSortAscending="1">
  <location ref="G6:I36" firstHeaderRow="0" firstDataRow="1" firstDataCol="1"/>
  <pivotFields count="12">
    <pivotField subtotalTop="0" showAll="0" insertBlankRow="1"/>
    <pivotField subtotalTop="0" showAll="0" insertBlankRow="1"/>
    <pivotField subtotalTop="0" showAll="0" insertBlankRow="1"/>
    <pivotField subtotalTop="0" showAll="0" insertBlankRow="1"/>
    <pivotField subtotalTop="0" showAll="0" insertBlankRow="1"/>
    <pivotField dataField="1" subtotalTop="0" showAll="0" insertBlankRow="1"/>
    <pivotField dataField="1" subtotalTop="0" showAll="0" insertBlankRow="1"/>
    <pivotField subtotalTop="0" showAll="0" insertBlankRow="1" sortType="ascending">
      <autoSortScope>
        <pivotArea dataOnly="0" outline="0" fieldPosition="0">
          <references count="1">
            <reference field="4294967294" count="1" selected="0">
              <x v="0"/>
            </reference>
          </references>
        </pivotArea>
      </autoSortScope>
    </pivotField>
    <pivotField subtotalTop="0" showAll="0" insertBlankRow="1">
      <items count="6">
        <item h="1" sd="0" x="1"/>
        <item x="0"/>
        <item h="1" sd="0" f="1" x="4"/>
        <item h="1" x="2"/>
        <item h="1" x="3"/>
        <item t="default"/>
      </items>
    </pivotField>
    <pivotField axis="axisRow" subtotalTop="0" showAll="0" insertBlankRow="1">
      <items count="4">
        <item x="0"/>
        <item x="1"/>
        <item x="2"/>
        <item t="default"/>
      </items>
    </pivotField>
    <pivotField axis="axisRow" subtotalTop="0" showAll="0" insertBlankRow="1">
      <items count="14">
        <item x="9"/>
        <item x="10"/>
        <item x="4"/>
        <item x="5"/>
        <item x="8"/>
        <item x="11"/>
        <item x="12"/>
        <item x="0"/>
        <item x="1"/>
        <item x="2"/>
        <item x="3"/>
        <item x="6"/>
        <item x="7"/>
        <item t="default"/>
      </items>
    </pivotField>
    <pivotField subtotalTop="0" dragToRow="0" dragToCol="0" dragToPage="0" showAll="0" insertBlankRow="1" defaultSubtotal="0"/>
  </pivotFields>
  <rowFields count="2">
    <field x="9"/>
    <field x="10"/>
  </rowFields>
  <rowItems count="30">
    <i>
      <x/>
    </i>
    <i r="1">
      <x/>
    </i>
    <i r="1">
      <x v="1"/>
    </i>
    <i r="1">
      <x v="2"/>
    </i>
    <i r="1">
      <x v="3"/>
    </i>
    <i r="1">
      <x v="4"/>
    </i>
    <i r="1">
      <x v="5"/>
    </i>
    <i r="1">
      <x v="6"/>
    </i>
    <i r="1">
      <x v="7"/>
    </i>
    <i r="1">
      <x v="8"/>
    </i>
    <i r="1">
      <x v="9"/>
    </i>
    <i r="1">
      <x v="10"/>
    </i>
    <i r="1">
      <x v="11"/>
    </i>
    <i t="default">
      <x/>
    </i>
    <i t="blank">
      <x/>
    </i>
    <i>
      <x v="1"/>
    </i>
    <i r="1">
      <x/>
    </i>
    <i r="1">
      <x v="1"/>
    </i>
    <i r="1">
      <x v="2"/>
    </i>
    <i r="1">
      <x v="3"/>
    </i>
    <i r="1">
      <x v="4"/>
    </i>
    <i r="1">
      <x v="5"/>
    </i>
    <i r="1">
      <x v="6"/>
    </i>
    <i r="1">
      <x v="7"/>
    </i>
    <i r="1">
      <x v="8"/>
    </i>
    <i r="1">
      <x v="9"/>
    </i>
    <i r="1">
      <x v="10"/>
    </i>
    <i r="1">
      <x v="11"/>
    </i>
    <i t="default">
      <x v="1"/>
    </i>
    <i t="blank">
      <x v="1"/>
    </i>
  </rowItems>
  <colFields count="1">
    <field x="-2"/>
  </colFields>
  <colItems count="2">
    <i>
      <x/>
    </i>
    <i i="1">
      <x v="1"/>
    </i>
  </colItems>
  <dataFields count="2">
    <dataField name="Actual " fld="5" baseField="0" baseItem="0" numFmtId="164"/>
    <dataField name="Budget " fld="6" baseField="0" baseItem="0" numFmtId="164"/>
  </dataFields>
  <formats count="3">
    <format dxfId="19">
      <pivotArea dataOnly="0" labelOnly="1" outline="0" fieldPosition="0">
        <references count="1">
          <reference field="4294967294" count="2">
            <x v="0"/>
            <x v="1"/>
          </reference>
        </references>
      </pivotArea>
    </format>
    <format dxfId="18">
      <pivotArea outline="0" fieldPosition="0">
        <references count="1">
          <reference field="4294967294" count="1">
            <x v="0"/>
          </reference>
        </references>
      </pivotArea>
    </format>
    <format dxfId="17">
      <pivotArea outline="0" fieldPosition="0">
        <references count="1">
          <reference field="4294967294" count="1">
            <x v="1"/>
          </reference>
        </references>
      </pivotArea>
    </format>
  </formats>
  <chartFormats count="6">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s>
  <pivotTableStyleInfo name="PivotStyleLight15" showRowHeaders="1" showColHeaders="1" showRowStripes="0" showColStripes="0" showLastColumn="1"/>
  <filters count="1">
    <filter fld="1" type="dateBetween" evalOrder="-1" id="163" name="Date">
      <autoFilter ref="A1">
        <filterColumn colId="0">
          <customFilters and="1">
            <customFilter operator="greaterThanOrEqual" val="45474"/>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EE69B52-D4A3-4EB4-9360-7FC217E0012A}" name="PTExpbyCategory" cacheId="29" applyNumberFormats="0" applyBorderFormats="0" applyFontFormats="0" applyPatternFormats="0" applyAlignmentFormats="0" applyWidthHeightFormats="1" dataCaption="Values" updatedVersion="8" minRefreshableVersion="5" showDrill="0" colGrandTotals="0" itemPrintTitles="1" createdVersion="8" indent="0" outline="1" outlineData="1" multipleFieldFilters="0" chartFormat="12" rowHeaderCaption="Row Labels" fieldListSortAscending="1">
  <location ref="C6:E18" firstHeaderRow="0" firstDataRow="1" firstDataCol="1"/>
  <pivotFields count="12">
    <pivotField subtotalTop="0" showAll="0" insertBlankRow="1"/>
    <pivotField subtotalTop="0" showAll="0" insertBlankRow="1">
      <items count="405">
        <item x="158"/>
        <item m="1" x="166"/>
        <item m="1" x="168"/>
        <item m="1" x="169"/>
        <item m="1" x="170"/>
        <item m="1" x="171"/>
        <item m="1" x="172"/>
        <item m="1" x="173"/>
        <item m="1" x="174"/>
        <item m="1" x="175"/>
        <item m="1" x="176"/>
        <item m="1" x="167"/>
        <item m="1" x="177"/>
        <item m="1" x="178"/>
        <item m="1" x="179"/>
        <item m="1" x="180"/>
        <item m="1" x="181"/>
        <item m="1" x="182"/>
        <item m="1" x="183"/>
        <item m="1" x="184"/>
        <item m="1" x="185"/>
        <item m="1" x="186"/>
        <item m="1" x="187"/>
        <item m="1" x="188"/>
        <item m="1" x="189"/>
        <item m="1" x="190"/>
        <item m="1" x="191"/>
        <item x="159"/>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x="160"/>
        <item m="1" x="217"/>
        <item m="1" x="218"/>
        <item m="1" x="219"/>
        <item m="1" x="220"/>
        <item m="1" x="221"/>
        <item m="1" x="222"/>
        <item m="1" x="223"/>
        <item m="1" x="224"/>
        <item m="1" x="225"/>
        <item m="1" x="226"/>
        <item m="1" x="227"/>
        <item m="1" x="228"/>
        <item m="1" x="229"/>
        <item m="1" x="230"/>
        <item m="1" x="231"/>
        <item m="1" x="232"/>
        <item m="1" x="233"/>
        <item m="1" x="234"/>
        <item m="1" x="235"/>
        <item m="1" x="236"/>
        <item m="1" x="237"/>
        <item m="1" x="238"/>
        <item m="1" x="239"/>
        <item m="1" x="240"/>
        <item m="1" x="241"/>
        <item m="1" x="242"/>
        <item m="1" x="243"/>
        <item m="1" x="244"/>
        <item x="161"/>
        <item m="1" x="245"/>
        <item m="1" x="246"/>
        <item m="1" x="247"/>
        <item m="1" x="248"/>
        <item m="1" x="249"/>
        <item m="1" x="250"/>
        <item m="1" x="251"/>
        <item m="1" x="252"/>
        <item m="1" x="253"/>
        <item m="1" x="254"/>
        <item m="1" x="255"/>
        <item m="1" x="256"/>
        <item m="1" x="257"/>
        <item m="1" x="258"/>
        <item m="1" x="259"/>
        <item m="1" x="260"/>
        <item m="1" x="261"/>
        <item m="1" x="262"/>
        <item m="1" x="263"/>
        <item m="1" x="264"/>
        <item m="1" x="265"/>
        <item m="1" x="266"/>
        <item m="1" x="267"/>
        <item m="1" x="268"/>
        <item m="1" x="269"/>
        <item m="1" x="270"/>
        <item m="1" x="271"/>
        <item x="162"/>
        <item m="1" x="272"/>
        <item m="1" x="273"/>
        <item m="1" x="274"/>
        <item m="1" x="275"/>
        <item m="1" x="276"/>
        <item m="1" x="277"/>
        <item m="1" x="278"/>
        <item m="1" x="279"/>
        <item m="1" x="280"/>
        <item m="1" x="281"/>
        <item m="1" x="282"/>
        <item m="1" x="283"/>
        <item m="1" x="284"/>
        <item m="1" x="285"/>
        <item m="1" x="286"/>
        <item m="1" x="287"/>
        <item m="1" x="288"/>
        <item m="1" x="289"/>
        <item m="1" x="290"/>
        <item m="1" x="291"/>
        <item m="1" x="292"/>
        <item m="1" x="293"/>
        <item m="1" x="294"/>
        <item m="1" x="295"/>
        <item m="1" x="296"/>
        <item m="1" x="297"/>
        <item m="1" x="299"/>
        <item m="1" x="298"/>
        <item x="155"/>
        <item m="1" x="300"/>
        <item m="1" x="301"/>
        <item m="1" x="302"/>
        <item m="1" x="303"/>
        <item m="1" x="304"/>
        <item m="1" x="305"/>
        <item m="1" x="306"/>
        <item m="1" x="307"/>
        <item m="1" x="308"/>
        <item m="1" x="309"/>
        <item m="1" x="310"/>
        <item m="1" x="311"/>
        <item m="1" x="312"/>
        <item m="1" x="313"/>
        <item m="1" x="314"/>
        <item m="1" x="315"/>
        <item m="1" x="316"/>
        <item m="1" x="317"/>
        <item m="1" x="318"/>
        <item m="1" x="319"/>
        <item m="1" x="320"/>
        <item m="1" x="321"/>
        <item m="1" x="322"/>
        <item m="1" x="323"/>
        <item m="1" x="324"/>
        <item m="1" x="325"/>
        <item x="156"/>
        <item m="1" x="326"/>
        <item m="1" x="327"/>
        <item m="1" x="328"/>
        <item m="1" x="329"/>
        <item m="1" x="330"/>
        <item m="1" x="331"/>
        <item m="1" x="332"/>
        <item m="1" x="333"/>
        <item m="1" x="334"/>
        <item m="1" x="335"/>
        <item m="1" x="336"/>
        <item m="1" x="337"/>
        <item m="1" x="338"/>
        <item m="1" x="339"/>
        <item m="1" x="340"/>
        <item m="1" x="341"/>
        <item m="1" x="342"/>
        <item m="1" x="343"/>
        <item m="1" x="344"/>
        <item m="1" x="345"/>
        <item m="1" x="346"/>
        <item m="1" x="347"/>
        <item m="1" x="348"/>
        <item m="1" x="349"/>
        <item m="1" x="350"/>
        <item m="1" x="351"/>
        <item m="1" x="352"/>
        <item x="157"/>
        <item m="1" x="353"/>
        <item x="0"/>
        <item x="16"/>
        <item x="17"/>
        <item x="22"/>
        <item m="1" x="354"/>
        <item x="1"/>
        <item x="29"/>
        <item x="24"/>
        <item x="32"/>
        <item m="1" x="355"/>
        <item x="23"/>
        <item m="1" x="356"/>
        <item m="1" x="357"/>
        <item m="1" x="358"/>
        <item m="1" x="359"/>
        <item x="18"/>
        <item m="1" x="360"/>
        <item x="136"/>
        <item m="1" x="361"/>
        <item x="2"/>
        <item m="1" x="362"/>
        <item m="1" x="363"/>
        <item m="1" x="364"/>
        <item m="1" x="365"/>
        <item m="1" x="366"/>
        <item m="1" x="367"/>
        <item x="30"/>
        <item x="60"/>
        <item x="19"/>
        <item x="163"/>
        <item m="1" x="368"/>
        <item m="1" x="369"/>
        <item x="3"/>
        <item m="1" x="370"/>
        <item m="1" x="371"/>
        <item x="62"/>
        <item m="1" x="372"/>
        <item m="1" x="373"/>
        <item m="1" x="374"/>
        <item m="1" x="375"/>
        <item m="1" x="376"/>
        <item m="1" x="377"/>
        <item m="1" x="378"/>
        <item x="61"/>
        <item m="1" x="379"/>
        <item x="4"/>
        <item x="31"/>
        <item m="1" x="380"/>
        <item x="63"/>
        <item x="64"/>
        <item m="1" x="381"/>
        <item m="1" x="382"/>
        <item m="1" x="383"/>
        <item m="1" x="384"/>
        <item x="20"/>
        <item m="1" x="385"/>
        <item x="137"/>
        <item x="164"/>
        <item x="5"/>
        <item m="1" x="386"/>
        <item m="1" x="387"/>
        <item x="21"/>
        <item m="1" x="388"/>
        <item m="1" x="389"/>
        <item x="25"/>
        <item x="65"/>
        <item m="1" x="390"/>
        <item m="1" x="391"/>
        <item m="1" x="392"/>
        <item x="6"/>
        <item m="1" x="393"/>
        <item m="1" x="394"/>
        <item x="66"/>
        <item x="67"/>
        <item m="1" x="395"/>
        <item m="1" x="396"/>
        <item m="1" x="397"/>
        <item m="1" x="398"/>
        <item m="1" x="399"/>
        <item m="1" x="400"/>
        <item m="1" x="401"/>
        <item m="1" x="402"/>
        <item m="1" x="403"/>
        <item x="7"/>
        <item x="165"/>
        <item x="68"/>
        <item x="8"/>
        <item x="69"/>
        <item x="70"/>
        <item x="71"/>
        <item x="72"/>
        <item x="74"/>
        <item x="26"/>
        <item x="34"/>
        <item x="33"/>
        <item x="75"/>
        <item x="27"/>
        <item x="76"/>
        <item x="77"/>
        <item x="78"/>
        <item x="79"/>
        <item x="80"/>
        <item x="138"/>
        <item x="81"/>
        <item x="82"/>
        <item x="83"/>
        <item x="84"/>
        <item x="85"/>
        <item x="144"/>
        <item x="122"/>
        <item x="123"/>
        <item x="109"/>
        <item x="86"/>
        <item x="110"/>
        <item x="111"/>
        <item x="112"/>
        <item x="113"/>
        <item x="114"/>
        <item x="87"/>
        <item x="88"/>
        <item x="89"/>
        <item x="115"/>
        <item x="90"/>
        <item x="91"/>
        <item x="92"/>
        <item x="124"/>
        <item x="93"/>
        <item x="94"/>
        <item x="126"/>
        <item x="145"/>
        <item x="95"/>
        <item x="96"/>
        <item x="97"/>
        <item x="98"/>
        <item x="99"/>
        <item x="100"/>
        <item x="101"/>
        <item x="127"/>
        <item x="102"/>
        <item x="103"/>
        <item x="104"/>
        <item x="128"/>
        <item x="129"/>
        <item x="130"/>
        <item x="146"/>
        <item x="116"/>
        <item x="131"/>
        <item x="125"/>
        <item x="105"/>
        <item x="117"/>
        <item x="118"/>
        <item x="106"/>
        <item x="107"/>
        <item x="108"/>
        <item x="35"/>
        <item x="36"/>
        <item x="37"/>
        <item x="9"/>
        <item x="38"/>
        <item x="39"/>
        <item x="40"/>
        <item x="41"/>
        <item x="132"/>
        <item x="42"/>
        <item x="147"/>
        <item x="10"/>
        <item x="43"/>
        <item x="44"/>
        <item x="119"/>
        <item x="45"/>
        <item x="11"/>
        <item x="133"/>
        <item x="46"/>
        <item x="47"/>
        <item x="48"/>
        <item x="14"/>
        <item x="49"/>
        <item x="50"/>
        <item x="51"/>
        <item x="52"/>
        <item x="12"/>
        <item x="53"/>
        <item x="134"/>
        <item x="120"/>
        <item x="54"/>
        <item x="135"/>
        <item x="121"/>
        <item x="55"/>
        <item x="56"/>
        <item x="57"/>
        <item x="58"/>
        <item x="59"/>
        <item x="141"/>
        <item x="142"/>
        <item x="143"/>
        <item x="140"/>
        <item x="148"/>
        <item x="149"/>
        <item x="150"/>
        <item x="13"/>
        <item x="151"/>
        <item x="15"/>
        <item x="152"/>
        <item x="153"/>
        <item x="73"/>
        <item x="154"/>
        <item x="139"/>
        <item x="28"/>
        <item t="default"/>
      </items>
    </pivotField>
    <pivotField subtotalTop="0" showAll="0" insertBlankRow="1"/>
    <pivotField subtotalTop="0" showAll="0" insertBlankRow="1"/>
    <pivotField subtotalTop="0" showAll="0" insertBlankRow="1"/>
    <pivotField dataField="1" subtotalTop="0" showAll="0" insertBlankRow="1"/>
    <pivotField dataField="1" subtotalTop="0" showAll="0" insertBlankRow="1"/>
    <pivotField axis="axisRow" subtotalTop="0" showAll="0" insertBlankRow="1" sortType="descending">
      <items count="29">
        <item h="1" m="1" x="23"/>
        <item h="1" m="1" x="24"/>
        <item h="1" m="1" x="20"/>
        <item h="1" m="1" x="21"/>
        <item m="1" x="22"/>
        <item m="1" x="25"/>
        <item h="1" m="1" x="26"/>
        <item h="1" m="1" x="27"/>
        <item x="0"/>
        <item m="1" x="17"/>
        <item x="2"/>
        <item x="3"/>
        <item x="4"/>
        <item h="1" m="1" x="19"/>
        <item h="1" x="12"/>
        <item x="6"/>
        <item x="7"/>
        <item h="1" x="5"/>
        <item x="8"/>
        <item x="9"/>
        <item x="10"/>
        <item x="11"/>
        <item x="13"/>
        <item x="14"/>
        <item m="1" x="18"/>
        <item h="1" x="15"/>
        <item h="1" x="1"/>
        <item h="1" x="16"/>
        <item t="default"/>
      </items>
      <autoSortScope>
        <pivotArea dataOnly="0" outline="0" fieldPosition="0">
          <references count="1">
            <reference field="4294967294" count="1" selected="0">
              <x v="0"/>
            </reference>
          </references>
        </pivotArea>
      </autoSortScope>
    </pivotField>
    <pivotField subtotalTop="0" showAll="0" insertBlankRow="1">
      <items count="6">
        <item h="1" sd="0" x="1"/>
        <item x="0"/>
        <item h="1" sd="0" f="1" x="4"/>
        <item h="1" x="2"/>
        <item h="1" x="3"/>
        <item t="default"/>
      </items>
    </pivotField>
    <pivotField subtotalTop="0" showAll="0" insertBlankRow="1"/>
    <pivotField subtotalTop="0" showAll="0" insertBlankRow="1"/>
    <pivotField subtotalTop="0" dragToRow="0" dragToCol="0" dragToPage="0" showAll="0" insertBlankRow="1" defaultSubtotal="0"/>
  </pivotFields>
  <rowFields count="1">
    <field x="7"/>
  </rowFields>
  <rowItems count="12">
    <i>
      <x v="23"/>
    </i>
    <i>
      <x v="20"/>
    </i>
    <i>
      <x v="8"/>
    </i>
    <i>
      <x v="22"/>
    </i>
    <i>
      <x v="21"/>
    </i>
    <i>
      <x v="15"/>
    </i>
    <i>
      <x v="10"/>
    </i>
    <i>
      <x v="19"/>
    </i>
    <i>
      <x v="11"/>
    </i>
    <i>
      <x v="18"/>
    </i>
    <i>
      <x v="16"/>
    </i>
    <i t="grand">
      <x/>
    </i>
  </rowItems>
  <colFields count="1">
    <field x="-2"/>
  </colFields>
  <colItems count="2">
    <i>
      <x/>
    </i>
    <i i="1">
      <x v="1"/>
    </i>
  </colItems>
  <dataFields count="2">
    <dataField name="Actual " fld="5" baseField="7" baseItem="18" numFmtId="164"/>
    <dataField name="Budget " fld="6" baseField="0" baseItem="0" numFmtId="164"/>
  </dataFields>
  <formats count="3">
    <format dxfId="22">
      <pivotArea dataOnly="0" labelOnly="1" outline="0" fieldPosition="0">
        <references count="1">
          <reference field="4294967294" count="2">
            <x v="0"/>
            <x v="1"/>
          </reference>
        </references>
      </pivotArea>
    </format>
    <format dxfId="21">
      <pivotArea outline="0" fieldPosition="0">
        <references count="1">
          <reference field="4294967294" count="1">
            <x v="1"/>
          </reference>
        </references>
      </pivotArea>
    </format>
    <format dxfId="20">
      <pivotArea outline="0" fieldPosition="0">
        <references count="1">
          <reference field="4294967294" count="1">
            <x v="0"/>
          </reference>
        </references>
      </pivotArea>
    </format>
  </formats>
  <chartFormats count="2">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EA58251-E903-47FA-B6C4-5B8489827AE3}" name="PTIncomeActBud" cacheId="29" applyNumberFormats="0" applyBorderFormats="0" applyFontFormats="0" applyPatternFormats="0" applyAlignmentFormats="0" applyWidthHeightFormats="1" dataCaption="Values" updatedVersion="8" minRefreshableVersion="5" showDrill="0" rowGrandTotals="0" colGrandTotals="0" itemPrintTitles="1" createdVersion="8" indent="0" outline="1" outlineData="1" multipleFieldFilters="0" chartFormat="41" rowHeaderCaption="Row Labels" fieldListSortAscending="1">
  <location ref="N6:P36" firstHeaderRow="0" firstDataRow="1" firstDataCol="1"/>
  <pivotFields count="12">
    <pivotField subtotalTop="0" showAll="0" insertBlankRow="1"/>
    <pivotField subtotalTop="0" showAll="0" insertBlankRow="1"/>
    <pivotField subtotalTop="0" showAll="0" insertBlankRow="1"/>
    <pivotField subtotalTop="0" showAll="0" insertBlankRow="1"/>
    <pivotField subtotalTop="0" showAll="0" insertBlankRow="1"/>
    <pivotField dataField="1" subtotalTop="0" showAll="0" insertBlankRow="1"/>
    <pivotField dataField="1" subtotalTop="0" showAll="0" insertBlankRow="1"/>
    <pivotField subtotalTop="0" showAll="0" insertBlankRow="1" sortType="ascending">
      <autoSortScope>
        <pivotArea dataOnly="0" outline="0" fieldPosition="0">
          <references count="1">
            <reference field="4294967294" count="1" selected="0">
              <x v="0"/>
            </reference>
          </references>
        </pivotArea>
      </autoSortScope>
    </pivotField>
    <pivotField subtotalTop="0" showAll="0" insertBlankRow="1">
      <items count="6">
        <item h="1" sd="0" x="1"/>
        <item x="0"/>
        <item h="1" sd="0" f="1" x="4"/>
        <item h="1" x="2"/>
        <item h="1" x="3"/>
        <item t="default"/>
      </items>
    </pivotField>
    <pivotField axis="axisRow" subtotalTop="0" showAll="0" insertBlankRow="1">
      <items count="4">
        <item x="0"/>
        <item x="1"/>
        <item x="2"/>
        <item t="default"/>
      </items>
    </pivotField>
    <pivotField axis="axisRow" subtotalTop="0" showAll="0" insertBlankRow="1">
      <items count="14">
        <item x="9"/>
        <item x="10"/>
        <item x="4"/>
        <item x="5"/>
        <item x="8"/>
        <item x="11"/>
        <item x="12"/>
        <item x="0"/>
        <item x="1"/>
        <item x="2"/>
        <item x="3"/>
        <item x="6"/>
        <item x="7"/>
        <item t="default"/>
      </items>
    </pivotField>
    <pivotField subtotalTop="0" dragToRow="0" dragToCol="0" dragToPage="0" showAll="0" insertBlankRow="1" defaultSubtotal="0"/>
  </pivotFields>
  <rowFields count="2">
    <field x="9"/>
    <field x="10"/>
  </rowFields>
  <rowItems count="30">
    <i>
      <x/>
    </i>
    <i r="1">
      <x/>
    </i>
    <i r="1">
      <x v="1"/>
    </i>
    <i r="1">
      <x v="2"/>
    </i>
    <i r="1">
      <x v="3"/>
    </i>
    <i r="1">
      <x v="4"/>
    </i>
    <i r="1">
      <x v="5"/>
    </i>
    <i r="1">
      <x v="6"/>
    </i>
    <i r="1">
      <x v="7"/>
    </i>
    <i r="1">
      <x v="8"/>
    </i>
    <i r="1">
      <x v="9"/>
    </i>
    <i r="1">
      <x v="10"/>
    </i>
    <i r="1">
      <x v="11"/>
    </i>
    <i t="default">
      <x/>
    </i>
    <i t="blank">
      <x/>
    </i>
    <i>
      <x v="1"/>
    </i>
    <i r="1">
      <x/>
    </i>
    <i r="1">
      <x v="1"/>
    </i>
    <i r="1">
      <x v="2"/>
    </i>
    <i r="1">
      <x v="3"/>
    </i>
    <i r="1">
      <x v="4"/>
    </i>
    <i r="1">
      <x v="5"/>
    </i>
    <i r="1">
      <x v="6"/>
    </i>
    <i r="1">
      <x v="7"/>
    </i>
    <i r="1">
      <x v="8"/>
    </i>
    <i r="1">
      <x v="9"/>
    </i>
    <i r="1">
      <x v="10"/>
    </i>
    <i r="1">
      <x v="11"/>
    </i>
    <i t="default">
      <x v="1"/>
    </i>
    <i t="blank">
      <x v="1"/>
    </i>
  </rowItems>
  <colFields count="1">
    <field x="-2"/>
  </colFields>
  <colItems count="2">
    <i>
      <x/>
    </i>
    <i i="1">
      <x v="1"/>
    </i>
  </colItems>
  <dataFields count="2">
    <dataField name="Actual " fld="5" baseField="0" baseItem="0" numFmtId="167"/>
    <dataField name="Budget " fld="6" baseField="0" baseItem="0" numFmtId="167"/>
  </dataFields>
  <formats count="1">
    <format dxfId="23">
      <pivotArea dataOnly="0" labelOnly="1" outline="0" fieldPosition="0">
        <references count="1">
          <reference field="4294967294" count="2">
            <x v="0"/>
            <x v="1"/>
          </reference>
        </references>
      </pivotArea>
    </format>
  </formats>
  <chartFormats count="10">
    <chartFormat chart="2" format="0" series="1">
      <pivotArea type="data" outline="0" fieldPosition="0">
        <references count="1">
          <reference field="4294967294" count="1" selected="0">
            <x v="0"/>
          </reference>
        </references>
      </pivotArea>
    </chartFormat>
    <chartFormat chart="2" format="1" series="1">
      <pivotArea type="data" outline="0" fieldPosition="0">
        <references count="1">
          <reference field="4294967294" count="1" selected="0">
            <x v="1"/>
          </reference>
        </references>
      </pivotArea>
    </chartFormat>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 chart="10"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1"/>
          </reference>
        </references>
      </pivotArea>
    </chartFormat>
    <chartFormat chart="14" format="4" series="1">
      <pivotArea type="data" outline="0" fieldPosition="0">
        <references count="1">
          <reference field="4294967294" count="1" selected="0">
            <x v="0"/>
          </reference>
        </references>
      </pivotArea>
    </chartFormat>
    <chartFormat chart="14" format="5" series="1">
      <pivotArea type="data" outline="0" fieldPosition="0">
        <references count="1">
          <reference field="4294967294" count="1" selected="0">
            <x v="1"/>
          </reference>
        </references>
      </pivotArea>
    </chartFormat>
    <chartFormat chart="20" format="4" series="1">
      <pivotArea type="data" outline="0" fieldPosition="0">
        <references count="1">
          <reference field="4294967294" count="1" selected="0">
            <x v="0"/>
          </reference>
        </references>
      </pivotArea>
    </chartFormat>
    <chartFormat chart="20" format="5" series="1">
      <pivotArea type="data" outline="0" fieldPosition="0">
        <references count="1">
          <reference field="4294967294" count="1" selected="0">
            <x v="1"/>
          </reference>
        </references>
      </pivotArea>
    </chartFormat>
  </chartFormats>
  <pivotTableStyleInfo name="PivotStyleMedium8" showRowHeaders="1" showColHeaders="1" showRowStripes="0" showColStripes="0" showLastColumn="1"/>
  <filters count="1">
    <filter fld="1" type="dateBetween" evalOrder="-1" id="163" name="Date">
      <autoFilter ref="A1">
        <filterColumn colId="0">
          <customFilters and="1">
            <customFilter operator="greaterThanOrEqual" val="45474"/>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E7E0290-B506-4DC0-A805-EB0494E7A964}" name="ptSavingsMonthly" cacheId="19" applyNumberFormats="0" applyBorderFormats="0" applyFontFormats="0" applyPatternFormats="0" applyAlignmentFormats="0" applyWidthHeightFormats="1" dataCaption="Values" updatedVersion="8" minRefreshableVersion="5" rowGrandTotals="0" itemPrintTitles="1" createdVersion="8" indent="0" outline="1" outlineData="1" multipleFieldFilters="0" chartFormat="12" rowHeaderCaption=" ">
  <location ref="J27:L40" firstHeaderRow="0" firstDataRow="1" firstDataCol="1"/>
  <pivotFields count="7">
    <pivotField numFmtId="14" showAll="0">
      <items count="14">
        <item x="1"/>
        <item x="2"/>
        <item x="3"/>
        <item x="4"/>
        <item x="5"/>
        <item x="6"/>
        <item x="7"/>
        <item x="8"/>
        <item x="9"/>
        <item x="10"/>
        <item x="11"/>
        <item x="12"/>
        <item x="0"/>
        <item t="default"/>
      </items>
    </pivotField>
    <pivotField showAll="0">
      <items count="5">
        <item x="0"/>
        <item x="2"/>
        <item x="1"/>
        <item h="1" m="1" x="3"/>
        <item t="default"/>
      </items>
    </pivotField>
    <pivotField dataField="1" showAll="0"/>
    <pivotField dataField="1" showAll="0"/>
    <pivotField dragToRow="0" dragToCol="0" dragToPage="0" showAll="0" defaultSubtotal="0"/>
    <pivotField axis="axisRow" showAll="0">
      <items count="15">
        <item h="1" x="0"/>
        <item x="1"/>
        <item x="2"/>
        <item x="3"/>
        <item x="4"/>
        <item x="5"/>
        <item x="6"/>
        <item x="7"/>
        <item x="8"/>
        <item x="9"/>
        <item x="10"/>
        <item x="11"/>
        <item x="12"/>
        <item h="1" x="13"/>
        <item t="default"/>
      </items>
    </pivotField>
    <pivotField axis="axisRow" showAll="0" sortType="ascending" defaultSubtotal="0">
      <items count="4">
        <item x="0"/>
        <item x="3"/>
        <item x="1"/>
        <item x="2"/>
      </items>
    </pivotField>
  </pivotFields>
  <rowFields count="2">
    <field x="6"/>
    <field x="5"/>
  </rowFields>
  <rowItems count="13">
    <i>
      <x v="2"/>
    </i>
    <i r="1">
      <x v="12"/>
    </i>
    <i>
      <x v="3"/>
    </i>
    <i r="1">
      <x v="1"/>
    </i>
    <i r="1">
      <x v="2"/>
    </i>
    <i r="1">
      <x v="3"/>
    </i>
    <i r="1">
      <x v="4"/>
    </i>
    <i r="1">
      <x v="5"/>
    </i>
    <i r="1">
      <x v="6"/>
    </i>
    <i r="1">
      <x v="7"/>
    </i>
    <i r="1">
      <x v="8"/>
    </i>
    <i r="1">
      <x v="9"/>
    </i>
    <i r="1">
      <x v="10"/>
    </i>
  </rowItems>
  <colFields count="1">
    <field x="-2"/>
  </colFields>
  <colItems count="2">
    <i>
      <x/>
    </i>
    <i i="1">
      <x v="1"/>
    </i>
  </colItems>
  <dataFields count="2">
    <dataField name="Saved " fld="2" showDataAs="runTotal" baseField="5" baseItem="0" numFmtId="3"/>
    <dataField name="Goal " fld="3" showDataAs="runTotal" baseField="5" baseItem="0" numFmtId="3"/>
  </dataFields>
  <formats count="3">
    <format dxfId="9">
      <pivotArea dataOnly="0" labelOnly="1" outline="0" fieldPosition="0">
        <references count="1">
          <reference field="4294967294" count="1">
            <x v="1"/>
          </reference>
        </references>
      </pivotArea>
    </format>
    <format dxfId="8">
      <pivotArea dataOnly="0" labelOnly="1" outline="0" fieldPosition="0">
        <references count="1">
          <reference field="4294967294" count="1">
            <x v="0"/>
          </reference>
        </references>
      </pivotArea>
    </format>
    <format dxfId="7">
      <pivotArea outline="0" fieldPosition="0">
        <references count="1">
          <reference field="4294967294" count="1">
            <x v="0"/>
          </reference>
        </references>
      </pivotArea>
    </format>
  </formats>
  <chartFormats count="2">
    <chartFormat chart="6" format="7" series="1">
      <pivotArea type="data" outline="0" fieldPosition="0">
        <references count="1">
          <reference field="4294967294" count="1" selected="0">
            <x v="1"/>
          </reference>
        </references>
      </pivotArea>
    </chartFormat>
    <chartFormat chart="6" format="9" series="1">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3"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288BC6C-89DF-44DD-AFA3-C4C196C7E7AE}" name="ptSavingsAccounts" cacheId="19" applyNumberFormats="0" applyBorderFormats="0" applyFontFormats="0" applyPatternFormats="0" applyAlignmentFormats="0" applyWidthHeightFormats="1" dataCaption="Values" updatedVersion="8" minRefreshableVersion="5" rowGrandTotals="0" itemPrintTitles="1" createdVersion="8" indent="0" outline="1" outlineData="1" multipleFieldFilters="0" chartFormat="10" rowHeaderCaption=" ">
  <location ref="N27:P30" firstHeaderRow="0" firstDataRow="1" firstDataCol="1"/>
  <pivotFields count="7">
    <pivotField numFmtId="14" showAll="0">
      <items count="14">
        <item x="1"/>
        <item x="2"/>
        <item x="3"/>
        <item x="4"/>
        <item x="5"/>
        <item x="6"/>
        <item x="7"/>
        <item x="8"/>
        <item x="9"/>
        <item x="10"/>
        <item x="11"/>
        <item x="12"/>
        <item x="0"/>
        <item t="default"/>
      </items>
    </pivotField>
    <pivotField axis="axisRow" showAll="0">
      <items count="5">
        <item x="0"/>
        <item x="2"/>
        <item x="1"/>
        <item h="1" m="1" x="3"/>
        <item t="default"/>
      </items>
    </pivotField>
    <pivotField dataField="1" showAll="0"/>
    <pivotField dataField="1" showAll="0"/>
    <pivotField dragToRow="0" dragToCol="0" dragToPage="0" showAll="0" defaultSubtotal="0"/>
    <pivotField showAll="0">
      <items count="15">
        <item x="0"/>
        <item x="1"/>
        <item x="2"/>
        <item x="3"/>
        <item x="4"/>
        <item x="5"/>
        <item x="6"/>
        <item x="7"/>
        <item x="8"/>
        <item x="9"/>
        <item x="10"/>
        <item x="11"/>
        <item x="12"/>
        <item x="13"/>
        <item t="default"/>
      </items>
    </pivotField>
    <pivotField showAll="0">
      <items count="5">
        <item x="2"/>
        <item x="1"/>
        <item x="0"/>
        <item x="3"/>
        <item t="default"/>
      </items>
    </pivotField>
  </pivotFields>
  <rowFields count="1">
    <field x="1"/>
  </rowFields>
  <rowItems count="3">
    <i>
      <x/>
    </i>
    <i>
      <x v="1"/>
    </i>
    <i>
      <x v="2"/>
    </i>
  </rowItems>
  <colFields count="1">
    <field x="-2"/>
  </colFields>
  <colItems count="2">
    <i>
      <x/>
    </i>
    <i i="1">
      <x v="1"/>
    </i>
  </colItems>
  <dataFields count="2">
    <dataField name="Saved " fld="2" baseField="0" baseItem="0" numFmtId="3"/>
    <dataField name="Goal " fld="3" baseField="0" baseItem="0" numFmtId="3"/>
  </dataFields>
  <formats count="3">
    <format dxfId="12">
      <pivotArea dataOnly="0" labelOnly="1" outline="0" fieldPosition="0">
        <references count="1">
          <reference field="4294967294" count="1">
            <x v="1"/>
          </reference>
        </references>
      </pivotArea>
    </format>
    <format dxfId="11">
      <pivotArea outline="0" fieldPosition="0">
        <references count="1">
          <reference field="4294967294" count="1">
            <x v="0"/>
          </reference>
        </references>
      </pivotArea>
    </format>
    <format dxfId="10">
      <pivotArea dataOnly="0" labelOnly="1" outline="0" fieldPosition="0">
        <references count="1">
          <reference field="4294967294" count="1">
            <x v="0"/>
          </reference>
        </references>
      </pivotArea>
    </format>
  </formats>
  <chartFormats count="3">
    <chartFormat chart="6" format="7" series="1">
      <pivotArea type="data" outline="0" fieldPosition="0">
        <references count="1">
          <reference field="4294967294" count="1" selected="0">
            <x v="1"/>
          </reference>
        </references>
      </pivotArea>
    </chartFormat>
    <chartFormat chart="8" format="14" series="1">
      <pivotArea type="data" outline="0" fieldPosition="0">
        <references count="1">
          <reference field="4294967294" count="1" selected="0">
            <x v="1"/>
          </reference>
        </references>
      </pivotArea>
    </chartFormat>
    <chartFormat chart="8" format="15" series="1">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3"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9B115550-3C2D-4A5E-B16A-053F486CEE93}" name="ptSavingsTotal" cacheId="19" applyNumberFormats="0" applyBorderFormats="0" applyFontFormats="0" applyPatternFormats="0" applyAlignmentFormats="0" applyWidthHeightFormats="1" dataCaption="Values" updatedVersion="8" minRefreshableVersion="5" itemPrintTitles="1" createdVersion="8" indent="0" outline="1" outlineData="1" multipleFieldFilters="0" chartFormat="14" rowHeaderCaption=" ">
  <location ref="G27:H28" firstHeaderRow="0" firstDataRow="1" firstDataCol="0"/>
  <pivotFields count="7">
    <pivotField numFmtId="14" showAll="0">
      <items count="14">
        <item x="1"/>
        <item x="2"/>
        <item x="3"/>
        <item x="4"/>
        <item x="5"/>
        <item x="6"/>
        <item x="7"/>
        <item x="8"/>
        <item x="9"/>
        <item x="10"/>
        <item x="11"/>
        <item x="12"/>
        <item x="0"/>
        <item t="default"/>
      </items>
    </pivotField>
    <pivotField showAll="0">
      <items count="5">
        <item x="0"/>
        <item x="2"/>
        <item x="1"/>
        <item h="1" m="1" x="3"/>
        <item t="default"/>
      </items>
    </pivotField>
    <pivotField dataField="1" showAll="0"/>
    <pivotField dataField="1" showAll="0"/>
    <pivotField dragToRow="0" dragToCol="0" dragToPage="0" showAll="0" defaultSubtotal="0"/>
    <pivotField showAll="0">
      <items count="15">
        <item x="0"/>
        <item x="1"/>
        <item x="2"/>
        <item x="3"/>
        <item x="4"/>
        <item x="5"/>
        <item x="6"/>
        <item x="7"/>
        <item x="8"/>
        <item x="9"/>
        <item x="10"/>
        <item x="11"/>
        <item x="12"/>
        <item x="13"/>
        <item t="default"/>
      </items>
    </pivotField>
    <pivotField showAll="0">
      <items count="5">
        <item x="2"/>
        <item x="1"/>
        <item x="0"/>
        <item x="3"/>
        <item t="default"/>
      </items>
    </pivotField>
  </pivotFields>
  <rowItems count="1">
    <i/>
  </rowItems>
  <colFields count="1">
    <field x="-2"/>
  </colFields>
  <colItems count="2">
    <i>
      <x/>
    </i>
    <i i="1">
      <x v="1"/>
    </i>
  </colItems>
  <dataFields count="2">
    <dataField name="Saved " fld="2" baseField="0" baseItem="0" numFmtId="3"/>
    <dataField name="Goal " fld="3" baseField="0" baseItem="0" numFmtId="3"/>
  </dataFields>
  <formats count="3">
    <format dxfId="15">
      <pivotArea dataOnly="0" labelOnly="1" outline="0" fieldPosition="0">
        <references count="1">
          <reference field="4294967294" count="1">
            <x v="1"/>
          </reference>
        </references>
      </pivotArea>
    </format>
    <format dxfId="14">
      <pivotArea dataOnly="0" labelOnly="1" outline="0" fieldPosition="0">
        <references count="1">
          <reference field="4294967294" count="1">
            <x v="0"/>
          </reference>
        </references>
      </pivotArea>
    </format>
    <format dxfId="13">
      <pivotArea outline="0" fieldPosition="0">
        <references count="1">
          <reference field="4294967294" count="1">
            <x v="0"/>
          </reference>
        </references>
      </pivotArea>
    </format>
  </formats>
  <chartFormats count="6">
    <chartFormat chart="6" format="7" series="1">
      <pivotArea type="data" outline="0" fieldPosition="0">
        <references count="1">
          <reference field="4294967294" count="1" selected="0">
            <x v="1"/>
          </reference>
        </references>
      </pivotArea>
    </chartFormat>
    <chartFormat chart="1" format="9" series="1">
      <pivotArea type="data" outline="0" fieldPosition="0">
        <references count="1">
          <reference field="4294967294" count="1" selected="0">
            <x v="1"/>
          </reference>
        </references>
      </pivotArea>
    </chartFormat>
    <chartFormat chart="8" format="1" series="1">
      <pivotArea type="data" outline="0" fieldPosition="0">
        <references count="1">
          <reference field="4294967294" count="1" selected="0">
            <x v="1"/>
          </reference>
        </references>
      </pivotArea>
    </chartFormat>
    <chartFormat chart="8" format="4">
      <pivotArea type="data" outline="0" fieldPosition="0">
        <references count="1">
          <reference field="4294967294" count="1" selected="0">
            <x v="1"/>
          </reference>
        </references>
      </pivotArea>
    </chartFormat>
    <chartFormat chart="8" format="7" series="1">
      <pivotArea type="data" outline="0" fieldPosition="0">
        <references count="1">
          <reference field="4294967294" count="1" selected="0">
            <x v="0"/>
          </reference>
        </references>
      </pivotArea>
    </chartFormat>
    <chartFormat chart="8" format="8">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filters count="1">
    <filter fld="0" type="dateBetween" evalOrder="-1" id="63" name="Date">
      <autoFilter ref="A1">
        <filterColumn colId="0">
          <customFilters and="1">
            <customFilter operator="greaterThanOrEqual" val="45261"/>
            <customFilter operator="lessThanOrEqual" val="45596"/>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 xr10:uid="{2C3E8C54-D1E2-4E42-BFF1-3E15DBCD64C1}" sourceName="Account">
  <pivotTables>
    <pivotTable tabId="2" name="ptSavingsMonthly"/>
    <pivotTable tabId="2" name="ptSavingsTotal"/>
  </pivotTables>
  <data>
    <tabular pivotCacheId="2062892">
      <items count="4">
        <i x="0" s="1"/>
        <i x="2" s="1"/>
        <i x="1" s="1"/>
        <i x="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 xr10:uid="{D9E72F27-8AFF-46C2-B91D-DDAA94E6EBBF}" sourceName="Category Type">
  <pivotTables>
    <pivotTable tabId="9" name="PTExpActBud"/>
  </pivotTables>
  <data>
    <tabular pivotCacheId="1456332119">
      <items count="5">
        <i x="0" s="1"/>
        <i x="1"/>
        <i x="4"/>
        <i x="2"/>
        <i x="3"/>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Type1" xr10:uid="{CF7D0126-725A-47E7-9854-62DB4A02CCCF}" sourceName="Category Type">
  <pivotTables>
    <pivotTable tabId="9" name="PTIncomeActBud"/>
    <pivotTable tabId="9" name="PTIncomeDoughnut"/>
    <pivotTable tabId="9" name="PTExpbyCategory"/>
  </pivotTables>
  <data>
    <tabular pivotCacheId="1456332119">
      <items count="5">
        <i x="0" s="1"/>
        <i x="1"/>
        <i x="4"/>
        <i x="2"/>
        <i x="3"/>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1" xr10:uid="{81FE9DFC-5472-46D8-BF7C-2AD8042A2AD9}" sourceName="Account">
  <extLst>
    <x:ext xmlns:x15="http://schemas.microsoft.com/office/spreadsheetml/2010/11/main" uri="{2F2917AC-EB37-4324-AD4E-5DD8C200BD13}">
      <x15:tableSlicerCache tableId="4"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 xr10:uid="{3867BD2B-BB3E-4154-805D-67677F1BFBC9}" sourceName="Sub-category">
  <extLst>
    <x:ext xmlns:x15="http://schemas.microsoft.com/office/spreadsheetml/2010/11/main" uri="{2F2917AC-EB37-4324-AD4E-5DD8C200BD13}">
      <x15:tableSlicerCache tableId="4"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1" xr10:uid="{65799AFF-0B57-46E5-82AF-B4E5A757AD20}" cache="Slicer_Account1" caption="Account" style="SlicerStyleDark3" rowHeight="257175"/>
  <slicer name="Sub-category" xr10:uid="{6FFDE8C6-53D4-4F1B-9F5E-A19BE9522DF7}" cache="Slicer_Sub_category" caption="Sub-category" columnCount="4" style="SlicerStyleDark3"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Type" xr10:uid="{E96EAF53-6891-4DA8-B620-DF0314595E0B}" cache="Slicer_Category_Type" caption="Category Type" style="SlicerStyleOther1" rowHeight="257175"/>
  <slicer name="Category Type 1" xr10:uid="{E4C2FBAC-0A1D-4158-B1B8-2CC570400836}" cache="Slicer_Category_Type1" caption="Category Type" style="SlicerStyleOther1" rowHeight="257175"/>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xr10:uid="{5FC22DC0-6FD8-4A21-BD76-39BBA2BD74F2}" cache="Slicer_Account" caption="Account" style="SlicerStyleLight4" rowHeight="234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51BD41-1E8D-41ED-B61F-E7C38B402B9B}" name="TblCategories" displayName="TblCategories" ref="B3:D47" totalsRowShown="0" headerRowDxfId="45" headerRowBorderDxfId="44">
  <autoFilter ref="B3:D47" xr:uid="{0A51BD41-1E8D-41ED-B61F-E7C38B402B9B}"/>
  <tableColumns count="3">
    <tableColumn id="1" xr3:uid="{013619F6-8E6D-464F-96C6-07FAD82B08B6}" name="Sub-category"/>
    <tableColumn id="2" xr3:uid="{4DE9CDE5-E732-46E7-86CD-79C3A2E35820}" name="Category"/>
    <tableColumn id="3" xr3:uid="{097629E1-F6D9-4058-803A-2F098D5E96D7}" name="Category Type"/>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A8BBB9D-C2D0-40EC-9AB3-FE88C7785E12}" name="TblBudget" displayName="TblBudget" ref="B3:O84" totalsRowShown="0">
  <autoFilter ref="B3:O84" xr:uid="{7A8BBB9D-C2D0-40EC-9AB3-FE88C7785E12}"/>
  <tableColumns count="14">
    <tableColumn id="4" xr3:uid="{C8DAC4C4-4B99-44B1-B0DE-7A14F4027295}" name="Year"/>
    <tableColumn id="1" xr3:uid="{67B33631-9E77-4ECB-A5CC-CC9EC3F495CE}" name="Sub-category"/>
    <tableColumn id="5" xr3:uid="{C343F16E-D589-4252-BA42-D988DDEBD104}" name="Jan" dataDxfId="43"/>
    <tableColumn id="6" xr3:uid="{E824D63C-1B31-4B03-B84B-319C4A673660}" name="Feb" dataDxfId="42"/>
    <tableColumn id="7" xr3:uid="{FA6B0D23-261B-4D29-92E5-CEFDCC153B99}" name="Mar" dataDxfId="41"/>
    <tableColumn id="8" xr3:uid="{3DCABA35-37C1-4AB6-AF88-3D9E6DE1B57F}" name="Apr" dataDxfId="40"/>
    <tableColumn id="9" xr3:uid="{71184010-872E-4AAA-8C83-B48177D622E7}" name="May" dataDxfId="39"/>
    <tableColumn id="10" xr3:uid="{918176C8-B652-4EE2-9FB3-E6FE07463680}" name="Jun" dataDxfId="38"/>
    <tableColumn id="11" xr3:uid="{D4AD5E08-9265-44CA-B89B-E581D737860F}" name="Jul" dataDxfId="37"/>
    <tableColumn id="12" xr3:uid="{3AD1B2C5-DC23-47EE-A37F-4819CD1DE9D7}" name="Aug" dataDxfId="36"/>
    <tableColumn id="13" xr3:uid="{78E8E1D7-5943-48D8-89D4-B033262409A2}" name="Sep" dataDxfId="35"/>
    <tableColumn id="14" xr3:uid="{45CE3E9E-9C45-438A-B5F0-E64902953E41}" name="Oct" dataDxfId="34"/>
    <tableColumn id="15" xr3:uid="{877A53E1-C47E-452D-B923-05E3ABE8022D}" name="Nov" dataDxfId="33"/>
    <tableColumn id="16" xr3:uid="{46AB352C-8C3E-45B8-8799-7540F965371E}" name="Dec" dataDxfId="32"/>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680410D-4D88-4B43-8983-13B0B10B5305}" name="TblTransactions" displayName="TblTransactions" ref="B9:H405" totalsRowShown="0">
  <autoFilter ref="B9:H405" xr:uid="{FA581F2D-29E8-496F-BB39-12850C904BC0}"/>
  <tableColumns count="7">
    <tableColumn id="1" xr3:uid="{26573C60-2A44-4366-8432-C141938FE9DE}" name="Account"/>
    <tableColumn id="2" xr3:uid="{F4B45661-83C1-49F7-9732-071DCC56F70F}" name="Date" dataDxfId="0"/>
    <tableColumn id="3" xr3:uid="{1D52B0AF-28A2-49A3-AEAF-E5EC3C9F271A}" name="Description"/>
    <tableColumn id="4" xr3:uid="{EF654274-5FD6-4941-8C98-599CDABB1688}" name="Debit" dataDxfId="31"/>
    <tableColumn id="5" xr3:uid="{30DF985B-F238-4CD7-90E6-98F11568179A}" name="Credit" dataDxfId="30"/>
    <tableColumn id="6" xr3:uid="{59067B34-B876-4F78-8931-0F96DC8A2BF0}" name="Sub-category" dataDxfId="29"/>
    <tableColumn id="7" xr3:uid="{371E1C70-67A0-4888-86C8-C22F3B30FF64}" name="Column1"/>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096C46-9DAB-4281-A0A0-19EA787FBED6}" name="TblSavings" displayName="TblSavings" ref="B27:E66" totalsRowShown="0">
  <autoFilter ref="B27:E66" xr:uid="{AE096C46-9DAB-4281-A0A0-19EA787FBED6}"/>
  <tableColumns count="4">
    <tableColumn id="2" xr3:uid="{B747D585-2441-4F45-B8BC-74CE778F2BDE}" name="Date" dataDxfId="6"/>
    <tableColumn id="1" xr3:uid="{7E64359F-5D48-425A-BCB0-E16F21CA70A8}" name="Account" dataDxfId="5"/>
    <tableColumn id="5" xr3:uid="{C0975F13-661E-4516-84D7-C73B245B1216}" name="Saved"/>
    <tableColumn id="6" xr3:uid="{0DA1C4E6-FB80-489A-A52B-1010DDFDA756}" name="Goal"/>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B6FC36-1ACC-4185-8A7A-BB626039FBEB}" name="NovData" displayName="NovData" ref="A1:F47" totalsRowShown="0" headerRowDxfId="4" headerRowBorderDxfId="3">
  <autoFilter ref="A1:F47" xr:uid="{88457C23-A7E8-44FB-A359-3F6B5AD71094}"/>
  <tableColumns count="6">
    <tableColumn id="1" xr3:uid="{0AF1CAC0-82F4-4CB7-8AF6-454D2FABED8B}" name="Account"/>
    <tableColumn id="2" xr3:uid="{259D6F29-2FBD-46ED-B03B-721945D9D664}" name="Date" dataDxfId="2"/>
    <tableColumn id="3" xr3:uid="{5804CBCD-4331-412E-ADAC-07D7DAE09A5D}" name="Description"/>
    <tableColumn id="4" xr3:uid="{C97F3450-907A-40BE-AF72-2BB3DDB4EB6B}" name="Debit"/>
    <tableColumn id="5" xr3:uid="{42A4C472-4BEC-46F7-A842-CC803780B0EF}" name="Credit"/>
    <tableColumn id="7" xr3:uid="{DDE2AA37-3D9B-42A8-9176-520EC4832542}" name="Sub-category" dataDxfId="1"/>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AF156296-FA43-4129-9883-34DBAFFA4A5F}" sourceName="Date">
  <pivotTables>
    <pivotTable tabId="2" name="ptSavingsMonthly"/>
    <pivotTable tabId="2" name="ptSavingsAccounts"/>
    <pivotTable tabId="2" name="ptSavingsTotal"/>
  </pivotTables>
  <state minimalRefreshVersion="6" lastRefreshVersion="6" pivotCacheId="2062892" filterType="dateBetween">
    <selection startDate="2023-12-01T00:00:00" endDate="2024-10-31T00:00:00"/>
    <bounds startDate="2023-01-01T00:00:00" endDate="2025-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2" xr10:uid="{F0082506-6521-4DF7-9387-02C53D0039A9}" sourceName="Date">
  <pivotTables>
    <pivotTable tabId="8" name="PTProfitLoss"/>
    <pivotTable tabId="9" name="PTIncomeDoughnut"/>
    <pivotTable tabId="9" name="PTExpbyCategory"/>
  </pivotTables>
  <state minimalRefreshVersion="6" lastRefreshVersion="6" pivotCacheId="1456332119" filterType="unknown">
    <bounds startDate="2024-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2" xr10:uid="{34771419-07CB-4463-8A15-6E849B27EF62}" cache="NativeTimeline_Date2" caption="Date" level="2" selectionLevel="2" scrollPosition="2025-03-30T00:00:00" style="TimeSlicerStyleLight6"/>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6CA42D2B-4B19-4B3E-9326-351C795156F1}" cache="NativeTimeline_Date" caption="Date" showHorizontalScrollbar="0" level="2" selectionLevel="2" scrollPosition="2024-05-01T00:00:00" style="TimeSlicerStyleLight4"/>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microsoft.com/office/2007/relationships/slicer" Target="../slicers/slicer2.xml"/><Relationship Id="rId5" Type="http://schemas.openxmlformats.org/officeDocument/2006/relationships/drawing" Target="../drawings/drawing5.xml"/><Relationship Id="rId4"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8.xml"/><Relationship Id="rId7" Type="http://schemas.microsoft.com/office/2011/relationships/timeline" Target="../timelines/timeline2.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microsoft.com/office/2007/relationships/slicer" Target="../slicers/slicer3.xml"/><Relationship Id="rId5" Type="http://schemas.openxmlformats.org/officeDocument/2006/relationships/table" Target="../tables/table4.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8.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35C8-016A-40C3-962C-643314D8A3DC}">
  <sheetPr>
    <tabColor theme="8" tint="0.79998168889431442"/>
  </sheetPr>
  <dimension ref="B1:D47"/>
  <sheetViews>
    <sheetView showGridLines="0" topLeftCell="A3" workbookViewId="0">
      <selection activeCell="C32" sqref="C32"/>
    </sheetView>
  </sheetViews>
  <sheetFormatPr defaultRowHeight="15" x14ac:dyDescent="0.25"/>
  <cols>
    <col min="1" max="1" width="2.5703125" customWidth="1"/>
    <col min="2" max="2" width="16.85546875" customWidth="1"/>
    <col min="3" max="3" width="21" customWidth="1"/>
    <col min="4" max="4" width="18.85546875" customWidth="1"/>
  </cols>
  <sheetData>
    <row r="1" spans="2:4" s="10" customFormat="1" ht="72.75" customHeight="1" x14ac:dyDescent="0.25">
      <c r="B1" s="11" t="s">
        <v>24</v>
      </c>
    </row>
    <row r="3" spans="2:4" x14ac:dyDescent="0.25">
      <c r="B3" s="1" t="s">
        <v>25</v>
      </c>
      <c r="C3" s="1" t="s">
        <v>26</v>
      </c>
      <c r="D3" s="1" t="s">
        <v>27</v>
      </c>
    </row>
    <row r="4" spans="2:4" x14ac:dyDescent="0.25">
      <c r="B4" t="s">
        <v>315</v>
      </c>
      <c r="C4" t="s">
        <v>314</v>
      </c>
      <c r="D4" t="s">
        <v>32</v>
      </c>
    </row>
    <row r="5" spans="2:4" x14ac:dyDescent="0.25">
      <c r="B5" t="s">
        <v>139</v>
      </c>
      <c r="C5" t="s">
        <v>140</v>
      </c>
      <c r="D5" t="s">
        <v>29</v>
      </c>
    </row>
    <row r="6" spans="2:4" x14ac:dyDescent="0.25">
      <c r="B6" t="s">
        <v>141</v>
      </c>
      <c r="C6" t="s">
        <v>142</v>
      </c>
      <c r="D6" t="s">
        <v>29</v>
      </c>
    </row>
    <row r="7" spans="2:4" x14ac:dyDescent="0.25">
      <c r="B7" t="s">
        <v>318</v>
      </c>
      <c r="C7" t="s">
        <v>317</v>
      </c>
      <c r="D7" t="s">
        <v>32</v>
      </c>
    </row>
    <row r="8" spans="2:4" x14ac:dyDescent="0.25">
      <c r="B8" t="s">
        <v>143</v>
      </c>
      <c r="C8" t="s">
        <v>144</v>
      </c>
      <c r="D8" t="s">
        <v>29</v>
      </c>
    </row>
    <row r="9" spans="2:4" x14ac:dyDescent="0.25">
      <c r="B9" t="s">
        <v>145</v>
      </c>
      <c r="C9" t="s">
        <v>172</v>
      </c>
      <c r="D9" t="s">
        <v>171</v>
      </c>
    </row>
    <row r="10" spans="2:4" x14ac:dyDescent="0.25">
      <c r="B10" t="s">
        <v>146</v>
      </c>
      <c r="C10" t="s">
        <v>142</v>
      </c>
      <c r="D10" t="s">
        <v>29</v>
      </c>
    </row>
    <row r="11" spans="2:4" x14ac:dyDescent="0.25">
      <c r="B11" t="s">
        <v>28</v>
      </c>
      <c r="C11" t="s">
        <v>142</v>
      </c>
      <c r="D11" t="s">
        <v>29</v>
      </c>
    </row>
    <row r="12" spans="2:4" x14ac:dyDescent="0.25">
      <c r="B12" t="s">
        <v>147</v>
      </c>
      <c r="C12" t="s">
        <v>172</v>
      </c>
      <c r="D12" t="s">
        <v>171</v>
      </c>
    </row>
    <row r="13" spans="2:4" x14ac:dyDescent="0.25">
      <c r="B13" t="s">
        <v>6</v>
      </c>
      <c r="C13" t="s">
        <v>165</v>
      </c>
      <c r="D13" t="s">
        <v>29</v>
      </c>
    </row>
    <row r="14" spans="2:4" x14ac:dyDescent="0.25">
      <c r="B14" t="s">
        <v>31</v>
      </c>
      <c r="C14" t="s">
        <v>149</v>
      </c>
      <c r="D14" t="s">
        <v>32</v>
      </c>
    </row>
    <row r="15" spans="2:4" x14ac:dyDescent="0.25">
      <c r="B15" t="s">
        <v>33</v>
      </c>
      <c r="C15" t="s">
        <v>150</v>
      </c>
      <c r="D15" t="s">
        <v>29</v>
      </c>
    </row>
    <row r="16" spans="2:4" x14ac:dyDescent="0.25">
      <c r="B16" t="s">
        <v>151</v>
      </c>
      <c r="C16" t="s">
        <v>152</v>
      </c>
      <c r="D16" t="s">
        <v>29</v>
      </c>
    </row>
    <row r="17" spans="2:4" x14ac:dyDescent="0.25">
      <c r="B17" t="s">
        <v>153</v>
      </c>
      <c r="C17" t="s">
        <v>154</v>
      </c>
      <c r="D17" t="s">
        <v>29</v>
      </c>
    </row>
    <row r="18" spans="2:4" x14ac:dyDescent="0.25">
      <c r="B18" t="s">
        <v>155</v>
      </c>
      <c r="C18" t="s">
        <v>156</v>
      </c>
      <c r="D18" t="s">
        <v>29</v>
      </c>
    </row>
    <row r="19" spans="2:4" x14ac:dyDescent="0.25">
      <c r="B19" t="s">
        <v>157</v>
      </c>
      <c r="C19" t="s">
        <v>148</v>
      </c>
      <c r="D19" t="s">
        <v>29</v>
      </c>
    </row>
    <row r="20" spans="2:4" x14ac:dyDescent="0.25">
      <c r="B20" t="s">
        <v>158</v>
      </c>
      <c r="C20" t="s">
        <v>144</v>
      </c>
      <c r="D20" t="s">
        <v>29</v>
      </c>
    </row>
    <row r="21" spans="2:4" x14ac:dyDescent="0.25">
      <c r="B21" t="s">
        <v>301</v>
      </c>
      <c r="C21" t="s">
        <v>154</v>
      </c>
      <c r="D21" t="s">
        <v>29</v>
      </c>
    </row>
    <row r="22" spans="2:4" x14ac:dyDescent="0.25">
      <c r="B22" t="s">
        <v>302</v>
      </c>
      <c r="C22" t="s">
        <v>159</v>
      </c>
      <c r="D22" t="s">
        <v>29</v>
      </c>
    </row>
    <row r="23" spans="2:4" x14ac:dyDescent="0.25">
      <c r="B23" t="s">
        <v>36</v>
      </c>
      <c r="C23" t="s">
        <v>148</v>
      </c>
      <c r="D23" t="s">
        <v>29</v>
      </c>
    </row>
    <row r="24" spans="2:4" x14ac:dyDescent="0.25">
      <c r="B24" t="s">
        <v>160</v>
      </c>
      <c r="C24" t="s">
        <v>142</v>
      </c>
      <c r="D24" t="s">
        <v>29</v>
      </c>
    </row>
    <row r="25" spans="2:4" x14ac:dyDescent="0.25">
      <c r="B25" t="s">
        <v>161</v>
      </c>
      <c r="C25" t="s">
        <v>144</v>
      </c>
      <c r="D25" t="s">
        <v>29</v>
      </c>
    </row>
    <row r="26" spans="2:4" x14ac:dyDescent="0.25">
      <c r="B26" t="s">
        <v>38</v>
      </c>
      <c r="C26" t="s">
        <v>149</v>
      </c>
      <c r="D26" t="s">
        <v>32</v>
      </c>
    </row>
    <row r="27" spans="2:4" x14ac:dyDescent="0.25">
      <c r="B27" t="s">
        <v>303</v>
      </c>
      <c r="C27" t="s">
        <v>159</v>
      </c>
      <c r="D27" t="s">
        <v>29</v>
      </c>
    </row>
    <row r="28" spans="2:4" x14ac:dyDescent="0.25">
      <c r="B28" t="s">
        <v>304</v>
      </c>
      <c r="C28" t="s">
        <v>159</v>
      </c>
      <c r="D28" t="s">
        <v>29</v>
      </c>
    </row>
    <row r="29" spans="2:4" x14ac:dyDescent="0.25">
      <c r="B29" t="s">
        <v>305</v>
      </c>
      <c r="C29" t="s">
        <v>154</v>
      </c>
      <c r="D29" t="s">
        <v>29</v>
      </c>
    </row>
    <row r="30" spans="2:4" x14ac:dyDescent="0.25">
      <c r="B30" t="s">
        <v>306</v>
      </c>
      <c r="C30" t="s">
        <v>159</v>
      </c>
      <c r="D30" t="s">
        <v>29</v>
      </c>
    </row>
    <row r="31" spans="2:4" x14ac:dyDescent="0.25">
      <c r="B31" t="s">
        <v>162</v>
      </c>
      <c r="C31" t="s">
        <v>156</v>
      </c>
      <c r="D31" t="s">
        <v>29</v>
      </c>
    </row>
    <row r="32" spans="2:4" x14ac:dyDescent="0.25">
      <c r="B32" t="s">
        <v>163</v>
      </c>
      <c r="C32" t="s">
        <v>156</v>
      </c>
      <c r="D32" t="s">
        <v>29</v>
      </c>
    </row>
    <row r="33" spans="2:4" x14ac:dyDescent="0.25">
      <c r="B33" t="s">
        <v>307</v>
      </c>
      <c r="C33" t="s">
        <v>154</v>
      </c>
      <c r="D33" t="s">
        <v>29</v>
      </c>
    </row>
    <row r="34" spans="2:4" x14ac:dyDescent="0.25">
      <c r="B34" t="s">
        <v>164</v>
      </c>
      <c r="C34" t="s">
        <v>165</v>
      </c>
      <c r="D34" t="s">
        <v>29</v>
      </c>
    </row>
    <row r="35" spans="2:4" x14ac:dyDescent="0.25">
      <c r="B35" t="s">
        <v>166</v>
      </c>
      <c r="C35" t="s">
        <v>148</v>
      </c>
      <c r="D35" t="s">
        <v>29</v>
      </c>
    </row>
    <row r="36" spans="2:4" x14ac:dyDescent="0.25">
      <c r="B36" t="s">
        <v>167</v>
      </c>
      <c r="C36" t="s">
        <v>144</v>
      </c>
      <c r="D36" t="s">
        <v>29</v>
      </c>
    </row>
    <row r="37" spans="2:4" x14ac:dyDescent="0.25">
      <c r="B37" t="s">
        <v>168</v>
      </c>
      <c r="C37" t="s">
        <v>149</v>
      </c>
      <c r="D37" t="s">
        <v>32</v>
      </c>
    </row>
    <row r="38" spans="2:4" x14ac:dyDescent="0.25">
      <c r="B38" t="s">
        <v>316</v>
      </c>
      <c r="C38" t="s">
        <v>314</v>
      </c>
      <c r="D38" t="s">
        <v>32</v>
      </c>
    </row>
    <row r="39" spans="2:4" x14ac:dyDescent="0.25">
      <c r="B39" t="s">
        <v>308</v>
      </c>
      <c r="C39" t="s">
        <v>159</v>
      </c>
      <c r="D39" t="s">
        <v>29</v>
      </c>
    </row>
    <row r="40" spans="2:4" x14ac:dyDescent="0.25">
      <c r="B40" t="s">
        <v>309</v>
      </c>
      <c r="C40" t="s">
        <v>159</v>
      </c>
      <c r="D40" t="s">
        <v>29</v>
      </c>
    </row>
    <row r="41" spans="2:4" x14ac:dyDescent="0.25">
      <c r="B41" t="s">
        <v>310</v>
      </c>
      <c r="C41" t="s">
        <v>154</v>
      </c>
      <c r="D41" t="s">
        <v>29</v>
      </c>
    </row>
    <row r="42" spans="2:4" x14ac:dyDescent="0.25">
      <c r="B42" t="s">
        <v>311</v>
      </c>
      <c r="C42" t="s">
        <v>169</v>
      </c>
      <c r="D42" t="s">
        <v>29</v>
      </c>
    </row>
    <row r="43" spans="2:4" x14ac:dyDescent="0.25">
      <c r="B43" t="s">
        <v>170</v>
      </c>
      <c r="C43" t="s">
        <v>156</v>
      </c>
      <c r="D43" t="s">
        <v>29</v>
      </c>
    </row>
    <row r="44" spans="2:4" x14ac:dyDescent="0.25">
      <c r="B44" t="s">
        <v>171</v>
      </c>
      <c r="C44" t="s">
        <v>172</v>
      </c>
      <c r="D44" t="s">
        <v>171</v>
      </c>
    </row>
    <row r="45" spans="2:4" x14ac:dyDescent="0.25">
      <c r="B45" t="s">
        <v>319</v>
      </c>
      <c r="C45" t="s">
        <v>159</v>
      </c>
      <c r="D45" t="s">
        <v>29</v>
      </c>
    </row>
    <row r="46" spans="2:4" x14ac:dyDescent="0.25">
      <c r="B46" t="s">
        <v>312</v>
      </c>
      <c r="C46" t="s">
        <v>173</v>
      </c>
      <c r="D46" t="s">
        <v>29</v>
      </c>
    </row>
    <row r="47" spans="2:4" x14ac:dyDescent="0.25">
      <c r="B47" t="s">
        <v>313</v>
      </c>
      <c r="C47" t="s">
        <v>173</v>
      </c>
      <c r="D47" t="s">
        <v>29</v>
      </c>
    </row>
  </sheetData>
  <dataValidations count="3">
    <dataValidation allowBlank="1" showInputMessage="1" showErrorMessage="1" promptTitle="Step 1: Set up Categories" prompt="These categories dictate how your income and expenses are grouped in the reports. Add or remove categories and subcategories as required. Deselect this cell to close this message." sqref="A1" xr:uid="{503AEF4C-A22A-4DF0-A494-8752DE1C03E9}"/>
    <dataValidation type="list" allowBlank="1" showInputMessage="1" showErrorMessage="1" sqref="D13:D47 D4:D8 D10:D11" xr:uid="{670F7416-97FE-45FC-A4D4-0EC661B3301C}">
      <formula1>"Income,Expense"</formula1>
    </dataValidation>
    <dataValidation type="list" allowBlank="1" showInputMessage="1" showErrorMessage="1" sqref="D12 D9" xr:uid="{95D2B843-0D62-4AF6-8676-B65DAFBE2F3B}">
      <formula1>"Income,Expense,Transfer"</formula1>
    </dataValidation>
  </dataValidations>
  <pageMargins left="0.7" right="0.7" top="0.75" bottom="0.75" header="0.3" footer="0.3"/>
  <ignoredErrors>
    <ignoredError sqref="D44" listDataValidation="1"/>
  </ignoredErrors>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903F-4BAB-4FB7-9C23-3C8D3D8C08A9}">
  <sheetPr>
    <tabColor theme="5" tint="0.79998168889431442"/>
  </sheetPr>
  <dimension ref="B1:P84"/>
  <sheetViews>
    <sheetView showGridLines="0" workbookViewId="0">
      <selection activeCell="C1" sqref="C1"/>
    </sheetView>
  </sheetViews>
  <sheetFormatPr defaultRowHeight="15" x14ac:dyDescent="0.25"/>
  <cols>
    <col min="1" max="1" width="3.7109375" customWidth="1"/>
    <col min="2" max="2" width="8.140625" customWidth="1"/>
    <col min="3" max="3" width="16" customWidth="1"/>
    <col min="4" max="7" width="9.7109375" bestFit="1" customWidth="1"/>
    <col min="8" max="8" width="11.28515625" bestFit="1" customWidth="1"/>
    <col min="9" max="12" width="10.5703125" bestFit="1" customWidth="1"/>
    <col min="13" max="15" width="9.7109375" bestFit="1" customWidth="1"/>
  </cols>
  <sheetData>
    <row r="1" spans="2:15" s="19" customFormat="1" ht="72.75" customHeight="1" x14ac:dyDescent="0.25">
      <c r="C1" s="20" t="s">
        <v>68</v>
      </c>
    </row>
    <row r="3" spans="2:15" x14ac:dyDescent="0.25">
      <c r="B3" t="s">
        <v>69</v>
      </c>
      <c r="C3" t="s">
        <v>25</v>
      </c>
      <c r="D3" t="s">
        <v>19</v>
      </c>
      <c r="E3" t="s">
        <v>20</v>
      </c>
      <c r="F3" t="s">
        <v>21</v>
      </c>
      <c r="G3" t="s">
        <v>22</v>
      </c>
      <c r="H3" t="s">
        <v>23</v>
      </c>
      <c r="I3" t="s">
        <v>75</v>
      </c>
      <c r="J3" t="s">
        <v>76</v>
      </c>
      <c r="K3" t="s">
        <v>77</v>
      </c>
      <c r="L3" t="s">
        <v>78</v>
      </c>
      <c r="M3" t="s">
        <v>79</v>
      </c>
      <c r="N3" t="s">
        <v>80</v>
      </c>
      <c r="O3" t="s">
        <v>16</v>
      </c>
    </row>
    <row r="4" spans="2:15" x14ac:dyDescent="0.25">
      <c r="B4">
        <v>2025</v>
      </c>
      <c r="C4" t="s">
        <v>315</v>
      </c>
      <c r="D4" s="39">
        <v>450</v>
      </c>
      <c r="E4" s="39">
        <v>450</v>
      </c>
      <c r="F4" s="39">
        <v>450</v>
      </c>
      <c r="G4" s="39">
        <v>450</v>
      </c>
      <c r="H4" s="39">
        <v>450</v>
      </c>
      <c r="I4" s="39">
        <v>0</v>
      </c>
      <c r="J4" s="39">
        <v>0</v>
      </c>
      <c r="K4" s="39">
        <v>0</v>
      </c>
      <c r="L4" s="39">
        <v>0</v>
      </c>
      <c r="M4" s="39">
        <v>0</v>
      </c>
      <c r="N4" s="39">
        <v>0</v>
      </c>
      <c r="O4" s="39">
        <v>0</v>
      </c>
    </row>
    <row r="5" spans="2:15" x14ac:dyDescent="0.25">
      <c r="B5">
        <v>2025</v>
      </c>
      <c r="C5" t="s">
        <v>139</v>
      </c>
      <c r="D5" s="39">
        <v>-0.99</v>
      </c>
      <c r="E5" s="39">
        <v>-0.99</v>
      </c>
      <c r="F5" s="39">
        <v>-0.99</v>
      </c>
      <c r="G5" s="39">
        <v>-0.99</v>
      </c>
      <c r="H5" s="39">
        <v>-0.99</v>
      </c>
      <c r="I5" s="39">
        <v>-0.99</v>
      </c>
      <c r="J5" s="39">
        <v>-0.99</v>
      </c>
      <c r="K5" s="39">
        <v>-0.99</v>
      </c>
      <c r="L5" s="39">
        <v>-0.99</v>
      </c>
      <c r="M5" s="39">
        <v>-0.99</v>
      </c>
      <c r="N5" s="39">
        <v>-0.99</v>
      </c>
      <c r="O5" s="39">
        <v>-0.99</v>
      </c>
    </row>
    <row r="6" spans="2:15" x14ac:dyDescent="0.25">
      <c r="B6">
        <v>2025</v>
      </c>
      <c r="C6" t="s">
        <v>141</v>
      </c>
      <c r="D6" s="39">
        <v>-30</v>
      </c>
      <c r="E6" s="39">
        <v>-30</v>
      </c>
      <c r="F6" s="39">
        <v>-30</v>
      </c>
      <c r="G6" s="39">
        <v>-30</v>
      </c>
      <c r="H6" s="39">
        <v>-30</v>
      </c>
      <c r="I6" s="39">
        <v>-30</v>
      </c>
      <c r="J6" s="39">
        <v>-30</v>
      </c>
      <c r="K6" s="39">
        <v>-30</v>
      </c>
      <c r="L6" s="39">
        <v>-30</v>
      </c>
      <c r="M6" s="39">
        <v>-30</v>
      </c>
      <c r="N6" s="39">
        <v>-30</v>
      </c>
      <c r="O6" s="39">
        <v>-30</v>
      </c>
    </row>
    <row r="7" spans="2:15" x14ac:dyDescent="0.25">
      <c r="B7">
        <v>2025</v>
      </c>
      <c r="C7" t="s">
        <v>143</v>
      </c>
      <c r="D7" s="39">
        <v>-20</v>
      </c>
      <c r="E7" s="39">
        <v>-20</v>
      </c>
      <c r="F7" s="39">
        <v>-20</v>
      </c>
      <c r="G7" s="39">
        <v>-20</v>
      </c>
      <c r="H7" s="39">
        <v>-20</v>
      </c>
      <c r="I7" s="39">
        <v>-20</v>
      </c>
      <c r="J7" s="39">
        <v>-20</v>
      </c>
      <c r="K7" s="39">
        <v>-20</v>
      </c>
      <c r="L7" s="39">
        <v>-20</v>
      </c>
      <c r="M7" s="39">
        <v>-20</v>
      </c>
      <c r="N7" s="39">
        <v>-20</v>
      </c>
      <c r="O7" s="39">
        <v>-20</v>
      </c>
    </row>
    <row r="8" spans="2:15" x14ac:dyDescent="0.25">
      <c r="B8">
        <v>2025</v>
      </c>
      <c r="C8" t="s">
        <v>146</v>
      </c>
      <c r="D8" s="39">
        <v>-15</v>
      </c>
      <c r="E8" s="39">
        <v>-15</v>
      </c>
      <c r="F8" s="39">
        <v>-15</v>
      </c>
      <c r="G8" s="39">
        <v>-15</v>
      </c>
      <c r="H8" s="39">
        <v>-15</v>
      </c>
      <c r="I8" s="39">
        <v>-15</v>
      </c>
      <c r="J8" s="39">
        <v>-15</v>
      </c>
      <c r="K8" s="39">
        <v>-15</v>
      </c>
      <c r="L8" s="39">
        <v>-15</v>
      </c>
      <c r="M8" s="39">
        <v>-15</v>
      </c>
      <c r="N8" s="39">
        <v>-15</v>
      </c>
      <c r="O8" s="39">
        <v>-15</v>
      </c>
    </row>
    <row r="9" spans="2:15" x14ac:dyDescent="0.25">
      <c r="B9">
        <v>2025</v>
      </c>
      <c r="C9" t="s">
        <v>28</v>
      </c>
      <c r="D9" s="39">
        <v>-25</v>
      </c>
      <c r="E9" s="39">
        <v>-25</v>
      </c>
      <c r="F9" s="39">
        <v>-25</v>
      </c>
      <c r="G9" s="39">
        <v>-25</v>
      </c>
      <c r="H9" s="39">
        <v>-25</v>
      </c>
      <c r="I9" s="39">
        <v>-25</v>
      </c>
      <c r="J9" s="39">
        <v>-25</v>
      </c>
      <c r="K9" s="39">
        <v>-25</v>
      </c>
      <c r="L9" s="39">
        <v>-25</v>
      </c>
      <c r="M9" s="39">
        <v>-25</v>
      </c>
      <c r="N9" s="39">
        <v>-25</v>
      </c>
      <c r="O9" s="39">
        <v>-25</v>
      </c>
    </row>
    <row r="10" spans="2:15" x14ac:dyDescent="0.25">
      <c r="B10">
        <v>2025</v>
      </c>
      <c r="C10" t="s">
        <v>147</v>
      </c>
      <c r="D10" s="39">
        <v>-450</v>
      </c>
      <c r="E10" s="39">
        <v>-450</v>
      </c>
      <c r="F10" s="39">
        <v>-450</v>
      </c>
      <c r="G10" s="39">
        <v>-450</v>
      </c>
      <c r="H10" s="39">
        <v>-450</v>
      </c>
      <c r="I10" s="39">
        <v>-450</v>
      </c>
      <c r="J10" s="39">
        <v>-450</v>
      </c>
      <c r="K10" s="39">
        <v>-450</v>
      </c>
      <c r="L10" s="39">
        <v>-450</v>
      </c>
      <c r="M10" s="39">
        <v>-450</v>
      </c>
      <c r="N10" s="39">
        <v>-450</v>
      </c>
      <c r="O10" s="39">
        <v>-450</v>
      </c>
    </row>
    <row r="11" spans="2:15" x14ac:dyDescent="0.25">
      <c r="B11">
        <v>2025</v>
      </c>
      <c r="C11" t="s">
        <v>6</v>
      </c>
      <c r="D11" s="39">
        <v>-40</v>
      </c>
      <c r="E11" s="39">
        <v>-40</v>
      </c>
      <c r="F11" s="39">
        <v>-40</v>
      </c>
      <c r="G11" s="39">
        <v>-40</v>
      </c>
      <c r="H11" s="39">
        <v>-40</v>
      </c>
      <c r="I11" s="39">
        <v>-40</v>
      </c>
      <c r="J11" s="39">
        <v>-40</v>
      </c>
      <c r="K11" s="39">
        <v>-40</v>
      </c>
      <c r="L11" s="39">
        <v>-40</v>
      </c>
      <c r="M11" s="39">
        <v>-40</v>
      </c>
      <c r="N11" s="39">
        <v>-40</v>
      </c>
      <c r="O11" s="39">
        <v>-40</v>
      </c>
    </row>
    <row r="12" spans="2:15" x14ac:dyDescent="0.25">
      <c r="B12">
        <v>2025</v>
      </c>
      <c r="C12" t="s">
        <v>31</v>
      </c>
      <c r="D12" s="39"/>
      <c r="E12" s="39"/>
      <c r="F12" s="39">
        <v>10</v>
      </c>
      <c r="G12" s="39"/>
      <c r="H12" s="39"/>
      <c r="I12" s="39">
        <v>15</v>
      </c>
      <c r="J12" s="39"/>
      <c r="K12" s="39"/>
      <c r="L12" s="39">
        <v>20</v>
      </c>
      <c r="M12" s="39"/>
      <c r="N12" s="39"/>
      <c r="O12" s="39">
        <v>22</v>
      </c>
    </row>
    <row r="13" spans="2:15" x14ac:dyDescent="0.25">
      <c r="B13">
        <v>2025</v>
      </c>
      <c r="C13" t="s">
        <v>157</v>
      </c>
      <c r="D13" s="39">
        <v>-40</v>
      </c>
      <c r="E13" s="39">
        <v>-40</v>
      </c>
      <c r="F13" s="39">
        <v>-40</v>
      </c>
      <c r="G13" s="39">
        <v>-40</v>
      </c>
      <c r="H13" s="39">
        <v>-40</v>
      </c>
      <c r="I13" s="39">
        <v>-40</v>
      </c>
      <c r="J13" s="39">
        <v>-40</v>
      </c>
      <c r="K13" s="39">
        <v>-40</v>
      </c>
      <c r="L13" s="39">
        <v>-40</v>
      </c>
      <c r="M13" s="39">
        <v>-40</v>
      </c>
      <c r="N13" s="39">
        <v>-40</v>
      </c>
      <c r="O13" s="39">
        <v>-40</v>
      </c>
    </row>
    <row r="14" spans="2:15" x14ac:dyDescent="0.25">
      <c r="B14">
        <v>2025</v>
      </c>
      <c r="C14" t="s">
        <v>158</v>
      </c>
      <c r="D14" s="39">
        <v>-50</v>
      </c>
      <c r="E14" s="39">
        <v>-50</v>
      </c>
      <c r="F14" s="39">
        <v>-50</v>
      </c>
      <c r="G14" s="39">
        <v>-50</v>
      </c>
      <c r="H14" s="39">
        <v>-50</v>
      </c>
      <c r="I14" s="39">
        <v>-50</v>
      </c>
      <c r="J14" s="39">
        <v>-50</v>
      </c>
      <c r="K14" s="39">
        <v>-50</v>
      </c>
      <c r="L14" s="39">
        <v>-50</v>
      </c>
      <c r="M14" s="39">
        <v>-50</v>
      </c>
      <c r="N14" s="39">
        <v>-50</v>
      </c>
      <c r="O14" s="39">
        <v>-50</v>
      </c>
    </row>
    <row r="15" spans="2:15" x14ac:dyDescent="0.25">
      <c r="B15">
        <v>2025</v>
      </c>
      <c r="C15" t="s">
        <v>301</v>
      </c>
      <c r="D15" s="39">
        <v>-250</v>
      </c>
      <c r="E15" s="39">
        <v>-250</v>
      </c>
      <c r="F15" s="39">
        <v>-250</v>
      </c>
      <c r="G15" s="39">
        <v>-250</v>
      </c>
      <c r="H15" s="39">
        <v>-250</v>
      </c>
      <c r="I15" s="39">
        <v>-250</v>
      </c>
      <c r="J15" s="39">
        <v>-250</v>
      </c>
      <c r="K15" s="39">
        <v>-250</v>
      </c>
      <c r="L15" s="39">
        <v>-250</v>
      </c>
      <c r="M15" s="39">
        <v>-250</v>
      </c>
      <c r="N15" s="39">
        <v>-250</v>
      </c>
      <c r="O15" s="39">
        <v>-250</v>
      </c>
    </row>
    <row r="16" spans="2:15" x14ac:dyDescent="0.25">
      <c r="B16">
        <v>2025</v>
      </c>
      <c r="C16" t="s">
        <v>302</v>
      </c>
      <c r="D16" s="39"/>
      <c r="E16" s="39"/>
      <c r="F16" s="39"/>
      <c r="G16" s="39"/>
      <c r="H16" s="39"/>
      <c r="I16" s="39"/>
      <c r="J16" s="39"/>
      <c r="K16" s="39"/>
      <c r="L16" s="39"/>
      <c r="M16" s="39"/>
      <c r="N16" s="39">
        <v>-100</v>
      </c>
      <c r="O16" s="39"/>
    </row>
    <row r="17" spans="2:15" x14ac:dyDescent="0.25">
      <c r="B17">
        <v>2025</v>
      </c>
      <c r="C17" t="s">
        <v>36</v>
      </c>
      <c r="D17" s="39">
        <v>-100</v>
      </c>
      <c r="E17" s="39">
        <v>-100</v>
      </c>
      <c r="F17" s="39">
        <v>-100</v>
      </c>
      <c r="G17" s="39">
        <v>-100</v>
      </c>
      <c r="H17" s="39">
        <v>-100</v>
      </c>
      <c r="I17" s="39">
        <v>-100</v>
      </c>
      <c r="J17" s="39">
        <v>-100</v>
      </c>
      <c r="K17" s="39">
        <v>-100</v>
      </c>
      <c r="L17" s="39">
        <v>-100</v>
      </c>
      <c r="M17" s="39">
        <v>-100</v>
      </c>
      <c r="N17" s="39">
        <v>-100</v>
      </c>
      <c r="O17" s="39">
        <v>-100</v>
      </c>
    </row>
    <row r="18" spans="2:15" x14ac:dyDescent="0.25">
      <c r="B18">
        <v>2025</v>
      </c>
      <c r="C18" t="s">
        <v>160</v>
      </c>
      <c r="D18" s="39">
        <v>-20</v>
      </c>
      <c r="E18" s="39">
        <v>-20</v>
      </c>
      <c r="F18" s="39">
        <v>-20</v>
      </c>
      <c r="G18" s="39">
        <v>-20</v>
      </c>
      <c r="H18" s="39">
        <v>-20</v>
      </c>
      <c r="I18" s="39">
        <v>-20</v>
      </c>
      <c r="J18" s="39">
        <v>-20</v>
      </c>
      <c r="K18" s="39">
        <v>-20</v>
      </c>
      <c r="L18" s="39">
        <v>-20</v>
      </c>
      <c r="M18" s="39">
        <v>-20</v>
      </c>
      <c r="N18" s="39">
        <v>-20</v>
      </c>
      <c r="O18" s="39">
        <v>-20</v>
      </c>
    </row>
    <row r="19" spans="2:15" x14ac:dyDescent="0.25">
      <c r="B19">
        <v>2025</v>
      </c>
      <c r="C19" t="s">
        <v>161</v>
      </c>
      <c r="D19" s="39">
        <v>-500</v>
      </c>
      <c r="E19" s="39"/>
      <c r="F19" s="39"/>
      <c r="G19" s="39"/>
      <c r="H19" s="39"/>
      <c r="I19" s="39"/>
      <c r="J19" s="39"/>
      <c r="K19" s="39"/>
      <c r="L19" s="39"/>
      <c r="M19" s="39"/>
      <c r="N19" s="39"/>
      <c r="O19" s="39"/>
    </row>
    <row r="20" spans="2:15" x14ac:dyDescent="0.25">
      <c r="B20">
        <v>2025</v>
      </c>
      <c r="C20" t="s">
        <v>38</v>
      </c>
      <c r="D20" s="39">
        <v>50</v>
      </c>
      <c r="E20" s="39">
        <v>50</v>
      </c>
      <c r="F20" s="39">
        <v>50</v>
      </c>
      <c r="G20" s="39">
        <v>50</v>
      </c>
      <c r="H20" s="39">
        <v>50</v>
      </c>
      <c r="I20" s="39">
        <v>50</v>
      </c>
      <c r="J20" s="39">
        <v>50</v>
      </c>
      <c r="K20" s="39">
        <v>50</v>
      </c>
      <c r="L20" s="39">
        <v>50</v>
      </c>
      <c r="M20" s="39">
        <v>50</v>
      </c>
      <c r="N20" s="39">
        <v>50</v>
      </c>
      <c r="O20" s="39">
        <v>50</v>
      </c>
    </row>
    <row r="21" spans="2:15" x14ac:dyDescent="0.25">
      <c r="B21">
        <v>2025</v>
      </c>
      <c r="C21" t="s">
        <v>303</v>
      </c>
      <c r="D21" s="39"/>
      <c r="E21" s="39"/>
      <c r="F21" s="39"/>
      <c r="G21" s="39"/>
      <c r="H21" s="39">
        <v>-50</v>
      </c>
      <c r="I21" s="39"/>
      <c r="J21" s="39"/>
      <c r="K21" s="39"/>
      <c r="L21" s="39"/>
      <c r="M21" s="39"/>
      <c r="N21" s="39"/>
      <c r="O21" s="39"/>
    </row>
    <row r="22" spans="2:15" x14ac:dyDescent="0.25">
      <c r="B22">
        <v>2025</v>
      </c>
      <c r="C22" t="s">
        <v>304</v>
      </c>
      <c r="D22" s="39">
        <v>-20</v>
      </c>
      <c r="E22" s="39">
        <v>-20</v>
      </c>
      <c r="F22" s="39">
        <v>-20</v>
      </c>
      <c r="G22" s="39">
        <v>-20</v>
      </c>
      <c r="H22" s="39">
        <v>-20</v>
      </c>
      <c r="I22" s="39">
        <v>-20</v>
      </c>
      <c r="J22" s="39">
        <v>-20</v>
      </c>
      <c r="K22" s="39">
        <v>-20</v>
      </c>
      <c r="L22" s="39">
        <v>-20</v>
      </c>
      <c r="M22" s="39">
        <v>-20</v>
      </c>
      <c r="N22" s="39">
        <v>-20</v>
      </c>
      <c r="O22" s="39">
        <v>-20</v>
      </c>
    </row>
    <row r="23" spans="2:15" x14ac:dyDescent="0.25">
      <c r="B23">
        <v>2025</v>
      </c>
      <c r="C23" t="s">
        <v>305</v>
      </c>
      <c r="D23" s="39"/>
      <c r="E23" s="39"/>
      <c r="F23" s="39"/>
      <c r="G23" s="39"/>
      <c r="H23" s="39"/>
      <c r="I23" s="39"/>
      <c r="J23" s="39"/>
      <c r="K23" s="39"/>
      <c r="L23" s="39"/>
      <c r="M23" s="39"/>
      <c r="N23" s="39"/>
      <c r="O23" s="39">
        <v>-100</v>
      </c>
    </row>
    <row r="24" spans="2:15" x14ac:dyDescent="0.25">
      <c r="B24">
        <v>2025</v>
      </c>
      <c r="C24" t="s">
        <v>162</v>
      </c>
      <c r="D24" s="39"/>
      <c r="E24" s="39"/>
      <c r="F24" s="39"/>
      <c r="G24" s="39"/>
      <c r="H24" s="39"/>
      <c r="I24" s="39"/>
      <c r="J24" s="39"/>
      <c r="K24" s="39"/>
      <c r="L24" s="39"/>
      <c r="M24" s="39"/>
      <c r="N24" s="39"/>
      <c r="O24" s="39"/>
    </row>
    <row r="25" spans="2:15" x14ac:dyDescent="0.25">
      <c r="B25">
        <v>2025</v>
      </c>
      <c r="C25" t="s">
        <v>306</v>
      </c>
      <c r="D25" s="39">
        <v>-10</v>
      </c>
      <c r="E25" s="39">
        <v>-10</v>
      </c>
      <c r="F25" s="39">
        <v>-10</v>
      </c>
      <c r="G25" s="39">
        <v>-10</v>
      </c>
      <c r="H25" s="39">
        <v>-100</v>
      </c>
      <c r="I25" s="39">
        <v>-10</v>
      </c>
      <c r="J25" s="39">
        <v>-10</v>
      </c>
      <c r="K25" s="39">
        <v>-10</v>
      </c>
      <c r="L25" s="39">
        <v>-10</v>
      </c>
      <c r="M25" s="39">
        <v>-10</v>
      </c>
      <c r="N25" s="39">
        <v>-10</v>
      </c>
      <c r="O25" s="39">
        <v>-10</v>
      </c>
    </row>
    <row r="26" spans="2:15" x14ac:dyDescent="0.25">
      <c r="B26">
        <v>2025</v>
      </c>
      <c r="C26" t="s">
        <v>164</v>
      </c>
      <c r="D26" s="39">
        <v>-15</v>
      </c>
      <c r="E26" s="39">
        <v>-15</v>
      </c>
      <c r="F26" s="39">
        <v>-15</v>
      </c>
      <c r="G26" s="39">
        <v>-15</v>
      </c>
      <c r="H26" s="39">
        <v>-15</v>
      </c>
      <c r="I26" s="39">
        <v>-15</v>
      </c>
      <c r="J26" s="39">
        <v>-15</v>
      </c>
      <c r="K26" s="39">
        <v>-15</v>
      </c>
      <c r="L26" s="39">
        <v>-15</v>
      </c>
      <c r="M26" s="39">
        <v>-15</v>
      </c>
      <c r="N26" s="39">
        <v>-15</v>
      </c>
      <c r="O26" s="39">
        <v>-15</v>
      </c>
    </row>
    <row r="27" spans="2:15" x14ac:dyDescent="0.25">
      <c r="B27">
        <v>2025</v>
      </c>
      <c r="C27" t="s">
        <v>166</v>
      </c>
      <c r="D27" s="39">
        <v>-10</v>
      </c>
      <c r="E27" s="39">
        <v>-10</v>
      </c>
      <c r="F27" s="39">
        <v>-10</v>
      </c>
      <c r="G27" s="39">
        <v>-10</v>
      </c>
      <c r="H27" s="39">
        <v>-10</v>
      </c>
      <c r="I27" s="39">
        <v>-10</v>
      </c>
      <c r="J27" s="39">
        <v>-10</v>
      </c>
      <c r="K27" s="39">
        <v>-10</v>
      </c>
      <c r="L27" s="39">
        <v>-10</v>
      </c>
      <c r="M27" s="39">
        <v>-10</v>
      </c>
      <c r="N27" s="39">
        <v>-10</v>
      </c>
      <c r="O27" s="39">
        <v>-10</v>
      </c>
    </row>
    <row r="28" spans="2:15" x14ac:dyDescent="0.25">
      <c r="B28">
        <v>2025</v>
      </c>
      <c r="C28" t="s">
        <v>316</v>
      </c>
      <c r="D28" s="39">
        <v>150</v>
      </c>
      <c r="E28" s="39">
        <v>150</v>
      </c>
      <c r="F28" s="39">
        <v>150</v>
      </c>
      <c r="G28" s="39">
        <v>150</v>
      </c>
      <c r="H28" s="39">
        <v>150</v>
      </c>
      <c r="I28" s="39">
        <v>0</v>
      </c>
      <c r="J28" s="39">
        <v>0</v>
      </c>
      <c r="K28" s="39">
        <v>90</v>
      </c>
      <c r="L28" s="39">
        <v>150</v>
      </c>
      <c r="M28" s="39">
        <v>150</v>
      </c>
      <c r="N28" s="39">
        <v>150</v>
      </c>
      <c r="O28" s="39">
        <v>150</v>
      </c>
    </row>
    <row r="29" spans="2:15" x14ac:dyDescent="0.25">
      <c r="B29">
        <v>2025</v>
      </c>
      <c r="C29" t="s">
        <v>307</v>
      </c>
      <c r="D29" s="39"/>
      <c r="E29" s="39"/>
      <c r="F29" s="39"/>
      <c r="G29" s="39"/>
      <c r="H29" s="39"/>
      <c r="I29" s="39">
        <v>-100</v>
      </c>
      <c r="J29" s="39"/>
      <c r="K29" s="39"/>
      <c r="L29" s="39"/>
      <c r="M29" s="39"/>
      <c r="N29" s="39"/>
      <c r="O29" s="39"/>
    </row>
    <row r="30" spans="2:15" x14ac:dyDescent="0.25">
      <c r="B30">
        <v>2025</v>
      </c>
      <c r="C30" t="s">
        <v>308</v>
      </c>
      <c r="D30" s="39"/>
      <c r="E30" s="39"/>
      <c r="F30" s="39"/>
      <c r="G30" s="39"/>
      <c r="H30" s="39">
        <v>-50</v>
      </c>
      <c r="I30" s="39"/>
      <c r="J30" s="39"/>
      <c r="K30" s="39"/>
      <c r="L30" s="39"/>
      <c r="M30" s="39"/>
      <c r="N30" s="39"/>
      <c r="O30" s="39"/>
    </row>
    <row r="31" spans="2:15" x14ac:dyDescent="0.25">
      <c r="B31">
        <v>2025</v>
      </c>
      <c r="C31" t="s">
        <v>312</v>
      </c>
      <c r="D31" s="39"/>
      <c r="E31" s="39"/>
      <c r="F31" s="39"/>
      <c r="G31" s="39"/>
      <c r="H31" s="39"/>
      <c r="I31" s="39">
        <v>-100</v>
      </c>
      <c r="J31" s="39">
        <v>-100</v>
      </c>
      <c r="K31" s="39">
        <v>-100</v>
      </c>
      <c r="L31" s="39">
        <v>-100</v>
      </c>
      <c r="M31" s="39">
        <v>-100</v>
      </c>
      <c r="N31" s="39">
        <v>-100</v>
      </c>
      <c r="O31" s="39">
        <v>-100</v>
      </c>
    </row>
    <row r="32" spans="2:15" x14ac:dyDescent="0.25">
      <c r="B32">
        <v>2025</v>
      </c>
      <c r="C32" t="s">
        <v>313</v>
      </c>
      <c r="D32" s="39">
        <v>0</v>
      </c>
      <c r="E32" s="39">
        <v>0</v>
      </c>
      <c r="F32" s="39">
        <v>0</v>
      </c>
      <c r="G32" s="39">
        <v>-50</v>
      </c>
      <c r="H32" s="39">
        <v>-50</v>
      </c>
      <c r="I32" s="39">
        <v>-150</v>
      </c>
      <c r="J32" s="39">
        <v>-150</v>
      </c>
      <c r="K32" s="39">
        <v>-150</v>
      </c>
      <c r="L32" s="39">
        <v>-150</v>
      </c>
      <c r="M32" s="39">
        <v>-150</v>
      </c>
      <c r="N32" s="39">
        <v>-150</v>
      </c>
      <c r="O32" s="39">
        <v>-150</v>
      </c>
    </row>
    <row r="33" spans="2:15" x14ac:dyDescent="0.25">
      <c r="B33">
        <v>2024</v>
      </c>
      <c r="C33" t="s">
        <v>318</v>
      </c>
      <c r="D33" s="39"/>
      <c r="E33" s="39"/>
      <c r="F33" s="39"/>
      <c r="G33" s="39"/>
      <c r="H33" s="39"/>
      <c r="I33" s="39">
        <v>2500</v>
      </c>
      <c r="J33" s="39">
        <v>2500</v>
      </c>
      <c r="K33" s="39">
        <v>1000</v>
      </c>
      <c r="L33" s="39"/>
      <c r="M33" s="39"/>
      <c r="N33" s="39"/>
      <c r="O33" s="39"/>
    </row>
    <row r="34" spans="2:15" x14ac:dyDescent="0.25">
      <c r="B34">
        <v>2025</v>
      </c>
      <c r="C34" t="s">
        <v>33</v>
      </c>
      <c r="D34" s="39"/>
      <c r="E34" s="39"/>
      <c r="F34" s="39"/>
      <c r="G34" s="39"/>
      <c r="H34" s="39"/>
      <c r="I34" s="39">
        <v>-30</v>
      </c>
      <c r="J34" s="39">
        <v>-30</v>
      </c>
      <c r="K34" s="39">
        <v>-30</v>
      </c>
      <c r="L34" s="39">
        <v>-30</v>
      </c>
      <c r="M34" s="39">
        <v>-30</v>
      </c>
      <c r="N34" s="39">
        <v>-30</v>
      </c>
      <c r="O34" s="39">
        <v>-30</v>
      </c>
    </row>
    <row r="35" spans="2:15" x14ac:dyDescent="0.25">
      <c r="B35">
        <v>2025</v>
      </c>
      <c r="C35" t="s">
        <v>151</v>
      </c>
      <c r="D35" s="39"/>
      <c r="E35" s="39"/>
      <c r="F35" s="39"/>
      <c r="G35" s="39"/>
      <c r="H35" s="39">
        <v>-1330</v>
      </c>
      <c r="I35" s="39">
        <v>-225</v>
      </c>
      <c r="J35" s="39"/>
      <c r="K35" s="39"/>
      <c r="L35" s="39"/>
      <c r="M35" s="39"/>
      <c r="N35" s="39"/>
      <c r="O35" s="39"/>
    </row>
    <row r="36" spans="2:15" x14ac:dyDescent="0.25">
      <c r="B36">
        <v>2025</v>
      </c>
      <c r="C36" t="s">
        <v>153</v>
      </c>
      <c r="D36" s="39">
        <v>-20</v>
      </c>
      <c r="E36" s="39">
        <v>-20</v>
      </c>
      <c r="F36" s="39">
        <v>-20</v>
      </c>
      <c r="G36" s="39">
        <v>-20</v>
      </c>
      <c r="H36" s="39">
        <v>-20</v>
      </c>
      <c r="I36" s="39">
        <v>-20</v>
      </c>
      <c r="J36" s="39">
        <v>-20</v>
      </c>
      <c r="K36" s="39">
        <v>-20</v>
      </c>
      <c r="L36" s="39">
        <v>-20</v>
      </c>
      <c r="M36" s="39">
        <v>-20</v>
      </c>
      <c r="N36" s="39">
        <v>-20</v>
      </c>
      <c r="O36" s="39">
        <v>-20</v>
      </c>
    </row>
    <row r="37" spans="2:15" x14ac:dyDescent="0.25">
      <c r="B37">
        <v>2025</v>
      </c>
      <c r="C37" t="s">
        <v>309</v>
      </c>
      <c r="D37" s="39"/>
      <c r="E37" s="39"/>
      <c r="F37" s="39"/>
      <c r="G37" s="39"/>
      <c r="H37" s="39"/>
      <c r="I37" s="39"/>
      <c r="J37" s="39"/>
      <c r="K37" s="39">
        <v>-100</v>
      </c>
      <c r="L37" s="39"/>
      <c r="M37" s="39"/>
      <c r="N37" s="39"/>
      <c r="O37" s="39"/>
    </row>
    <row r="38" spans="2:15" x14ac:dyDescent="0.25">
      <c r="B38">
        <v>2025</v>
      </c>
      <c r="C38" t="s">
        <v>163</v>
      </c>
      <c r="D38" s="39"/>
      <c r="E38" s="39"/>
      <c r="F38" s="39"/>
      <c r="G38" s="39"/>
      <c r="H38" s="39"/>
      <c r="I38" s="39"/>
      <c r="J38" s="39"/>
      <c r="K38" s="39"/>
      <c r="L38" s="39"/>
      <c r="M38" s="39"/>
      <c r="N38" s="39"/>
      <c r="O38" s="39"/>
    </row>
    <row r="39" spans="2:15" x14ac:dyDescent="0.25">
      <c r="B39">
        <v>2025</v>
      </c>
      <c r="C39" t="s">
        <v>167</v>
      </c>
      <c r="D39" s="39">
        <v>-15</v>
      </c>
      <c r="E39" s="39">
        <v>-15</v>
      </c>
      <c r="F39" s="39">
        <v>-15</v>
      </c>
      <c r="G39" s="39">
        <v>-15</v>
      </c>
      <c r="H39" s="39">
        <v>-50</v>
      </c>
      <c r="I39" s="39">
        <v>-15</v>
      </c>
      <c r="J39" s="39">
        <v>-15</v>
      </c>
      <c r="K39" s="39">
        <v>-15</v>
      </c>
      <c r="L39" s="39">
        <v>-15</v>
      </c>
      <c r="M39" s="39">
        <v>-15</v>
      </c>
      <c r="N39" s="39">
        <v>-15</v>
      </c>
      <c r="O39" s="39">
        <v>-15</v>
      </c>
    </row>
    <row r="40" spans="2:15" x14ac:dyDescent="0.25">
      <c r="B40">
        <v>2025</v>
      </c>
      <c r="C40" t="s">
        <v>310</v>
      </c>
      <c r="D40" s="39"/>
      <c r="E40" s="39"/>
      <c r="F40" s="39"/>
      <c r="G40" s="39">
        <v>-30</v>
      </c>
      <c r="H40" s="39"/>
      <c r="I40" s="39"/>
      <c r="J40" s="39"/>
      <c r="K40" s="39"/>
      <c r="L40" s="39"/>
      <c r="M40" s="39"/>
      <c r="N40" s="39"/>
      <c r="O40" s="39"/>
    </row>
    <row r="41" spans="2:15" x14ac:dyDescent="0.25">
      <c r="B41">
        <v>2025</v>
      </c>
      <c r="C41" t="s">
        <v>319</v>
      </c>
      <c r="D41" s="39"/>
      <c r="E41" s="39">
        <v>-30</v>
      </c>
      <c r="F41" s="39"/>
      <c r="G41" s="39"/>
      <c r="H41" s="39"/>
      <c r="I41" s="39"/>
      <c r="J41" s="39"/>
      <c r="K41" s="39"/>
      <c r="L41" s="39"/>
      <c r="M41" s="39"/>
      <c r="N41" s="39"/>
      <c r="O41" s="39"/>
    </row>
    <row r="42" spans="2:15" x14ac:dyDescent="0.25">
      <c r="B42">
        <v>2025</v>
      </c>
      <c r="C42" t="s">
        <v>311</v>
      </c>
      <c r="D42" s="39"/>
      <c r="E42" s="39"/>
      <c r="F42" s="39"/>
      <c r="G42" s="39"/>
      <c r="H42" s="39">
        <v>-115</v>
      </c>
      <c r="I42" s="39"/>
      <c r="J42" s="39"/>
      <c r="K42" s="39"/>
      <c r="L42" s="39"/>
      <c r="M42" s="39"/>
      <c r="N42" s="39"/>
      <c r="O42" s="39"/>
    </row>
    <row r="43" spans="2:15" x14ac:dyDescent="0.25">
      <c r="B43">
        <v>2025</v>
      </c>
      <c r="C43" t="s">
        <v>170</v>
      </c>
      <c r="D43" s="39">
        <v>-20</v>
      </c>
      <c r="E43" s="39">
        <v>-20</v>
      </c>
      <c r="F43" s="39">
        <v>-20</v>
      </c>
      <c r="G43" s="39">
        <v>-20</v>
      </c>
      <c r="H43" s="39">
        <v>-20</v>
      </c>
      <c r="I43" s="39">
        <v>-50</v>
      </c>
      <c r="J43" s="39">
        <v>-50</v>
      </c>
      <c r="K43" s="39">
        <v>-25</v>
      </c>
      <c r="L43" s="39">
        <v>-20</v>
      </c>
      <c r="M43" s="39">
        <v>-20</v>
      </c>
      <c r="N43" s="39">
        <v>-20</v>
      </c>
      <c r="O43" s="39">
        <v>-20</v>
      </c>
    </row>
    <row r="44" spans="2:15" x14ac:dyDescent="0.25">
      <c r="B44">
        <v>2024</v>
      </c>
      <c r="C44" t="s">
        <v>315</v>
      </c>
      <c r="D44" s="39">
        <v>400</v>
      </c>
      <c r="E44" s="39">
        <v>400</v>
      </c>
      <c r="F44" s="39">
        <v>400</v>
      </c>
      <c r="G44" s="39">
        <v>400</v>
      </c>
      <c r="H44" s="39">
        <v>50</v>
      </c>
      <c r="I44" s="39">
        <v>30</v>
      </c>
      <c r="J44" s="39">
        <v>30</v>
      </c>
      <c r="K44" s="39">
        <v>30</v>
      </c>
      <c r="L44" s="39">
        <v>500</v>
      </c>
      <c r="M44" s="39">
        <v>500</v>
      </c>
      <c r="N44" s="39">
        <v>500</v>
      </c>
      <c r="O44" s="39">
        <v>300</v>
      </c>
    </row>
    <row r="45" spans="2:15" x14ac:dyDescent="0.25">
      <c r="B45">
        <v>2024</v>
      </c>
      <c r="C45" t="s">
        <v>139</v>
      </c>
      <c r="D45" s="39"/>
      <c r="E45" s="39"/>
      <c r="F45" s="39"/>
      <c r="G45" s="39"/>
      <c r="H45" s="39"/>
      <c r="I45" s="39"/>
      <c r="J45" s="39"/>
      <c r="K45" s="39"/>
      <c r="L45" s="39"/>
      <c r="M45" s="39"/>
      <c r="N45" s="39"/>
      <c r="O45" s="39"/>
    </row>
    <row r="46" spans="2:15" x14ac:dyDescent="0.25">
      <c r="B46">
        <v>2024</v>
      </c>
      <c r="C46" t="s">
        <v>141</v>
      </c>
      <c r="D46" s="39">
        <v>-30</v>
      </c>
      <c r="E46" s="39">
        <v>-30</v>
      </c>
      <c r="F46" s="39">
        <v>-30</v>
      </c>
      <c r="G46" s="39">
        <v>-30</v>
      </c>
      <c r="H46" s="39">
        <v>-30</v>
      </c>
      <c r="I46" s="39">
        <v>-30</v>
      </c>
      <c r="J46" s="39">
        <v>-30</v>
      </c>
      <c r="K46" s="39">
        <v>-30</v>
      </c>
      <c r="L46" s="39">
        <v>-30</v>
      </c>
      <c r="M46" s="39">
        <v>-30</v>
      </c>
      <c r="N46" s="39">
        <v>-30</v>
      </c>
      <c r="O46" s="39">
        <v>-30</v>
      </c>
    </row>
    <row r="47" spans="2:15" x14ac:dyDescent="0.25">
      <c r="B47">
        <v>2024</v>
      </c>
      <c r="C47" t="s">
        <v>318</v>
      </c>
      <c r="D47" s="39"/>
      <c r="E47" s="39"/>
      <c r="F47" s="39"/>
      <c r="G47" s="39"/>
      <c r="H47" s="39"/>
      <c r="I47" s="39"/>
      <c r="J47" s="39"/>
      <c r="K47" s="39"/>
      <c r="L47" s="39"/>
      <c r="M47" s="39"/>
      <c r="N47" s="39"/>
      <c r="O47" s="39"/>
    </row>
    <row r="48" spans="2:15" x14ac:dyDescent="0.25">
      <c r="B48">
        <v>2024</v>
      </c>
      <c r="C48" t="s">
        <v>143</v>
      </c>
      <c r="D48" s="39">
        <v>-40</v>
      </c>
      <c r="E48" s="39">
        <v>-40</v>
      </c>
      <c r="F48" s="39">
        <v>-40</v>
      </c>
      <c r="G48" s="39">
        <v>-40</v>
      </c>
      <c r="H48" s="39">
        <v>-40</v>
      </c>
      <c r="I48" s="39">
        <v>-40</v>
      </c>
      <c r="J48" s="39">
        <v>-40</v>
      </c>
      <c r="K48" s="39">
        <v>-40</v>
      </c>
      <c r="L48" s="39">
        <v>-40</v>
      </c>
      <c r="M48" s="39">
        <v>-40</v>
      </c>
      <c r="N48" s="39">
        <v>-40</v>
      </c>
      <c r="O48" s="39">
        <v>-500</v>
      </c>
    </row>
    <row r="49" spans="2:15" x14ac:dyDescent="0.25">
      <c r="B49">
        <v>2024</v>
      </c>
      <c r="C49" t="s">
        <v>146</v>
      </c>
      <c r="D49" s="39">
        <v>-20</v>
      </c>
      <c r="E49" s="39">
        <v>-20</v>
      </c>
      <c r="F49" s="39">
        <v>-20</v>
      </c>
      <c r="G49" s="39">
        <v>-20</v>
      </c>
      <c r="H49" s="39">
        <v>-20</v>
      </c>
      <c r="I49" s="39">
        <v>-20</v>
      </c>
      <c r="J49" s="39">
        <v>-20</v>
      </c>
      <c r="K49" s="39">
        <v>-20</v>
      </c>
      <c r="L49" s="39">
        <v>-20</v>
      </c>
      <c r="M49" s="39">
        <v>-20</v>
      </c>
      <c r="N49" s="39">
        <v>-20</v>
      </c>
      <c r="O49" s="39">
        <v>-20</v>
      </c>
    </row>
    <row r="50" spans="2:15" x14ac:dyDescent="0.25">
      <c r="B50">
        <v>2024</v>
      </c>
      <c r="C50" t="s">
        <v>28</v>
      </c>
      <c r="D50" s="39">
        <v>-15</v>
      </c>
      <c r="E50" s="39">
        <v>-15</v>
      </c>
      <c r="F50" s="39">
        <v>-15</v>
      </c>
      <c r="G50" s="39">
        <v>-15</v>
      </c>
      <c r="H50" s="39">
        <v>-15</v>
      </c>
      <c r="I50" s="39">
        <v>-15</v>
      </c>
      <c r="J50" s="39">
        <v>-15</v>
      </c>
      <c r="K50" s="39">
        <v>-15</v>
      </c>
      <c r="L50" s="39">
        <v>-15</v>
      </c>
      <c r="M50" s="39">
        <v>-15</v>
      </c>
      <c r="N50" s="39">
        <v>-15</v>
      </c>
      <c r="O50" s="39">
        <v>-15</v>
      </c>
    </row>
    <row r="51" spans="2:15" x14ac:dyDescent="0.25">
      <c r="B51">
        <v>2024</v>
      </c>
      <c r="C51" t="s">
        <v>147</v>
      </c>
      <c r="D51" s="39">
        <v>-450</v>
      </c>
      <c r="E51" s="39">
        <v>-450</v>
      </c>
      <c r="F51" s="39">
        <v>-450</v>
      </c>
      <c r="G51" s="39">
        <v>-450</v>
      </c>
      <c r="H51" s="39">
        <v>-450</v>
      </c>
      <c r="I51" s="39">
        <v>-450</v>
      </c>
      <c r="J51" s="39">
        <v>-450</v>
      </c>
      <c r="K51" s="39">
        <v>-450</v>
      </c>
      <c r="L51" s="39">
        <v>-450</v>
      </c>
      <c r="M51" s="39">
        <v>-450</v>
      </c>
      <c r="N51" s="39">
        <v>-450</v>
      </c>
      <c r="O51" s="39">
        <v>-450</v>
      </c>
    </row>
    <row r="52" spans="2:15" x14ac:dyDescent="0.25">
      <c r="B52">
        <v>2024</v>
      </c>
      <c r="C52" t="s">
        <v>6</v>
      </c>
      <c r="D52" s="39">
        <v>-10</v>
      </c>
      <c r="E52" s="39">
        <v>-10</v>
      </c>
      <c r="F52" s="39">
        <v>-10</v>
      </c>
      <c r="G52" s="39">
        <v>-10</v>
      </c>
      <c r="H52" s="39">
        <v>-10</v>
      </c>
      <c r="I52" s="39">
        <v>-10</v>
      </c>
      <c r="J52" s="39">
        <v>-10</v>
      </c>
      <c r="K52" s="39">
        <v>-10</v>
      </c>
      <c r="L52" s="39">
        <v>-10</v>
      </c>
      <c r="M52" s="39">
        <v>-40</v>
      </c>
      <c r="N52" s="39">
        <v>-40</v>
      </c>
      <c r="O52" s="39">
        <v>-40</v>
      </c>
    </row>
    <row r="53" spans="2:15" x14ac:dyDescent="0.25">
      <c r="B53">
        <v>2024</v>
      </c>
      <c r="C53" t="s">
        <v>31</v>
      </c>
      <c r="D53" s="39"/>
      <c r="E53" s="39"/>
      <c r="F53" s="39"/>
      <c r="G53" s="39"/>
      <c r="H53" s="39"/>
      <c r="I53" s="39"/>
      <c r="J53" s="39"/>
      <c r="K53" s="39"/>
      <c r="L53" s="39"/>
      <c r="M53" s="39"/>
      <c r="N53" s="39"/>
      <c r="O53" s="39"/>
    </row>
    <row r="54" spans="2:15" x14ac:dyDescent="0.25">
      <c r="B54">
        <v>2024</v>
      </c>
      <c r="C54" t="s">
        <v>33</v>
      </c>
      <c r="D54" s="39">
        <v>-20</v>
      </c>
      <c r="E54" s="39">
        <v>-20</v>
      </c>
      <c r="F54" s="39">
        <v>-20</v>
      </c>
      <c r="G54" s="39">
        <v>-20</v>
      </c>
      <c r="H54" s="39">
        <v>-20</v>
      </c>
      <c r="I54" s="39">
        <v>-20</v>
      </c>
      <c r="J54" s="39">
        <v>-20</v>
      </c>
      <c r="K54" s="39">
        <v>-20</v>
      </c>
      <c r="L54" s="39">
        <v>-20</v>
      </c>
      <c r="M54" s="39">
        <v>-20</v>
      </c>
      <c r="N54" s="39">
        <v>-20</v>
      </c>
      <c r="O54" s="39">
        <v>-20</v>
      </c>
    </row>
    <row r="55" spans="2:15" x14ac:dyDescent="0.25">
      <c r="B55">
        <v>2024</v>
      </c>
      <c r="C55" t="s">
        <v>151</v>
      </c>
      <c r="D55" s="39">
        <v>-600</v>
      </c>
      <c r="E55" s="39"/>
      <c r="F55" s="39"/>
      <c r="G55" s="39"/>
      <c r="H55" s="39"/>
      <c r="I55" s="39"/>
      <c r="J55" s="39"/>
      <c r="K55" s="39"/>
      <c r="L55" s="39">
        <v>-600</v>
      </c>
      <c r="M55" s="39"/>
      <c r="N55" s="39"/>
      <c r="O55" s="39"/>
    </row>
    <row r="56" spans="2:15" x14ac:dyDescent="0.25">
      <c r="B56">
        <v>2024</v>
      </c>
      <c r="C56" t="s">
        <v>153</v>
      </c>
      <c r="D56" s="39">
        <v>-10</v>
      </c>
      <c r="E56" s="39">
        <v>-10</v>
      </c>
      <c r="F56" s="39">
        <v>-10</v>
      </c>
      <c r="G56" s="39">
        <v>-10</v>
      </c>
      <c r="H56" s="39">
        <v>-10</v>
      </c>
      <c r="I56" s="39">
        <v>-10</v>
      </c>
      <c r="J56" s="39">
        <v>-10</v>
      </c>
      <c r="K56" s="39">
        <v>-10</v>
      </c>
      <c r="L56" s="39">
        <v>-10</v>
      </c>
      <c r="M56" s="39">
        <v>-10</v>
      </c>
      <c r="N56" s="39">
        <v>-10</v>
      </c>
      <c r="O56" s="39">
        <v>-10</v>
      </c>
    </row>
    <row r="57" spans="2:15" x14ac:dyDescent="0.25">
      <c r="B57">
        <v>2024</v>
      </c>
      <c r="C57" t="s">
        <v>155</v>
      </c>
      <c r="D57" s="39"/>
      <c r="E57" s="39"/>
      <c r="F57" s="39"/>
      <c r="G57" s="39"/>
      <c r="H57" s="39"/>
      <c r="I57" s="39"/>
      <c r="J57" s="39"/>
      <c r="K57" s="39"/>
      <c r="L57" s="39"/>
      <c r="M57" s="39"/>
      <c r="N57" s="39"/>
      <c r="O57" s="39"/>
    </row>
    <row r="58" spans="2:15" x14ac:dyDescent="0.25">
      <c r="B58">
        <v>2024</v>
      </c>
      <c r="C58" t="s">
        <v>157</v>
      </c>
      <c r="D58" s="39">
        <v>-30</v>
      </c>
      <c r="E58" s="39">
        <v>-30</v>
      </c>
      <c r="F58" s="39">
        <v>-30</v>
      </c>
      <c r="G58" s="39">
        <v>-30</v>
      </c>
      <c r="H58" s="39">
        <v>-30</v>
      </c>
      <c r="I58" s="39">
        <v>-30</v>
      </c>
      <c r="J58" s="39">
        <v>-30</v>
      </c>
      <c r="K58" s="39">
        <v>-30</v>
      </c>
      <c r="L58" s="39">
        <v>-30</v>
      </c>
      <c r="M58" s="39">
        <v>-30</v>
      </c>
      <c r="N58" s="39">
        <v>-30</v>
      </c>
      <c r="O58" s="39">
        <v>-30</v>
      </c>
    </row>
    <row r="59" spans="2:15" x14ac:dyDescent="0.25">
      <c r="B59">
        <v>2024</v>
      </c>
      <c r="C59" t="s">
        <v>158</v>
      </c>
      <c r="D59" s="39"/>
      <c r="E59" s="39"/>
      <c r="F59" s="39"/>
      <c r="G59" s="39"/>
      <c r="H59" s="39">
        <v>-30</v>
      </c>
      <c r="I59" s="39">
        <v>-30</v>
      </c>
      <c r="J59" s="39">
        <v>-30</v>
      </c>
      <c r="K59" s="39">
        <v>-30</v>
      </c>
      <c r="L59" s="39"/>
      <c r="M59" s="39"/>
      <c r="N59" s="39"/>
      <c r="O59" s="39"/>
    </row>
    <row r="60" spans="2:15" x14ac:dyDescent="0.25">
      <c r="B60">
        <v>2024</v>
      </c>
      <c r="C60" t="s">
        <v>301</v>
      </c>
      <c r="D60" s="39"/>
      <c r="E60" s="39"/>
      <c r="F60" s="39"/>
      <c r="G60" s="39"/>
      <c r="H60" s="39"/>
      <c r="I60" s="39"/>
      <c r="J60" s="39"/>
      <c r="K60" s="39"/>
      <c r="L60" s="39"/>
      <c r="M60" s="39">
        <v>-20</v>
      </c>
      <c r="N60" s="39">
        <v>-20</v>
      </c>
      <c r="O60" s="39">
        <v>-20</v>
      </c>
    </row>
    <row r="61" spans="2:15" x14ac:dyDescent="0.25">
      <c r="B61">
        <v>2024</v>
      </c>
      <c r="C61" t="s">
        <v>302</v>
      </c>
      <c r="D61" s="39"/>
      <c r="E61" s="39"/>
      <c r="F61" s="39"/>
      <c r="G61" s="39"/>
      <c r="H61" s="39"/>
      <c r="I61" s="39"/>
      <c r="J61" s="39"/>
      <c r="K61" s="39"/>
      <c r="L61" s="39"/>
      <c r="M61" s="39"/>
      <c r="N61" s="39">
        <v>-100</v>
      </c>
      <c r="O61" s="39"/>
    </row>
    <row r="62" spans="2:15" x14ac:dyDescent="0.25">
      <c r="B62">
        <v>2024</v>
      </c>
      <c r="C62" t="s">
        <v>36</v>
      </c>
      <c r="D62" s="39">
        <v>-50</v>
      </c>
      <c r="E62" s="39">
        <v>-50</v>
      </c>
      <c r="F62" s="39">
        <v>-50</v>
      </c>
      <c r="G62" s="39">
        <v>-50</v>
      </c>
      <c r="H62" s="39">
        <v>-50</v>
      </c>
      <c r="I62" s="39">
        <v>-50</v>
      </c>
      <c r="J62" s="39">
        <v>-50</v>
      </c>
      <c r="K62" s="39">
        <v>-50</v>
      </c>
      <c r="L62" s="39">
        <v>-50</v>
      </c>
      <c r="M62" s="39">
        <v>-50</v>
      </c>
      <c r="N62" s="39">
        <v>-50</v>
      </c>
      <c r="O62" s="39">
        <v>-50</v>
      </c>
    </row>
    <row r="63" spans="2:15" x14ac:dyDescent="0.25">
      <c r="B63">
        <v>2024</v>
      </c>
      <c r="C63" t="s">
        <v>160</v>
      </c>
      <c r="D63" s="39"/>
      <c r="E63" s="39"/>
      <c r="F63" s="39">
        <v>-25</v>
      </c>
      <c r="G63" s="39"/>
      <c r="H63" s="39"/>
      <c r="I63" s="39">
        <v>-25</v>
      </c>
      <c r="J63" s="39"/>
      <c r="K63" s="39"/>
      <c r="L63" s="39">
        <v>-25</v>
      </c>
      <c r="M63" s="39"/>
      <c r="N63" s="39"/>
      <c r="O63" s="39">
        <v>-25</v>
      </c>
    </row>
    <row r="64" spans="2:15" x14ac:dyDescent="0.25">
      <c r="B64">
        <v>2024</v>
      </c>
      <c r="C64" t="s">
        <v>161</v>
      </c>
      <c r="D64" s="39"/>
      <c r="E64" s="39"/>
      <c r="F64" s="39"/>
      <c r="G64" s="39"/>
      <c r="H64" s="39"/>
      <c r="I64" s="39">
        <v>-500</v>
      </c>
      <c r="J64" s="39"/>
      <c r="K64" s="39"/>
      <c r="L64" s="39"/>
      <c r="M64" s="39"/>
      <c r="N64" s="39"/>
      <c r="O64" s="39"/>
    </row>
    <row r="65" spans="2:16" x14ac:dyDescent="0.25">
      <c r="B65">
        <v>2024</v>
      </c>
      <c r="C65" t="s">
        <v>38</v>
      </c>
      <c r="D65" s="39"/>
      <c r="E65" s="39"/>
      <c r="F65" s="39"/>
      <c r="G65" s="39"/>
      <c r="H65" s="39"/>
      <c r="I65" s="39"/>
      <c r="J65" s="39"/>
      <c r="K65" s="39"/>
      <c r="L65" s="39">
        <v>10</v>
      </c>
      <c r="M65" s="39">
        <v>10</v>
      </c>
      <c r="N65" s="39">
        <v>10</v>
      </c>
      <c r="O65" s="39">
        <v>10</v>
      </c>
    </row>
    <row r="66" spans="2:16" x14ac:dyDescent="0.25">
      <c r="B66">
        <v>2024</v>
      </c>
      <c r="C66" t="s">
        <v>303</v>
      </c>
      <c r="D66" s="39"/>
      <c r="E66" s="39"/>
      <c r="F66" s="39"/>
      <c r="G66" s="39"/>
      <c r="H66" s="39"/>
      <c r="I66" s="39"/>
      <c r="J66" s="39"/>
      <c r="K66" s="39">
        <v>-100</v>
      </c>
      <c r="L66" s="39"/>
      <c r="M66" s="39"/>
      <c r="N66" s="39"/>
      <c r="O66" s="39"/>
    </row>
    <row r="67" spans="2:16" x14ac:dyDescent="0.25">
      <c r="B67">
        <v>2024</v>
      </c>
      <c r="C67" t="s">
        <v>304</v>
      </c>
      <c r="D67" s="39"/>
      <c r="E67" s="39"/>
      <c r="F67" s="39"/>
      <c r="G67" s="39"/>
      <c r="H67" s="39"/>
      <c r="I67" s="39"/>
      <c r="J67" s="39"/>
      <c r="K67" s="39"/>
      <c r="L67" s="39"/>
      <c r="M67" s="39"/>
      <c r="N67" s="39"/>
      <c r="O67" s="39"/>
    </row>
    <row r="68" spans="2:16" x14ac:dyDescent="0.25">
      <c r="B68">
        <v>2024</v>
      </c>
      <c r="C68" t="s">
        <v>305</v>
      </c>
      <c r="D68" s="39">
        <v>-10</v>
      </c>
      <c r="E68" s="39">
        <v>-10</v>
      </c>
      <c r="F68" s="39">
        <v>-10</v>
      </c>
      <c r="G68" s="39">
        <v>-10</v>
      </c>
      <c r="H68" s="39">
        <v>-10</v>
      </c>
      <c r="I68" s="39">
        <v>-80</v>
      </c>
      <c r="J68" s="39">
        <v>-10</v>
      </c>
      <c r="K68" s="39">
        <v>-10</v>
      </c>
      <c r="L68" s="39">
        <v>-10</v>
      </c>
      <c r="M68" s="39">
        <v>-10</v>
      </c>
      <c r="N68" s="39">
        <v>-10</v>
      </c>
      <c r="O68" s="39">
        <v>-10</v>
      </c>
    </row>
    <row r="69" spans="2:16" x14ac:dyDescent="0.25">
      <c r="B69">
        <v>2024</v>
      </c>
      <c r="C69" t="s">
        <v>306</v>
      </c>
      <c r="D69" s="39"/>
      <c r="E69" s="39"/>
      <c r="F69" s="39"/>
      <c r="G69" s="39"/>
      <c r="H69" s="39"/>
      <c r="I69" s="39"/>
      <c r="J69" s="39"/>
      <c r="K69" s="39"/>
      <c r="L69" s="39"/>
      <c r="M69" s="39"/>
      <c r="N69" s="39"/>
      <c r="O69" s="39">
        <v>-100</v>
      </c>
    </row>
    <row r="70" spans="2:16" x14ac:dyDescent="0.25">
      <c r="B70">
        <v>2024</v>
      </c>
      <c r="C70" t="s">
        <v>162</v>
      </c>
      <c r="D70" s="39"/>
      <c r="E70" s="39"/>
      <c r="F70" s="39"/>
      <c r="G70" s="39"/>
      <c r="H70" s="39"/>
      <c r="I70" s="39"/>
      <c r="J70" s="39"/>
      <c r="K70" s="39"/>
      <c r="L70" s="39"/>
      <c r="M70" s="39"/>
      <c r="N70" s="39"/>
      <c r="O70" s="39"/>
    </row>
    <row r="71" spans="2:16" x14ac:dyDescent="0.25">
      <c r="B71">
        <v>2024</v>
      </c>
      <c r="C71" t="s">
        <v>163</v>
      </c>
      <c r="D71" s="39">
        <v>-10</v>
      </c>
      <c r="E71" s="39">
        <v>-10</v>
      </c>
      <c r="F71" s="39">
        <v>-10</v>
      </c>
      <c r="G71" s="39">
        <v>-10</v>
      </c>
      <c r="H71" s="39">
        <v>-10</v>
      </c>
      <c r="I71" s="39">
        <v>-10</v>
      </c>
      <c r="J71" s="39">
        <v>-10</v>
      </c>
      <c r="K71" s="39">
        <v>-10</v>
      </c>
      <c r="L71" s="39">
        <v>-10</v>
      </c>
      <c r="M71" s="39">
        <v>-10</v>
      </c>
      <c r="N71" s="39">
        <v>-10</v>
      </c>
      <c r="O71" s="39">
        <v>-10</v>
      </c>
    </row>
    <row r="72" spans="2:16" x14ac:dyDescent="0.25">
      <c r="B72">
        <v>2024</v>
      </c>
      <c r="C72" t="s">
        <v>307</v>
      </c>
      <c r="D72" s="39"/>
      <c r="E72" s="39"/>
      <c r="F72" s="39"/>
      <c r="G72" s="39"/>
      <c r="H72" s="39">
        <v>-200</v>
      </c>
      <c r="I72" s="39"/>
      <c r="J72" s="39"/>
      <c r="K72" s="39"/>
      <c r="L72" s="39"/>
      <c r="M72" s="39"/>
      <c r="N72" s="39"/>
      <c r="O72" s="39"/>
    </row>
    <row r="73" spans="2:16" x14ac:dyDescent="0.25">
      <c r="B73">
        <v>2024</v>
      </c>
      <c r="C73" t="s">
        <v>166</v>
      </c>
      <c r="D73" s="39">
        <v>-5</v>
      </c>
      <c r="E73" s="39">
        <v>-5</v>
      </c>
      <c r="F73" s="39">
        <v>-5</v>
      </c>
      <c r="G73" s="39">
        <v>-5</v>
      </c>
      <c r="H73" s="39">
        <v>-5</v>
      </c>
      <c r="I73" s="39">
        <v>-5</v>
      </c>
      <c r="J73" s="39">
        <v>-5</v>
      </c>
      <c r="K73" s="39">
        <v>-5</v>
      </c>
      <c r="L73" s="39">
        <v>-5</v>
      </c>
      <c r="M73" s="39">
        <v>-5</v>
      </c>
      <c r="N73" s="39">
        <v>-5</v>
      </c>
      <c r="O73" s="39">
        <v>-5</v>
      </c>
      <c r="P73" s="39"/>
    </row>
    <row r="74" spans="2:16" x14ac:dyDescent="0.25">
      <c r="B74">
        <v>2024</v>
      </c>
      <c r="C74" t="s">
        <v>167</v>
      </c>
      <c r="D74" s="39"/>
      <c r="E74" s="39"/>
      <c r="F74" s="39"/>
      <c r="G74" s="39"/>
      <c r="H74" s="39"/>
      <c r="I74" s="39"/>
      <c r="J74" s="39"/>
      <c r="K74" s="39"/>
      <c r="L74" s="39"/>
      <c r="M74" s="39"/>
      <c r="N74" s="39"/>
      <c r="O74" s="39">
        <v>-5</v>
      </c>
    </row>
    <row r="75" spans="2:16" x14ac:dyDescent="0.25">
      <c r="B75">
        <v>2024</v>
      </c>
      <c r="C75" t="s">
        <v>168</v>
      </c>
      <c r="D75" s="39"/>
      <c r="E75" s="39"/>
      <c r="F75" s="39"/>
      <c r="G75" s="39"/>
      <c r="H75" s="39"/>
      <c r="I75" s="39"/>
      <c r="J75" s="39"/>
      <c r="K75" s="39"/>
      <c r="L75" s="39">
        <v>5500</v>
      </c>
      <c r="M75" s="39"/>
      <c r="N75" s="39"/>
      <c r="O75" s="39"/>
    </row>
    <row r="76" spans="2:16" x14ac:dyDescent="0.25">
      <c r="B76">
        <v>2024</v>
      </c>
      <c r="C76" t="s">
        <v>316</v>
      </c>
      <c r="D76" s="39"/>
      <c r="E76" s="39"/>
      <c r="F76" s="39"/>
      <c r="G76" s="39"/>
      <c r="H76" s="39"/>
      <c r="I76" s="39"/>
      <c r="J76" s="39"/>
      <c r="K76" s="39">
        <v>90</v>
      </c>
      <c r="L76" s="39">
        <v>150</v>
      </c>
      <c r="M76" s="39">
        <v>150</v>
      </c>
      <c r="N76" s="39">
        <v>150</v>
      </c>
      <c r="O76" s="39">
        <v>150</v>
      </c>
    </row>
    <row r="77" spans="2:16" x14ac:dyDescent="0.25">
      <c r="B77">
        <v>2024</v>
      </c>
      <c r="C77" t="s">
        <v>308</v>
      </c>
      <c r="D77" s="39"/>
      <c r="E77" s="39"/>
      <c r="F77" s="39"/>
      <c r="G77" s="39"/>
      <c r="H77" s="39"/>
      <c r="I77" s="39"/>
      <c r="J77" s="39"/>
      <c r="K77" s="39"/>
      <c r="L77" s="39"/>
      <c r="M77" s="39"/>
      <c r="N77" s="39"/>
      <c r="O77" s="39"/>
    </row>
    <row r="78" spans="2:16" x14ac:dyDescent="0.25">
      <c r="B78">
        <v>2024</v>
      </c>
      <c r="C78" t="s">
        <v>309</v>
      </c>
      <c r="D78" s="39"/>
      <c r="E78" s="39"/>
      <c r="F78" s="39"/>
      <c r="G78" s="39"/>
      <c r="H78" s="39"/>
      <c r="I78" s="39"/>
      <c r="J78" s="39"/>
      <c r="K78" s="39">
        <v>-20</v>
      </c>
      <c r="L78" s="39"/>
      <c r="M78" s="39"/>
      <c r="N78" s="39"/>
      <c r="O78" s="39"/>
    </row>
    <row r="79" spans="2:16" x14ac:dyDescent="0.25">
      <c r="B79">
        <v>2024</v>
      </c>
      <c r="C79" t="s">
        <v>310</v>
      </c>
      <c r="D79" s="39"/>
      <c r="E79" s="39"/>
      <c r="F79" s="39"/>
      <c r="G79" s="39"/>
      <c r="H79" s="39"/>
      <c r="I79" s="39">
        <v>-100</v>
      </c>
      <c r="J79" s="39"/>
      <c r="K79" s="39"/>
      <c r="L79" s="39"/>
      <c r="M79" s="39"/>
      <c r="N79" s="39"/>
      <c r="O79" s="39"/>
    </row>
    <row r="80" spans="2:16" x14ac:dyDescent="0.25">
      <c r="B80">
        <v>2024</v>
      </c>
      <c r="C80" t="s">
        <v>311</v>
      </c>
      <c r="D80" s="39"/>
      <c r="E80" s="39"/>
      <c r="F80" s="39"/>
      <c r="G80" s="39"/>
      <c r="H80" s="39"/>
      <c r="I80" s="39"/>
      <c r="J80" s="39"/>
      <c r="K80" s="39"/>
      <c r="L80" s="39"/>
      <c r="M80" s="39"/>
      <c r="N80" s="39"/>
      <c r="O80" s="39"/>
    </row>
    <row r="81" spans="2:15" x14ac:dyDescent="0.25">
      <c r="B81">
        <v>2024</v>
      </c>
      <c r="C81" t="s">
        <v>170</v>
      </c>
      <c r="D81" s="39"/>
      <c r="E81" s="39"/>
      <c r="F81" s="39"/>
      <c r="G81" s="39"/>
      <c r="H81" s="39"/>
      <c r="I81" s="39"/>
      <c r="J81" s="39"/>
      <c r="K81" s="39"/>
      <c r="L81" s="39"/>
      <c r="M81" s="39"/>
      <c r="N81" s="39"/>
      <c r="O81" s="39"/>
    </row>
    <row r="82" spans="2:15" x14ac:dyDescent="0.25">
      <c r="B82">
        <v>2024</v>
      </c>
      <c r="C82" t="s">
        <v>319</v>
      </c>
      <c r="D82" s="39"/>
      <c r="E82" s="39"/>
      <c r="F82" s="39"/>
      <c r="G82" s="39"/>
      <c r="H82" s="39"/>
      <c r="I82" s="39"/>
      <c r="J82" s="39"/>
      <c r="K82" s="39"/>
      <c r="L82" s="39"/>
      <c r="M82" s="39"/>
      <c r="N82" s="39"/>
      <c r="O82" s="39"/>
    </row>
    <row r="83" spans="2:15" x14ac:dyDescent="0.25">
      <c r="B83">
        <v>2024</v>
      </c>
      <c r="C83" t="s">
        <v>312</v>
      </c>
      <c r="D83" s="39"/>
      <c r="E83" s="39"/>
      <c r="F83" s="39"/>
      <c r="G83" s="39"/>
      <c r="H83" s="39"/>
      <c r="I83" s="39"/>
      <c r="J83" s="39"/>
      <c r="K83" s="39"/>
      <c r="L83" s="39"/>
      <c r="M83" s="39"/>
      <c r="N83" s="39"/>
      <c r="O83" s="39"/>
    </row>
    <row r="84" spans="2:15" x14ac:dyDescent="0.25">
      <c r="B84">
        <v>2024</v>
      </c>
      <c r="C84" t="s">
        <v>313</v>
      </c>
      <c r="D84" s="39"/>
      <c r="E84" s="39"/>
      <c r="F84" s="39"/>
      <c r="G84" s="39"/>
      <c r="H84" s="39"/>
      <c r="I84" s="39"/>
      <c r="J84" s="39"/>
      <c r="K84" s="39"/>
      <c r="L84" s="39"/>
      <c r="M84" s="39"/>
      <c r="N84" s="39"/>
      <c r="O84" s="39"/>
    </row>
  </sheetData>
  <phoneticPr fontId="5" type="noConversion"/>
  <dataValidations count="2">
    <dataValidation type="list" allowBlank="1" showInputMessage="1" showErrorMessage="1" sqref="C4:C84" xr:uid="{9A08458B-222F-4865-826D-9C2630C70A0A}">
      <formula1>subcategories</formula1>
    </dataValidation>
    <dataValidation allowBlank="1" showInputMessage="1" showErrorMessage="1" promptTitle="Step 2 - Prepare Budget" prompt="Having a budget will help you stay on track. Prepare it using your best esimates. Deselect this cell to close this message." sqref="A1" xr:uid="{FEFE8131-2BB0-4258-8781-4D742ED3E1A1}"/>
  </dataValidation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0DFBE-E50C-45BD-B2AC-8483323B3E81}">
  <sheetPr>
    <tabColor theme="6" tint="0.79998168889431442"/>
  </sheetPr>
  <dimension ref="B1:H405"/>
  <sheetViews>
    <sheetView showGridLines="0" workbookViewId="0">
      <selection activeCell="C23" sqref="C23"/>
    </sheetView>
  </sheetViews>
  <sheetFormatPr defaultRowHeight="15" x14ac:dyDescent="0.25"/>
  <cols>
    <col min="1" max="1" width="3.85546875" customWidth="1"/>
    <col min="2" max="2" width="13" customWidth="1"/>
    <col min="3" max="3" width="11.85546875" style="16" customWidth="1"/>
    <col min="4" max="4" width="16.140625" customWidth="1"/>
    <col min="5" max="5" width="11.28515625" customWidth="1"/>
    <col min="6" max="6" width="10.5703125" bestFit="1" customWidth="1"/>
    <col min="7" max="7" width="15" customWidth="1"/>
    <col min="8" max="8" width="13.5703125" customWidth="1"/>
    <col min="14" max="14" width="13.7109375" bestFit="1" customWidth="1"/>
    <col min="15" max="19" width="15.140625" bestFit="1" customWidth="1"/>
    <col min="20" max="21" width="11.28515625" bestFit="1" customWidth="1"/>
    <col min="22" max="24" width="10.7109375" bestFit="1" customWidth="1"/>
    <col min="25" max="25" width="11.28515625" bestFit="1" customWidth="1"/>
    <col min="26" max="39" width="10.140625" bestFit="1" customWidth="1"/>
    <col min="40" max="40" width="8.7109375" bestFit="1" customWidth="1"/>
    <col min="41" max="66" width="7" bestFit="1" customWidth="1"/>
    <col min="67" max="67" width="9.140625" bestFit="1" customWidth="1"/>
    <col min="68" max="96" width="7.28515625" bestFit="1" customWidth="1"/>
    <col min="97" max="97" width="9.42578125" bestFit="1" customWidth="1"/>
    <col min="98" max="125" width="6.85546875" bestFit="1" customWidth="1"/>
    <col min="126" max="126" width="9" bestFit="1" customWidth="1"/>
    <col min="127" max="154" width="7.5703125" bestFit="1" customWidth="1"/>
    <col min="155" max="155" width="9.7109375" bestFit="1" customWidth="1"/>
    <col min="156" max="182" width="6.7109375" bestFit="1" customWidth="1"/>
    <col min="183" max="183" width="8.85546875" bestFit="1" customWidth="1"/>
    <col min="184" max="211" width="6.28515625" bestFit="1" customWidth="1"/>
    <col min="212" max="212" width="8.28515625" bestFit="1" customWidth="1"/>
    <col min="213" max="239" width="7.140625" bestFit="1" customWidth="1"/>
    <col min="240" max="240" width="9.28515625" bestFit="1" customWidth="1"/>
    <col min="241" max="266" width="7" bestFit="1" customWidth="1"/>
    <col min="267" max="267" width="9.140625" bestFit="1" customWidth="1"/>
    <col min="268" max="294" width="6.7109375" bestFit="1" customWidth="1"/>
    <col min="295" max="295" width="8.85546875" bestFit="1" customWidth="1"/>
    <col min="296" max="297" width="6.42578125" bestFit="1" customWidth="1"/>
    <col min="298" max="298" width="9.42578125" bestFit="1" customWidth="1"/>
    <col min="299" max="299" width="11.28515625" bestFit="1" customWidth="1"/>
  </cols>
  <sheetData>
    <row r="1" spans="2:8" s="17" customFormat="1" ht="72.75" customHeight="1" x14ac:dyDescent="0.25">
      <c r="C1" s="18" t="s">
        <v>70</v>
      </c>
    </row>
    <row r="9" spans="2:8" x14ac:dyDescent="0.25">
      <c r="B9" t="s">
        <v>7</v>
      </c>
      <c r="C9" s="16" t="s">
        <v>6</v>
      </c>
      <c r="D9" t="s">
        <v>46</v>
      </c>
      <c r="E9" t="s">
        <v>47</v>
      </c>
      <c r="F9" t="s">
        <v>48</v>
      </c>
      <c r="G9" t="s">
        <v>25</v>
      </c>
      <c r="H9" t="s">
        <v>296</v>
      </c>
    </row>
    <row r="10" spans="2:8" x14ac:dyDescent="0.25">
      <c r="B10" t="s">
        <v>174</v>
      </c>
      <c r="C10" s="2">
        <v>45507</v>
      </c>
      <c r="D10" t="s">
        <v>175</v>
      </c>
      <c r="E10" s="38">
        <v>16.899999999999999</v>
      </c>
      <c r="F10" s="38"/>
      <c r="G10" t="s">
        <v>309</v>
      </c>
    </row>
    <row r="11" spans="2:8" x14ac:dyDescent="0.25">
      <c r="B11" t="s">
        <v>174</v>
      </c>
      <c r="C11" s="2">
        <v>45508</v>
      </c>
      <c r="D11" t="s">
        <v>176</v>
      </c>
      <c r="E11" s="38">
        <v>49.97</v>
      </c>
      <c r="F11" s="38"/>
      <c r="G11" t="s">
        <v>160</v>
      </c>
    </row>
    <row r="12" spans="2:8" x14ac:dyDescent="0.25">
      <c r="B12" t="s">
        <v>174</v>
      </c>
      <c r="C12" s="2">
        <v>45508</v>
      </c>
      <c r="D12" t="s">
        <v>177</v>
      </c>
      <c r="E12" s="38">
        <v>38.549999999999997</v>
      </c>
      <c r="F12" s="38"/>
      <c r="G12" t="s">
        <v>160</v>
      </c>
    </row>
    <row r="13" spans="2:8" x14ac:dyDescent="0.25">
      <c r="B13" t="s">
        <v>174</v>
      </c>
      <c r="C13" s="2">
        <v>45509</v>
      </c>
      <c r="D13" t="s">
        <v>178</v>
      </c>
      <c r="E13" s="38">
        <v>16.940000000000001</v>
      </c>
      <c r="F13" s="38"/>
      <c r="G13" t="s">
        <v>166</v>
      </c>
    </row>
    <row r="14" spans="2:8" x14ac:dyDescent="0.25">
      <c r="B14" t="s">
        <v>174</v>
      </c>
      <c r="C14" s="2">
        <v>45510</v>
      </c>
      <c r="D14" t="s">
        <v>179</v>
      </c>
      <c r="E14" s="38">
        <v>195</v>
      </c>
      <c r="F14" s="38"/>
      <c r="G14" t="s">
        <v>168</v>
      </c>
    </row>
    <row r="15" spans="2:8" x14ac:dyDescent="0.25">
      <c r="B15" t="s">
        <v>174</v>
      </c>
      <c r="C15" s="2">
        <v>45512</v>
      </c>
      <c r="D15" s="39" t="s">
        <v>314</v>
      </c>
      <c r="E15" s="38"/>
      <c r="F15" s="38">
        <v>10.78</v>
      </c>
      <c r="G15" t="s">
        <v>315</v>
      </c>
    </row>
    <row r="16" spans="2:8" x14ac:dyDescent="0.25">
      <c r="B16" t="s">
        <v>174</v>
      </c>
      <c r="C16" s="2">
        <v>45512</v>
      </c>
      <c r="D16" t="s">
        <v>177</v>
      </c>
      <c r="E16" s="38">
        <v>22.33</v>
      </c>
      <c r="F16" s="38"/>
      <c r="G16" t="s">
        <v>166</v>
      </c>
    </row>
    <row r="17" spans="2:7" x14ac:dyDescent="0.25">
      <c r="B17" t="s">
        <v>174</v>
      </c>
      <c r="C17" s="2">
        <v>45512</v>
      </c>
      <c r="D17" t="s">
        <v>177</v>
      </c>
      <c r="E17" s="38">
        <v>98.16</v>
      </c>
      <c r="F17" s="38"/>
      <c r="G17" t="s">
        <v>166</v>
      </c>
    </row>
    <row r="18" spans="2:7" x14ac:dyDescent="0.25">
      <c r="B18" t="s">
        <v>174</v>
      </c>
      <c r="C18" s="2">
        <v>45513</v>
      </c>
      <c r="D18" t="s">
        <v>180</v>
      </c>
      <c r="E18" s="38">
        <v>91.6</v>
      </c>
      <c r="F18" s="38"/>
      <c r="G18" t="s">
        <v>36</v>
      </c>
    </row>
    <row r="19" spans="2:7" x14ac:dyDescent="0.25">
      <c r="B19" t="s">
        <v>174</v>
      </c>
      <c r="C19" s="2">
        <v>45514</v>
      </c>
      <c r="D19" t="s">
        <v>181</v>
      </c>
      <c r="E19" s="38">
        <v>105</v>
      </c>
      <c r="F19" s="38"/>
      <c r="G19" t="s">
        <v>145</v>
      </c>
    </row>
    <row r="20" spans="2:7" x14ac:dyDescent="0.25">
      <c r="B20" t="s">
        <v>174</v>
      </c>
      <c r="C20" s="2">
        <v>45515</v>
      </c>
      <c r="D20" t="s">
        <v>182</v>
      </c>
      <c r="E20" s="38">
        <v>12.49</v>
      </c>
      <c r="F20" s="38"/>
      <c r="G20" t="s">
        <v>306</v>
      </c>
    </row>
    <row r="21" spans="2:7" x14ac:dyDescent="0.25">
      <c r="B21" t="s">
        <v>174</v>
      </c>
      <c r="C21" s="2">
        <v>45515</v>
      </c>
      <c r="D21" t="s">
        <v>183</v>
      </c>
      <c r="E21" s="38">
        <v>32.51</v>
      </c>
      <c r="F21" s="38"/>
      <c r="G21" t="s">
        <v>306</v>
      </c>
    </row>
    <row r="22" spans="2:7" x14ac:dyDescent="0.25">
      <c r="B22" t="s">
        <v>174</v>
      </c>
      <c r="C22" s="2">
        <v>45517</v>
      </c>
      <c r="D22" s="39" t="s">
        <v>184</v>
      </c>
      <c r="E22" s="38"/>
      <c r="F22" s="38">
        <v>195</v>
      </c>
      <c r="G22" t="s">
        <v>168</v>
      </c>
    </row>
    <row r="23" spans="2:7" x14ac:dyDescent="0.25">
      <c r="B23" t="s">
        <v>174</v>
      </c>
      <c r="C23" s="2">
        <v>45522</v>
      </c>
      <c r="D23" t="s">
        <v>185</v>
      </c>
      <c r="E23" s="38">
        <v>39.979999999999997</v>
      </c>
      <c r="F23" s="38"/>
      <c r="G23" t="s">
        <v>166</v>
      </c>
    </row>
    <row r="24" spans="2:7" x14ac:dyDescent="0.25">
      <c r="B24" t="s">
        <v>174</v>
      </c>
      <c r="C24" s="2">
        <v>45526</v>
      </c>
      <c r="D24" s="39" t="s">
        <v>314</v>
      </c>
      <c r="E24" s="38"/>
      <c r="F24" s="38">
        <v>29.2</v>
      </c>
      <c r="G24" t="s">
        <v>315</v>
      </c>
    </row>
    <row r="25" spans="2:7" x14ac:dyDescent="0.25">
      <c r="B25" t="s">
        <v>174</v>
      </c>
      <c r="C25" s="2">
        <v>45533</v>
      </c>
      <c r="D25" t="s">
        <v>186</v>
      </c>
      <c r="E25" s="38"/>
      <c r="F25" s="38">
        <v>203.79</v>
      </c>
      <c r="G25" t="s">
        <v>147</v>
      </c>
    </row>
    <row r="26" spans="2:7" x14ac:dyDescent="0.25">
      <c r="B26" t="s">
        <v>174</v>
      </c>
      <c r="C26" s="2">
        <v>45535</v>
      </c>
      <c r="D26" t="s">
        <v>187</v>
      </c>
      <c r="E26" s="38">
        <v>40.340000000000003</v>
      </c>
      <c r="F26" s="38"/>
      <c r="G26" t="s">
        <v>166</v>
      </c>
    </row>
    <row r="27" spans="2:7" x14ac:dyDescent="0.25">
      <c r="B27" t="s">
        <v>174</v>
      </c>
      <c r="C27" s="2">
        <v>45540</v>
      </c>
      <c r="D27" s="39" t="s">
        <v>314</v>
      </c>
      <c r="E27" s="38"/>
      <c r="F27" s="38">
        <v>20.77</v>
      </c>
      <c r="G27" t="s">
        <v>315</v>
      </c>
    </row>
    <row r="28" spans="2:7" x14ac:dyDescent="0.25">
      <c r="B28" t="s">
        <v>174</v>
      </c>
      <c r="C28" s="2">
        <v>45554</v>
      </c>
      <c r="D28" s="39" t="s">
        <v>314</v>
      </c>
      <c r="E28" s="38"/>
      <c r="F28" s="38">
        <v>40.15</v>
      </c>
      <c r="G28" t="s">
        <v>315</v>
      </c>
    </row>
    <row r="29" spans="2:7" x14ac:dyDescent="0.25">
      <c r="B29" t="s">
        <v>174</v>
      </c>
      <c r="C29" s="2">
        <v>45555</v>
      </c>
      <c r="D29" t="s">
        <v>186</v>
      </c>
      <c r="E29" s="38">
        <v>395.03</v>
      </c>
      <c r="F29" s="38"/>
      <c r="G29" t="s">
        <v>147</v>
      </c>
    </row>
    <row r="30" spans="2:7" x14ac:dyDescent="0.25">
      <c r="B30" t="s">
        <v>174</v>
      </c>
      <c r="C30" s="2">
        <v>45563</v>
      </c>
      <c r="D30" t="s">
        <v>323</v>
      </c>
      <c r="E30" s="38">
        <v>22.76</v>
      </c>
      <c r="F30" s="38"/>
      <c r="G30" t="s">
        <v>166</v>
      </c>
    </row>
    <row r="31" spans="2:7" x14ac:dyDescent="0.25">
      <c r="B31" t="s">
        <v>174</v>
      </c>
      <c r="C31" s="2">
        <v>45568</v>
      </c>
      <c r="D31" s="39" t="s">
        <v>314</v>
      </c>
      <c r="E31" s="38" t="s">
        <v>12</v>
      </c>
      <c r="F31" s="38">
        <v>39.409999999999997</v>
      </c>
      <c r="G31" t="s">
        <v>315</v>
      </c>
    </row>
    <row r="32" spans="2:7" x14ac:dyDescent="0.25">
      <c r="B32" t="s">
        <v>174</v>
      </c>
      <c r="C32" s="2">
        <v>45572</v>
      </c>
      <c r="D32" t="s">
        <v>188</v>
      </c>
      <c r="E32" s="38">
        <v>6.5</v>
      </c>
      <c r="F32" s="38"/>
      <c r="G32" t="s">
        <v>166</v>
      </c>
    </row>
    <row r="33" spans="2:7" x14ac:dyDescent="0.25">
      <c r="B33" t="s">
        <v>174</v>
      </c>
      <c r="C33" s="2">
        <v>45577</v>
      </c>
      <c r="D33" t="s">
        <v>181</v>
      </c>
      <c r="E33" s="38">
        <v>40</v>
      </c>
      <c r="F33" s="38"/>
      <c r="G33" t="s">
        <v>145</v>
      </c>
    </row>
    <row r="34" spans="2:7" x14ac:dyDescent="0.25">
      <c r="B34" t="s">
        <v>174</v>
      </c>
      <c r="C34" s="2">
        <v>45582</v>
      </c>
      <c r="D34" s="39" t="s">
        <v>314</v>
      </c>
      <c r="E34" s="38"/>
      <c r="F34" s="38">
        <v>41.62</v>
      </c>
      <c r="G34" t="s">
        <v>315</v>
      </c>
    </row>
    <row r="35" spans="2:7" x14ac:dyDescent="0.25">
      <c r="B35" t="s">
        <v>174</v>
      </c>
      <c r="C35" s="2">
        <v>45582</v>
      </c>
      <c r="D35" t="s">
        <v>181</v>
      </c>
      <c r="E35" s="38">
        <v>40</v>
      </c>
      <c r="F35" s="38"/>
      <c r="G35" t="s">
        <v>145</v>
      </c>
    </row>
    <row r="36" spans="2:7" x14ac:dyDescent="0.25">
      <c r="B36" t="s">
        <v>174</v>
      </c>
      <c r="C36" s="2">
        <v>45582</v>
      </c>
      <c r="D36" t="s">
        <v>186</v>
      </c>
      <c r="E36" s="38"/>
      <c r="F36" s="38">
        <v>200.49</v>
      </c>
      <c r="G36" t="s">
        <v>147</v>
      </c>
    </row>
    <row r="37" spans="2:7" x14ac:dyDescent="0.25">
      <c r="B37" t="s">
        <v>174</v>
      </c>
      <c r="C37" s="2">
        <v>45596</v>
      </c>
      <c r="D37" s="39" t="s">
        <v>314</v>
      </c>
      <c r="E37" s="38"/>
      <c r="F37" s="38">
        <v>47.52</v>
      </c>
      <c r="G37" t="s">
        <v>315</v>
      </c>
    </row>
    <row r="38" spans="2:7" x14ac:dyDescent="0.25">
      <c r="B38" t="s">
        <v>174</v>
      </c>
      <c r="C38" s="2">
        <v>45610</v>
      </c>
      <c r="D38" s="39" t="s">
        <v>314</v>
      </c>
      <c r="E38" s="38"/>
      <c r="F38" s="38">
        <v>40.15</v>
      </c>
      <c r="G38" t="s">
        <v>315</v>
      </c>
    </row>
    <row r="39" spans="2:7" x14ac:dyDescent="0.25">
      <c r="B39" t="s">
        <v>174</v>
      </c>
      <c r="C39" s="2">
        <v>45633</v>
      </c>
      <c r="D39" t="s">
        <v>181</v>
      </c>
      <c r="E39" s="38">
        <v>100</v>
      </c>
      <c r="F39" s="38"/>
      <c r="G39" t="s">
        <v>145</v>
      </c>
    </row>
    <row r="40" spans="2:7" x14ac:dyDescent="0.25">
      <c r="B40" t="s">
        <v>174</v>
      </c>
      <c r="C40" s="2">
        <v>45635</v>
      </c>
      <c r="D40" t="s">
        <v>179</v>
      </c>
      <c r="E40" s="38">
        <v>9</v>
      </c>
      <c r="F40" s="38"/>
      <c r="G40" t="s">
        <v>167</v>
      </c>
    </row>
    <row r="41" spans="2:7" x14ac:dyDescent="0.25">
      <c r="B41" t="s">
        <v>174</v>
      </c>
      <c r="C41" s="2">
        <v>45636</v>
      </c>
      <c r="D41" t="s">
        <v>189</v>
      </c>
      <c r="E41" s="38">
        <v>2.25</v>
      </c>
      <c r="F41" s="38"/>
      <c r="G41" t="s">
        <v>151</v>
      </c>
    </row>
    <row r="42" spans="2:7" x14ac:dyDescent="0.25">
      <c r="B42" t="s">
        <v>174</v>
      </c>
      <c r="C42" s="2">
        <v>45638</v>
      </c>
      <c r="D42" t="s">
        <v>181</v>
      </c>
      <c r="E42" s="38">
        <v>60</v>
      </c>
      <c r="F42" s="38" t="s">
        <v>181</v>
      </c>
      <c r="G42" t="s">
        <v>145</v>
      </c>
    </row>
    <row r="43" spans="2:7" x14ac:dyDescent="0.25">
      <c r="B43" t="s">
        <v>174</v>
      </c>
      <c r="C43" s="2">
        <v>45735</v>
      </c>
      <c r="D43" t="s">
        <v>314</v>
      </c>
      <c r="E43" s="38"/>
      <c r="F43" s="38">
        <v>10</v>
      </c>
      <c r="G43" t="s">
        <v>315</v>
      </c>
    </row>
    <row r="44" spans="2:7" x14ac:dyDescent="0.25">
      <c r="B44" t="s">
        <v>174</v>
      </c>
      <c r="C44" s="2">
        <v>45749</v>
      </c>
      <c r="D44" t="s">
        <v>314</v>
      </c>
      <c r="E44" s="38"/>
      <c r="F44" s="38">
        <v>10</v>
      </c>
      <c r="G44" t="s">
        <v>315</v>
      </c>
    </row>
    <row r="45" spans="2:7" x14ac:dyDescent="0.25">
      <c r="B45" t="s">
        <v>174</v>
      </c>
      <c r="C45" s="2">
        <v>45763</v>
      </c>
      <c r="D45" t="s">
        <v>314</v>
      </c>
      <c r="E45" s="38"/>
      <c r="F45" s="38">
        <v>10</v>
      </c>
      <c r="G45" t="s">
        <v>315</v>
      </c>
    </row>
    <row r="46" spans="2:7" x14ac:dyDescent="0.25">
      <c r="B46" t="s">
        <v>174</v>
      </c>
      <c r="C46" s="2">
        <v>45777</v>
      </c>
      <c r="D46" t="s">
        <v>314</v>
      </c>
      <c r="E46" s="38"/>
      <c r="F46" s="38">
        <v>10</v>
      </c>
      <c r="G46" t="s">
        <v>315</v>
      </c>
    </row>
    <row r="47" spans="2:7" x14ac:dyDescent="0.25">
      <c r="B47" t="s">
        <v>174</v>
      </c>
      <c r="C47" s="2" t="s">
        <v>190</v>
      </c>
      <c r="D47" t="s">
        <v>181</v>
      </c>
      <c r="E47" s="38">
        <v>60</v>
      </c>
      <c r="F47" s="38"/>
      <c r="G47" t="s">
        <v>145</v>
      </c>
    </row>
    <row r="48" spans="2:7" x14ac:dyDescent="0.25">
      <c r="B48" t="s">
        <v>174</v>
      </c>
      <c r="C48" s="2">
        <v>45878</v>
      </c>
      <c r="D48" s="39" t="s">
        <v>314</v>
      </c>
      <c r="E48" s="38"/>
      <c r="F48" s="38">
        <v>10.78</v>
      </c>
      <c r="G48" t="s">
        <v>315</v>
      </c>
    </row>
    <row r="49" spans="2:7" x14ac:dyDescent="0.25">
      <c r="B49" t="s">
        <v>174</v>
      </c>
      <c r="C49" s="2">
        <v>45769</v>
      </c>
      <c r="D49" t="s">
        <v>314</v>
      </c>
      <c r="E49" s="38"/>
      <c r="F49" s="38">
        <v>29.2</v>
      </c>
      <c r="G49" t="s">
        <v>315</v>
      </c>
    </row>
    <row r="50" spans="2:7" x14ac:dyDescent="0.25">
      <c r="B50" t="s">
        <v>174</v>
      </c>
      <c r="C50" s="2">
        <v>45540</v>
      </c>
      <c r="D50" s="39" t="s">
        <v>314</v>
      </c>
      <c r="E50" s="38"/>
      <c r="F50" s="38">
        <v>20.77</v>
      </c>
      <c r="G50" t="s">
        <v>315</v>
      </c>
    </row>
    <row r="51" spans="2:7" x14ac:dyDescent="0.25">
      <c r="B51" t="s">
        <v>174</v>
      </c>
      <c r="C51" s="2">
        <v>45919</v>
      </c>
      <c r="D51" s="39" t="s">
        <v>314</v>
      </c>
      <c r="E51" s="38"/>
      <c r="F51" s="38">
        <v>40.15</v>
      </c>
      <c r="G51" t="s">
        <v>315</v>
      </c>
    </row>
    <row r="52" spans="2:7" x14ac:dyDescent="0.25">
      <c r="B52" t="s">
        <v>174</v>
      </c>
      <c r="C52" s="2">
        <v>45568</v>
      </c>
      <c r="D52" s="39" t="s">
        <v>314</v>
      </c>
      <c r="E52" s="38"/>
      <c r="F52" s="38">
        <v>39.409999999999997</v>
      </c>
      <c r="G52" t="s">
        <v>315</v>
      </c>
    </row>
    <row r="53" spans="2:7" x14ac:dyDescent="0.25">
      <c r="B53" t="s">
        <v>174</v>
      </c>
      <c r="C53" s="2">
        <v>45582</v>
      </c>
      <c r="D53" s="39" t="s">
        <v>314</v>
      </c>
      <c r="E53" s="38"/>
      <c r="F53" s="38">
        <v>41.62</v>
      </c>
      <c r="G53" t="s">
        <v>315</v>
      </c>
    </row>
    <row r="54" spans="2:7" x14ac:dyDescent="0.25">
      <c r="B54" t="s">
        <v>174</v>
      </c>
      <c r="C54" s="2">
        <v>45596</v>
      </c>
      <c r="D54" s="39" t="s">
        <v>314</v>
      </c>
      <c r="E54" s="38"/>
      <c r="F54" s="38">
        <v>47.52</v>
      </c>
      <c r="G54" t="s">
        <v>315</v>
      </c>
    </row>
    <row r="55" spans="2:7" x14ac:dyDescent="0.25">
      <c r="B55" t="s">
        <v>174</v>
      </c>
      <c r="C55" s="2">
        <v>45610</v>
      </c>
      <c r="D55" s="39" t="s">
        <v>314</v>
      </c>
      <c r="E55" s="38"/>
      <c r="F55" s="38">
        <v>40.15</v>
      </c>
      <c r="G55" t="s">
        <v>315</v>
      </c>
    </row>
    <row r="56" spans="2:7" x14ac:dyDescent="0.25">
      <c r="B56" t="s">
        <v>191</v>
      </c>
      <c r="C56" s="2">
        <v>45730</v>
      </c>
      <c r="D56" t="s">
        <v>324</v>
      </c>
      <c r="E56" s="38"/>
      <c r="F56" s="38">
        <v>2.5</v>
      </c>
      <c r="G56" t="s">
        <v>319</v>
      </c>
    </row>
    <row r="57" spans="2:7" x14ac:dyDescent="0.25">
      <c r="B57" t="s">
        <v>191</v>
      </c>
      <c r="C57" s="2">
        <v>45730</v>
      </c>
      <c r="D57" t="s">
        <v>192</v>
      </c>
      <c r="E57" s="38">
        <v>30</v>
      </c>
      <c r="F57" s="38"/>
      <c r="G57" t="s">
        <v>141</v>
      </c>
    </row>
    <row r="58" spans="2:7" x14ac:dyDescent="0.25">
      <c r="B58" t="s">
        <v>191</v>
      </c>
      <c r="C58" s="2">
        <v>45732</v>
      </c>
      <c r="D58" t="s">
        <v>325</v>
      </c>
      <c r="E58" s="38">
        <v>3.26</v>
      </c>
      <c r="F58" s="38"/>
      <c r="G58" t="s">
        <v>319</v>
      </c>
    </row>
    <row r="59" spans="2:7" x14ac:dyDescent="0.25">
      <c r="B59" t="s">
        <v>191</v>
      </c>
      <c r="C59" s="2">
        <v>45732</v>
      </c>
      <c r="D59" t="s">
        <v>326</v>
      </c>
      <c r="E59" s="38">
        <v>3</v>
      </c>
      <c r="F59" s="38"/>
      <c r="G59" t="s">
        <v>167</v>
      </c>
    </row>
    <row r="60" spans="2:7" x14ac:dyDescent="0.25">
      <c r="B60" t="s">
        <v>191</v>
      </c>
      <c r="C60" s="2">
        <v>45734</v>
      </c>
      <c r="D60" t="s">
        <v>327</v>
      </c>
      <c r="E60" s="38"/>
      <c r="F60" s="38">
        <v>100</v>
      </c>
      <c r="G60" t="s">
        <v>171</v>
      </c>
    </row>
    <row r="61" spans="2:7" x14ac:dyDescent="0.25">
      <c r="B61" t="s">
        <v>191</v>
      </c>
      <c r="C61" s="2">
        <v>45736</v>
      </c>
      <c r="D61" t="s">
        <v>328</v>
      </c>
      <c r="E61" s="38">
        <v>6.52</v>
      </c>
      <c r="F61" s="38"/>
      <c r="G61" t="s">
        <v>301</v>
      </c>
    </row>
    <row r="62" spans="2:7" x14ac:dyDescent="0.25">
      <c r="B62" t="s">
        <v>191</v>
      </c>
      <c r="C62" s="2">
        <v>45737</v>
      </c>
      <c r="D62" t="s">
        <v>193</v>
      </c>
      <c r="E62" s="38">
        <v>20.62</v>
      </c>
      <c r="F62" s="38"/>
      <c r="G62" t="s">
        <v>166</v>
      </c>
    </row>
    <row r="63" spans="2:7" x14ac:dyDescent="0.25">
      <c r="B63" t="s">
        <v>191</v>
      </c>
      <c r="C63" s="2">
        <v>45737</v>
      </c>
      <c r="D63" t="s">
        <v>327</v>
      </c>
      <c r="E63" s="38"/>
      <c r="F63" s="38">
        <v>100</v>
      </c>
      <c r="G63" t="s">
        <v>171</v>
      </c>
    </row>
    <row r="64" spans="2:7" x14ac:dyDescent="0.25">
      <c r="B64" t="s">
        <v>191</v>
      </c>
      <c r="C64" s="2">
        <v>45739</v>
      </c>
      <c r="D64" t="s">
        <v>194</v>
      </c>
      <c r="E64" s="38">
        <v>65.180000000000007</v>
      </c>
      <c r="F64" s="38"/>
      <c r="G64" t="s">
        <v>153</v>
      </c>
    </row>
    <row r="65" spans="2:7" x14ac:dyDescent="0.25">
      <c r="B65" t="s">
        <v>191</v>
      </c>
      <c r="C65" s="2">
        <v>45739</v>
      </c>
      <c r="D65" t="s">
        <v>195</v>
      </c>
      <c r="E65" s="38">
        <v>6</v>
      </c>
      <c r="F65" s="38"/>
      <c r="G65" t="s">
        <v>166</v>
      </c>
    </row>
    <row r="66" spans="2:7" x14ac:dyDescent="0.25">
      <c r="B66" t="s">
        <v>191</v>
      </c>
      <c r="C66" s="2">
        <v>45740</v>
      </c>
      <c r="D66" t="s">
        <v>196</v>
      </c>
      <c r="E66" s="38">
        <v>10.01</v>
      </c>
      <c r="F66" s="38"/>
      <c r="G66" t="s">
        <v>166</v>
      </c>
    </row>
    <row r="67" spans="2:7" x14ac:dyDescent="0.25">
      <c r="B67" t="s">
        <v>191</v>
      </c>
      <c r="C67" s="2">
        <v>45740</v>
      </c>
      <c r="D67" t="s">
        <v>329</v>
      </c>
      <c r="E67" s="38">
        <v>20.38</v>
      </c>
      <c r="F67" s="38"/>
      <c r="G67" t="s">
        <v>166</v>
      </c>
    </row>
    <row r="68" spans="2:7" x14ac:dyDescent="0.25">
      <c r="B68" t="s">
        <v>191</v>
      </c>
      <c r="C68" s="2">
        <v>45747</v>
      </c>
      <c r="D68" t="s">
        <v>197</v>
      </c>
      <c r="E68" s="38">
        <v>6.35</v>
      </c>
      <c r="F68" s="38"/>
      <c r="G68" t="s">
        <v>166</v>
      </c>
    </row>
    <row r="69" spans="2:7" x14ac:dyDescent="0.25">
      <c r="B69" t="s">
        <v>191</v>
      </c>
      <c r="C69" s="2">
        <v>45747</v>
      </c>
      <c r="D69" t="s">
        <v>330</v>
      </c>
      <c r="E69" s="38">
        <v>24.25</v>
      </c>
      <c r="F69" s="38"/>
      <c r="G69" t="s">
        <v>6</v>
      </c>
    </row>
    <row r="70" spans="2:7" x14ac:dyDescent="0.25">
      <c r="B70" t="s">
        <v>191</v>
      </c>
      <c r="C70" s="2">
        <v>45753</v>
      </c>
      <c r="D70" t="s">
        <v>327</v>
      </c>
      <c r="E70" s="38"/>
      <c r="F70" s="38">
        <v>100</v>
      </c>
      <c r="G70" t="s">
        <v>171</v>
      </c>
    </row>
    <row r="71" spans="2:7" x14ac:dyDescent="0.25">
      <c r="B71" t="s">
        <v>191</v>
      </c>
      <c r="C71" s="2">
        <v>45753</v>
      </c>
      <c r="D71" t="s">
        <v>329</v>
      </c>
      <c r="E71" s="38">
        <v>49.44</v>
      </c>
      <c r="F71" s="38"/>
      <c r="G71" t="s">
        <v>160</v>
      </c>
    </row>
    <row r="72" spans="2:7" x14ac:dyDescent="0.25">
      <c r="B72" t="s">
        <v>191</v>
      </c>
      <c r="C72" s="2">
        <v>45754</v>
      </c>
      <c r="D72" t="s">
        <v>329</v>
      </c>
      <c r="E72" s="38">
        <v>45.06</v>
      </c>
      <c r="F72" s="38"/>
      <c r="G72" t="s">
        <v>160</v>
      </c>
    </row>
    <row r="73" spans="2:7" x14ac:dyDescent="0.25">
      <c r="B73" t="s">
        <v>191</v>
      </c>
      <c r="C73" s="2">
        <v>45754</v>
      </c>
      <c r="D73" t="s">
        <v>331</v>
      </c>
      <c r="E73" s="38">
        <v>32.49</v>
      </c>
      <c r="F73" s="38"/>
      <c r="G73" t="s">
        <v>6</v>
      </c>
    </row>
    <row r="74" spans="2:7" x14ac:dyDescent="0.25">
      <c r="B74" t="s">
        <v>191</v>
      </c>
      <c r="C74" s="2">
        <v>45760</v>
      </c>
      <c r="D74" t="s">
        <v>327</v>
      </c>
      <c r="E74" s="38"/>
      <c r="F74" s="38">
        <v>100</v>
      </c>
      <c r="G74" t="s">
        <v>171</v>
      </c>
    </row>
    <row r="75" spans="2:7" x14ac:dyDescent="0.25">
      <c r="B75" t="s">
        <v>191</v>
      </c>
      <c r="C75" s="2">
        <v>45760</v>
      </c>
      <c r="D75" t="s">
        <v>332</v>
      </c>
      <c r="E75" s="38">
        <v>6</v>
      </c>
      <c r="F75" s="38"/>
      <c r="G75" t="s">
        <v>167</v>
      </c>
    </row>
    <row r="76" spans="2:7" x14ac:dyDescent="0.25">
      <c r="B76" t="s">
        <v>191</v>
      </c>
      <c r="C76" s="2">
        <v>45765</v>
      </c>
      <c r="D76" t="s">
        <v>199</v>
      </c>
      <c r="E76" s="38">
        <v>24.99</v>
      </c>
      <c r="F76" s="38"/>
      <c r="G76" t="s">
        <v>308</v>
      </c>
    </row>
    <row r="77" spans="2:7" x14ac:dyDescent="0.25">
      <c r="B77" t="s">
        <v>191</v>
      </c>
      <c r="C77" s="2">
        <v>45765</v>
      </c>
      <c r="D77" t="s">
        <v>325</v>
      </c>
      <c r="E77" s="38">
        <v>9.4700000000000006</v>
      </c>
      <c r="F77" s="38"/>
      <c r="G77" t="s">
        <v>301</v>
      </c>
    </row>
    <row r="78" spans="2:7" x14ac:dyDescent="0.25">
      <c r="B78" t="s">
        <v>191</v>
      </c>
      <c r="C78" s="2">
        <v>45767</v>
      </c>
      <c r="D78" t="s">
        <v>200</v>
      </c>
      <c r="E78" s="38">
        <v>19.05</v>
      </c>
      <c r="F78" s="38"/>
      <c r="G78" t="s">
        <v>166</v>
      </c>
    </row>
    <row r="79" spans="2:7" x14ac:dyDescent="0.25">
      <c r="B79" t="s">
        <v>191</v>
      </c>
      <c r="C79" s="2">
        <v>45767</v>
      </c>
      <c r="D79" t="s">
        <v>201</v>
      </c>
      <c r="E79" s="38">
        <v>19.48</v>
      </c>
      <c r="F79" s="38"/>
      <c r="G79" t="s">
        <v>28</v>
      </c>
    </row>
    <row r="80" spans="2:7" x14ac:dyDescent="0.25">
      <c r="B80" t="s">
        <v>191</v>
      </c>
      <c r="C80" s="2">
        <v>45768</v>
      </c>
      <c r="D80" t="s">
        <v>202</v>
      </c>
      <c r="E80" s="38">
        <v>23</v>
      </c>
      <c r="F80" s="38"/>
      <c r="G80" t="s">
        <v>319</v>
      </c>
    </row>
    <row r="81" spans="2:7" x14ac:dyDescent="0.25">
      <c r="B81" t="s">
        <v>191</v>
      </c>
      <c r="C81" s="2">
        <v>45768</v>
      </c>
      <c r="D81" t="s">
        <v>203</v>
      </c>
      <c r="E81" s="38">
        <v>5.88</v>
      </c>
      <c r="F81" s="38"/>
      <c r="G81" t="s">
        <v>166</v>
      </c>
    </row>
    <row r="82" spans="2:7" x14ac:dyDescent="0.25">
      <c r="B82" t="s">
        <v>191</v>
      </c>
      <c r="C82" s="2">
        <v>45768</v>
      </c>
      <c r="D82" t="s">
        <v>204</v>
      </c>
      <c r="E82" s="38">
        <v>6.14</v>
      </c>
      <c r="F82" s="38"/>
      <c r="G82" t="s">
        <v>305</v>
      </c>
    </row>
    <row r="83" spans="2:7" x14ac:dyDescent="0.25">
      <c r="B83" t="s">
        <v>191</v>
      </c>
      <c r="C83" s="2">
        <v>45769</v>
      </c>
      <c r="D83" t="s">
        <v>334</v>
      </c>
      <c r="E83" s="38">
        <v>8.99</v>
      </c>
      <c r="F83" s="38"/>
      <c r="G83" t="s">
        <v>301</v>
      </c>
    </row>
    <row r="84" spans="2:7" x14ac:dyDescent="0.25">
      <c r="B84" t="s">
        <v>191</v>
      </c>
      <c r="C84" s="2">
        <v>45770</v>
      </c>
      <c r="D84" t="s">
        <v>224</v>
      </c>
      <c r="E84" s="38">
        <v>35.299999999999997</v>
      </c>
      <c r="F84" s="38"/>
      <c r="G84" t="s">
        <v>160</v>
      </c>
    </row>
    <row r="85" spans="2:7" x14ac:dyDescent="0.25">
      <c r="B85" t="s">
        <v>191</v>
      </c>
      <c r="C85" s="2">
        <v>45772</v>
      </c>
      <c r="D85" t="s">
        <v>205</v>
      </c>
      <c r="E85" s="38">
        <v>16.690000000000001</v>
      </c>
      <c r="F85" s="38"/>
      <c r="G85" t="s">
        <v>164</v>
      </c>
    </row>
    <row r="86" spans="2:7" x14ac:dyDescent="0.25">
      <c r="B86" t="s">
        <v>191</v>
      </c>
      <c r="C86" s="2">
        <v>45774</v>
      </c>
      <c r="D86" t="s">
        <v>206</v>
      </c>
      <c r="E86" s="38">
        <v>26.93</v>
      </c>
      <c r="F86" s="38"/>
      <c r="G86" t="s">
        <v>301</v>
      </c>
    </row>
    <row r="87" spans="2:7" x14ac:dyDescent="0.25">
      <c r="B87" t="s">
        <v>191</v>
      </c>
      <c r="C87" s="2">
        <v>45774</v>
      </c>
      <c r="D87" t="s">
        <v>207</v>
      </c>
      <c r="E87" s="38">
        <v>65.400000000000006</v>
      </c>
      <c r="F87" s="38"/>
      <c r="G87" t="s">
        <v>6</v>
      </c>
    </row>
    <row r="88" spans="2:7" x14ac:dyDescent="0.25">
      <c r="B88" t="s">
        <v>191</v>
      </c>
      <c r="C88" s="2">
        <v>45774</v>
      </c>
      <c r="D88" t="s">
        <v>327</v>
      </c>
      <c r="E88" s="38"/>
      <c r="F88" s="38">
        <v>100</v>
      </c>
      <c r="G88" t="s">
        <v>171</v>
      </c>
    </row>
    <row r="89" spans="2:7" x14ac:dyDescent="0.25">
      <c r="B89" t="s">
        <v>191</v>
      </c>
      <c r="C89" s="2">
        <v>45774</v>
      </c>
      <c r="D89" t="s">
        <v>205</v>
      </c>
      <c r="E89" s="38"/>
      <c r="F89" s="38">
        <v>14.7</v>
      </c>
      <c r="G89" t="s">
        <v>168</v>
      </c>
    </row>
    <row r="90" spans="2:7" x14ac:dyDescent="0.25">
      <c r="B90" t="s">
        <v>191</v>
      </c>
      <c r="C90" s="2">
        <v>45775</v>
      </c>
      <c r="D90" t="s">
        <v>333</v>
      </c>
      <c r="E90" s="38">
        <v>11.07</v>
      </c>
      <c r="F90" s="38"/>
      <c r="G90" t="s">
        <v>301</v>
      </c>
    </row>
    <row r="91" spans="2:7" x14ac:dyDescent="0.25">
      <c r="B91" t="s">
        <v>191</v>
      </c>
      <c r="C91" s="2">
        <v>45775</v>
      </c>
      <c r="D91" t="s">
        <v>327</v>
      </c>
      <c r="E91" s="38"/>
      <c r="F91" s="38">
        <v>100</v>
      </c>
      <c r="G91" t="s">
        <v>171</v>
      </c>
    </row>
    <row r="92" spans="2:7" x14ac:dyDescent="0.25">
      <c r="B92" t="s">
        <v>191</v>
      </c>
      <c r="C92" s="2">
        <v>45777</v>
      </c>
      <c r="D92" t="s">
        <v>224</v>
      </c>
      <c r="E92" s="38">
        <v>3.79</v>
      </c>
      <c r="F92" s="38"/>
      <c r="G92" t="s">
        <v>301</v>
      </c>
    </row>
    <row r="93" spans="2:7" x14ac:dyDescent="0.25">
      <c r="B93" t="s">
        <v>191</v>
      </c>
      <c r="C93" s="2">
        <v>45778</v>
      </c>
      <c r="D93" t="s">
        <v>335</v>
      </c>
      <c r="E93" s="38">
        <v>49.96</v>
      </c>
      <c r="F93" s="38"/>
      <c r="G93" t="s">
        <v>304</v>
      </c>
    </row>
    <row r="94" spans="2:7" x14ac:dyDescent="0.25">
      <c r="B94" t="s">
        <v>191</v>
      </c>
      <c r="C94" s="2">
        <v>45778</v>
      </c>
      <c r="D94" t="s">
        <v>197</v>
      </c>
      <c r="E94" s="38">
        <v>7.36</v>
      </c>
      <c r="F94" s="38"/>
      <c r="G94" t="s">
        <v>319</v>
      </c>
    </row>
    <row r="95" spans="2:7" x14ac:dyDescent="0.25">
      <c r="B95" t="s">
        <v>191</v>
      </c>
      <c r="C95" s="2">
        <v>45778</v>
      </c>
      <c r="D95" t="s">
        <v>336</v>
      </c>
      <c r="E95" s="38">
        <v>26.35</v>
      </c>
      <c r="F95" s="38"/>
      <c r="G95" t="s">
        <v>319</v>
      </c>
    </row>
    <row r="96" spans="2:7" x14ac:dyDescent="0.25">
      <c r="B96" t="s">
        <v>191</v>
      </c>
      <c r="C96" s="2">
        <v>45781</v>
      </c>
      <c r="D96" t="s">
        <v>192</v>
      </c>
      <c r="E96" s="38">
        <v>30</v>
      </c>
      <c r="F96" s="38"/>
      <c r="G96" t="s">
        <v>141</v>
      </c>
    </row>
    <row r="97" spans="2:7" x14ac:dyDescent="0.25">
      <c r="B97" t="s">
        <v>191</v>
      </c>
      <c r="C97" s="2">
        <v>45784</v>
      </c>
      <c r="D97" t="s">
        <v>337</v>
      </c>
      <c r="E97" s="38">
        <v>22.49</v>
      </c>
      <c r="F97" s="38"/>
      <c r="G97" t="s">
        <v>28</v>
      </c>
    </row>
    <row r="98" spans="2:7" x14ac:dyDescent="0.25">
      <c r="B98" t="s">
        <v>191</v>
      </c>
      <c r="C98" s="2">
        <v>45784</v>
      </c>
      <c r="D98" t="s">
        <v>209</v>
      </c>
      <c r="E98" s="38">
        <v>155</v>
      </c>
      <c r="F98" s="38"/>
      <c r="G98" t="s">
        <v>311</v>
      </c>
    </row>
    <row r="99" spans="2:7" x14ac:dyDescent="0.25">
      <c r="B99" t="s">
        <v>191</v>
      </c>
      <c r="C99" s="2">
        <v>45784</v>
      </c>
      <c r="D99" t="s">
        <v>327</v>
      </c>
      <c r="E99" s="38"/>
      <c r="F99" s="38">
        <v>200</v>
      </c>
      <c r="G99" t="s">
        <v>171</v>
      </c>
    </row>
    <row r="100" spans="2:7" x14ac:dyDescent="0.25">
      <c r="B100" t="s">
        <v>191</v>
      </c>
      <c r="C100" s="2">
        <v>45786</v>
      </c>
      <c r="D100" t="s">
        <v>210</v>
      </c>
      <c r="E100" s="38">
        <v>200</v>
      </c>
      <c r="F100" s="38"/>
      <c r="G100" t="s">
        <v>145</v>
      </c>
    </row>
    <row r="101" spans="2:7" x14ac:dyDescent="0.25">
      <c r="B101" t="s">
        <v>191</v>
      </c>
      <c r="C101" s="2">
        <v>45786</v>
      </c>
      <c r="D101" t="s">
        <v>327</v>
      </c>
      <c r="E101" s="38"/>
      <c r="F101" s="38">
        <v>200</v>
      </c>
      <c r="G101" t="s">
        <v>171</v>
      </c>
    </row>
    <row r="102" spans="2:7" x14ac:dyDescent="0.25">
      <c r="B102" t="s">
        <v>191</v>
      </c>
      <c r="C102" s="2">
        <v>45788</v>
      </c>
      <c r="D102" t="s">
        <v>211</v>
      </c>
      <c r="E102" s="38">
        <v>55.42</v>
      </c>
      <c r="F102" s="38"/>
      <c r="G102" t="s">
        <v>307</v>
      </c>
    </row>
    <row r="103" spans="2:7" x14ac:dyDescent="0.25">
      <c r="B103" t="s">
        <v>191</v>
      </c>
      <c r="C103" s="2">
        <v>45788</v>
      </c>
      <c r="D103" t="s">
        <v>210</v>
      </c>
      <c r="E103" s="38">
        <v>200</v>
      </c>
      <c r="F103" s="38"/>
      <c r="G103" t="s">
        <v>145</v>
      </c>
    </row>
    <row r="104" spans="2:7" x14ac:dyDescent="0.25">
      <c r="B104" t="s">
        <v>191</v>
      </c>
      <c r="C104" s="2">
        <v>45788</v>
      </c>
      <c r="D104" t="s">
        <v>327</v>
      </c>
      <c r="E104" s="38"/>
      <c r="F104" s="38">
        <v>200</v>
      </c>
      <c r="G104" t="s">
        <v>171</v>
      </c>
    </row>
    <row r="105" spans="2:7" x14ac:dyDescent="0.25">
      <c r="B105" t="s">
        <v>191</v>
      </c>
      <c r="C105" s="2">
        <v>45788</v>
      </c>
      <c r="D105" t="s">
        <v>327</v>
      </c>
      <c r="E105" s="38"/>
      <c r="F105" s="38">
        <v>100</v>
      </c>
      <c r="G105" t="s">
        <v>171</v>
      </c>
    </row>
    <row r="106" spans="2:7" x14ac:dyDescent="0.25">
      <c r="B106" t="s">
        <v>191</v>
      </c>
      <c r="C106" s="2">
        <v>45788</v>
      </c>
      <c r="D106" t="s">
        <v>212</v>
      </c>
      <c r="E106" s="38">
        <v>97.53</v>
      </c>
      <c r="F106" s="38"/>
      <c r="G106" t="s">
        <v>301</v>
      </c>
    </row>
    <row r="107" spans="2:7" x14ac:dyDescent="0.25">
      <c r="B107" t="s">
        <v>191</v>
      </c>
      <c r="C107" s="2">
        <v>45788</v>
      </c>
      <c r="D107" t="s">
        <v>327</v>
      </c>
      <c r="E107" s="38"/>
      <c r="F107" s="38">
        <v>150</v>
      </c>
      <c r="G107" t="s">
        <v>171</v>
      </c>
    </row>
    <row r="108" spans="2:7" x14ac:dyDescent="0.25">
      <c r="B108" t="s">
        <v>191</v>
      </c>
      <c r="C108" s="2">
        <v>45790</v>
      </c>
      <c r="D108" t="s">
        <v>224</v>
      </c>
      <c r="E108" s="38">
        <v>35.29</v>
      </c>
      <c r="F108" s="38"/>
      <c r="G108" t="s">
        <v>160</v>
      </c>
    </row>
    <row r="109" spans="2:7" x14ac:dyDescent="0.25">
      <c r="B109" t="s">
        <v>191</v>
      </c>
      <c r="C109" s="2">
        <v>45791</v>
      </c>
      <c r="D109" t="s">
        <v>213</v>
      </c>
      <c r="E109" s="38"/>
      <c r="F109" s="38">
        <v>200</v>
      </c>
      <c r="G109" t="s">
        <v>171</v>
      </c>
    </row>
    <row r="110" spans="2:7" x14ac:dyDescent="0.25">
      <c r="B110" t="s">
        <v>191</v>
      </c>
      <c r="C110" s="2">
        <v>45791</v>
      </c>
      <c r="D110" t="s">
        <v>181</v>
      </c>
      <c r="E110" s="38">
        <v>200</v>
      </c>
      <c r="F110" s="38"/>
      <c r="G110" t="s">
        <v>145</v>
      </c>
    </row>
    <row r="111" spans="2:7" x14ac:dyDescent="0.25">
      <c r="B111" t="s">
        <v>191</v>
      </c>
      <c r="C111" s="2">
        <v>45534</v>
      </c>
      <c r="D111" s="39" t="s">
        <v>214</v>
      </c>
      <c r="E111" s="39"/>
      <c r="F111" s="39">
        <v>10</v>
      </c>
      <c r="G111" t="s">
        <v>171</v>
      </c>
    </row>
    <row r="112" spans="2:7" x14ac:dyDescent="0.25">
      <c r="B112" t="s">
        <v>191</v>
      </c>
      <c r="C112" s="2">
        <v>45552</v>
      </c>
      <c r="D112" s="39" t="s">
        <v>214</v>
      </c>
      <c r="E112" s="39"/>
      <c r="F112" s="39">
        <v>140</v>
      </c>
      <c r="G112" t="s">
        <v>171</v>
      </c>
    </row>
    <row r="113" spans="2:7" x14ac:dyDescent="0.25">
      <c r="B113" t="s">
        <v>191</v>
      </c>
      <c r="C113" s="2">
        <v>45544</v>
      </c>
      <c r="D113" s="39" t="s">
        <v>215</v>
      </c>
      <c r="E113" s="38"/>
      <c r="F113" s="39">
        <v>50</v>
      </c>
      <c r="G113" t="s">
        <v>145</v>
      </c>
    </row>
    <row r="114" spans="2:7" x14ac:dyDescent="0.25">
      <c r="B114" t="s">
        <v>191</v>
      </c>
      <c r="C114" s="2">
        <v>45919</v>
      </c>
      <c r="D114" s="39" t="s">
        <v>216</v>
      </c>
      <c r="E114" s="38">
        <v>46.69</v>
      </c>
      <c r="F114" s="38"/>
      <c r="G114" t="s">
        <v>153</v>
      </c>
    </row>
    <row r="115" spans="2:7" x14ac:dyDescent="0.25">
      <c r="B115" t="s">
        <v>191</v>
      </c>
      <c r="C115" s="2">
        <v>45557</v>
      </c>
      <c r="D115" s="39" t="s">
        <v>214</v>
      </c>
      <c r="E115" s="39"/>
      <c r="F115" s="39">
        <v>400</v>
      </c>
      <c r="G115" t="s">
        <v>171</v>
      </c>
    </row>
    <row r="116" spans="2:7" x14ac:dyDescent="0.25">
      <c r="B116" t="s">
        <v>191</v>
      </c>
      <c r="C116" s="2">
        <v>45558</v>
      </c>
      <c r="D116" s="39" t="s">
        <v>217</v>
      </c>
      <c r="E116" s="39">
        <v>500</v>
      </c>
      <c r="F116" s="39"/>
      <c r="G116" t="s">
        <v>33</v>
      </c>
    </row>
    <row r="117" spans="2:7" x14ac:dyDescent="0.25">
      <c r="B117" t="s">
        <v>191</v>
      </c>
      <c r="C117" s="2">
        <v>45572</v>
      </c>
      <c r="D117" s="39" t="s">
        <v>214</v>
      </c>
      <c r="E117" s="39"/>
      <c r="F117" s="39">
        <v>2000</v>
      </c>
      <c r="G117" t="s">
        <v>171</v>
      </c>
    </row>
    <row r="118" spans="2:7" x14ac:dyDescent="0.25">
      <c r="B118" t="s">
        <v>191</v>
      </c>
      <c r="C118" s="2">
        <v>45578</v>
      </c>
      <c r="D118" s="39" t="s">
        <v>218</v>
      </c>
      <c r="E118" s="39">
        <v>1950</v>
      </c>
      <c r="F118" s="39"/>
      <c r="G118" t="s">
        <v>171</v>
      </c>
    </row>
    <row r="119" spans="2:7" x14ac:dyDescent="0.25">
      <c r="B119" t="s">
        <v>191</v>
      </c>
      <c r="C119" s="2">
        <v>45585</v>
      </c>
      <c r="D119" t="s">
        <v>214</v>
      </c>
      <c r="E119" s="39"/>
      <c r="F119" s="39">
        <v>100</v>
      </c>
      <c r="G119" t="s">
        <v>171</v>
      </c>
    </row>
    <row r="120" spans="2:7" x14ac:dyDescent="0.25">
      <c r="B120" t="s">
        <v>191</v>
      </c>
      <c r="C120" s="2">
        <v>45585</v>
      </c>
      <c r="D120" s="39" t="s">
        <v>219</v>
      </c>
      <c r="E120" s="39">
        <v>60</v>
      </c>
      <c r="F120" s="39"/>
      <c r="G120" t="s">
        <v>36</v>
      </c>
    </row>
    <row r="121" spans="2:7" x14ac:dyDescent="0.25">
      <c r="B121" t="s">
        <v>191</v>
      </c>
      <c r="C121" s="2">
        <v>45586</v>
      </c>
      <c r="D121" s="39" t="s">
        <v>220</v>
      </c>
      <c r="E121" s="39">
        <v>14.87</v>
      </c>
      <c r="F121" s="39"/>
      <c r="G121" t="s">
        <v>157</v>
      </c>
    </row>
    <row r="122" spans="2:7" x14ac:dyDescent="0.25">
      <c r="B122" t="s">
        <v>191</v>
      </c>
      <c r="C122" s="2">
        <v>45586</v>
      </c>
      <c r="D122" s="39" t="s">
        <v>221</v>
      </c>
      <c r="E122" s="39">
        <v>6.54</v>
      </c>
      <c r="F122" s="39"/>
      <c r="G122" t="s">
        <v>166</v>
      </c>
    </row>
    <row r="123" spans="2:7" x14ac:dyDescent="0.25">
      <c r="B123" t="s">
        <v>191</v>
      </c>
      <c r="C123" s="2">
        <v>45607</v>
      </c>
      <c r="D123" s="39" t="s">
        <v>222</v>
      </c>
      <c r="E123" s="39">
        <v>19.36</v>
      </c>
      <c r="F123" s="39" t="s">
        <v>223</v>
      </c>
      <c r="G123" t="s">
        <v>306</v>
      </c>
    </row>
    <row r="124" spans="2:7" x14ac:dyDescent="0.25">
      <c r="B124" t="s">
        <v>191</v>
      </c>
      <c r="C124" s="2">
        <v>45607</v>
      </c>
      <c r="D124" s="39" t="s">
        <v>224</v>
      </c>
      <c r="E124" s="39">
        <v>7.51</v>
      </c>
      <c r="F124" s="39"/>
      <c r="G124" t="s">
        <v>36</v>
      </c>
    </row>
    <row r="125" spans="2:7" x14ac:dyDescent="0.25">
      <c r="B125" t="s">
        <v>191</v>
      </c>
      <c r="C125" s="2">
        <v>45613</v>
      </c>
      <c r="D125" s="39" t="s">
        <v>225</v>
      </c>
      <c r="E125" s="39">
        <v>33</v>
      </c>
      <c r="F125" s="39"/>
      <c r="G125" t="s">
        <v>153</v>
      </c>
    </row>
    <row r="126" spans="2:7" x14ac:dyDescent="0.25">
      <c r="B126" t="s">
        <v>191</v>
      </c>
      <c r="C126" s="2">
        <v>45615</v>
      </c>
      <c r="D126" t="s">
        <v>214</v>
      </c>
      <c r="E126" s="39"/>
      <c r="F126" s="39">
        <v>550</v>
      </c>
      <c r="G126" t="s">
        <v>171</v>
      </c>
    </row>
    <row r="127" spans="2:7" x14ac:dyDescent="0.25">
      <c r="B127" t="s">
        <v>191</v>
      </c>
      <c r="C127" s="2">
        <v>45615</v>
      </c>
      <c r="D127" t="s">
        <v>218</v>
      </c>
      <c r="E127" s="39">
        <v>450</v>
      </c>
      <c r="F127" s="39"/>
      <c r="G127" t="s">
        <v>171</v>
      </c>
    </row>
    <row r="128" spans="2:7" x14ac:dyDescent="0.25">
      <c r="B128" t="s">
        <v>191</v>
      </c>
      <c r="C128" s="2">
        <v>45625</v>
      </c>
      <c r="D128" t="s">
        <v>214</v>
      </c>
      <c r="E128" s="39"/>
      <c r="F128" s="39">
        <v>250</v>
      </c>
      <c r="G128" t="s">
        <v>171</v>
      </c>
    </row>
    <row r="129" spans="2:8" x14ac:dyDescent="0.25">
      <c r="B129" t="s">
        <v>191</v>
      </c>
      <c r="C129" s="2">
        <v>45625</v>
      </c>
      <c r="D129" s="39" t="s">
        <v>226</v>
      </c>
      <c r="E129" s="39">
        <v>35</v>
      </c>
      <c r="F129" s="39"/>
      <c r="G129" t="s">
        <v>301</v>
      </c>
    </row>
    <row r="130" spans="2:8" x14ac:dyDescent="0.25">
      <c r="B130" t="s">
        <v>191</v>
      </c>
      <c r="C130" s="2">
        <v>45626</v>
      </c>
      <c r="D130" s="39" t="s">
        <v>227</v>
      </c>
      <c r="E130" s="39">
        <v>24.54</v>
      </c>
      <c r="F130" s="39"/>
      <c r="G130" t="s">
        <v>157</v>
      </c>
    </row>
    <row r="131" spans="2:8" x14ac:dyDescent="0.25">
      <c r="B131" t="s">
        <v>191</v>
      </c>
      <c r="C131" s="2">
        <v>45626</v>
      </c>
      <c r="D131" s="39" t="s">
        <v>228</v>
      </c>
      <c r="E131" s="39">
        <v>30.55</v>
      </c>
      <c r="F131" s="38"/>
      <c r="G131" t="s">
        <v>310</v>
      </c>
    </row>
    <row r="132" spans="2:8" x14ac:dyDescent="0.25">
      <c r="B132" t="s">
        <v>191</v>
      </c>
      <c r="C132" s="2">
        <v>45991</v>
      </c>
      <c r="D132" s="39" t="s">
        <v>228</v>
      </c>
      <c r="E132" s="38">
        <v>26.55</v>
      </c>
      <c r="F132" s="38"/>
      <c r="G132" t="s">
        <v>305</v>
      </c>
    </row>
    <row r="133" spans="2:8" x14ac:dyDescent="0.25">
      <c r="B133" t="s">
        <v>191</v>
      </c>
      <c r="C133" s="2">
        <v>45626</v>
      </c>
      <c r="D133" s="39" t="s">
        <v>187</v>
      </c>
      <c r="E133" s="39">
        <v>53.23</v>
      </c>
      <c r="F133" s="38"/>
      <c r="G133" t="s">
        <v>301</v>
      </c>
    </row>
    <row r="134" spans="2:8" x14ac:dyDescent="0.25">
      <c r="B134" t="s">
        <v>191</v>
      </c>
      <c r="C134" s="2">
        <v>45626</v>
      </c>
      <c r="D134" s="39" t="s">
        <v>187</v>
      </c>
      <c r="E134" s="39">
        <v>70.260000000000005</v>
      </c>
      <c r="F134" s="38"/>
      <c r="G134" t="s">
        <v>153</v>
      </c>
    </row>
    <row r="135" spans="2:8" x14ac:dyDescent="0.25">
      <c r="B135" t="s">
        <v>191</v>
      </c>
      <c r="C135" s="2">
        <v>45627</v>
      </c>
      <c r="D135" s="39" t="s">
        <v>214</v>
      </c>
      <c r="E135" s="39"/>
      <c r="F135" s="39">
        <v>90</v>
      </c>
      <c r="G135" t="s">
        <v>171</v>
      </c>
    </row>
    <row r="136" spans="2:8" x14ac:dyDescent="0.25">
      <c r="B136" t="s">
        <v>191</v>
      </c>
      <c r="C136" s="2">
        <v>45627</v>
      </c>
      <c r="D136" s="39" t="s">
        <v>229</v>
      </c>
      <c r="E136" s="39">
        <v>155.38999999999999</v>
      </c>
      <c r="F136" s="38"/>
      <c r="G136" t="s">
        <v>166</v>
      </c>
      <c r="H136" t="s">
        <v>230</v>
      </c>
    </row>
    <row r="137" spans="2:8" x14ac:dyDescent="0.25">
      <c r="B137" t="s">
        <v>191</v>
      </c>
      <c r="C137" s="2">
        <v>45635</v>
      </c>
      <c r="D137" s="39" t="s">
        <v>224</v>
      </c>
      <c r="E137" s="39">
        <v>11.83</v>
      </c>
      <c r="F137" s="38"/>
      <c r="G137" t="s">
        <v>301</v>
      </c>
    </row>
    <row r="138" spans="2:8" x14ac:dyDescent="0.25">
      <c r="B138" t="s">
        <v>191</v>
      </c>
      <c r="C138" s="2">
        <v>45636</v>
      </c>
      <c r="D138" s="39" t="s">
        <v>325</v>
      </c>
      <c r="E138" s="39">
        <v>11.07</v>
      </c>
      <c r="F138" s="38"/>
      <c r="G138" t="s">
        <v>301</v>
      </c>
    </row>
    <row r="139" spans="2:8" x14ac:dyDescent="0.25">
      <c r="B139" t="s">
        <v>191</v>
      </c>
      <c r="C139" s="2">
        <v>45637</v>
      </c>
      <c r="D139" s="39" t="s">
        <v>214</v>
      </c>
      <c r="E139" s="39"/>
      <c r="F139" s="39">
        <v>100</v>
      </c>
      <c r="G139" t="s">
        <v>171</v>
      </c>
    </row>
    <row r="140" spans="2:8" x14ac:dyDescent="0.25">
      <c r="B140" t="s">
        <v>191</v>
      </c>
      <c r="C140" s="2">
        <v>45638</v>
      </c>
      <c r="D140" s="39" t="s">
        <v>231</v>
      </c>
      <c r="E140" s="39">
        <v>13.61</v>
      </c>
      <c r="F140" s="39"/>
      <c r="G140" t="s">
        <v>166</v>
      </c>
    </row>
    <row r="141" spans="2:8" x14ac:dyDescent="0.25">
      <c r="B141" t="s">
        <v>191</v>
      </c>
      <c r="C141" s="2">
        <v>45638</v>
      </c>
      <c r="D141" s="39" t="s">
        <v>232</v>
      </c>
      <c r="E141" s="39">
        <v>16.100000000000001</v>
      </c>
      <c r="F141" s="38"/>
      <c r="G141" t="s">
        <v>305</v>
      </c>
    </row>
    <row r="142" spans="2:8" x14ac:dyDescent="0.25">
      <c r="B142" t="s">
        <v>191</v>
      </c>
      <c r="C142" s="2">
        <v>45639</v>
      </c>
      <c r="D142" s="39" t="s">
        <v>198</v>
      </c>
      <c r="E142" s="39">
        <v>27.25</v>
      </c>
      <c r="F142" s="39"/>
      <c r="G142" t="s">
        <v>301</v>
      </c>
    </row>
    <row r="143" spans="2:8" x14ac:dyDescent="0.25">
      <c r="B143" t="s">
        <v>191</v>
      </c>
      <c r="C143" s="2">
        <v>45642</v>
      </c>
      <c r="D143" s="39" t="s">
        <v>214</v>
      </c>
      <c r="E143" s="39"/>
      <c r="F143" s="39">
        <v>75</v>
      </c>
      <c r="G143" t="s">
        <v>171</v>
      </c>
    </row>
    <row r="144" spans="2:8" x14ac:dyDescent="0.25">
      <c r="B144" t="s">
        <v>191</v>
      </c>
      <c r="C144" s="2">
        <v>45642</v>
      </c>
      <c r="D144" s="39" t="s">
        <v>233</v>
      </c>
      <c r="E144" s="39">
        <v>22.9</v>
      </c>
      <c r="F144" s="39"/>
      <c r="G144" t="s">
        <v>36</v>
      </c>
    </row>
    <row r="145" spans="2:8" x14ac:dyDescent="0.25">
      <c r="B145" t="s">
        <v>191</v>
      </c>
      <c r="C145" s="2">
        <v>45643</v>
      </c>
      <c r="D145" s="39" t="s">
        <v>234</v>
      </c>
      <c r="E145" s="39">
        <v>55.14</v>
      </c>
      <c r="F145" s="38"/>
      <c r="G145" t="s">
        <v>6</v>
      </c>
      <c r="H145" t="s">
        <v>235</v>
      </c>
    </row>
    <row r="146" spans="2:8" x14ac:dyDescent="0.25">
      <c r="B146" t="s">
        <v>191</v>
      </c>
      <c r="C146" s="2">
        <v>45646</v>
      </c>
      <c r="D146" s="39" t="s">
        <v>214</v>
      </c>
      <c r="E146" s="39"/>
      <c r="F146" s="39">
        <v>100</v>
      </c>
      <c r="G146" t="s">
        <v>171</v>
      </c>
    </row>
    <row r="147" spans="2:8" x14ac:dyDescent="0.25">
      <c r="B147" t="s">
        <v>191</v>
      </c>
      <c r="C147" s="2">
        <v>45648</v>
      </c>
      <c r="D147" s="39" t="s">
        <v>236</v>
      </c>
      <c r="E147" s="39">
        <v>21.06</v>
      </c>
      <c r="F147" s="38"/>
      <c r="G147" t="s">
        <v>158</v>
      </c>
    </row>
    <row r="148" spans="2:8" x14ac:dyDescent="0.25">
      <c r="B148" t="s">
        <v>191</v>
      </c>
      <c r="C148" s="2">
        <v>45648</v>
      </c>
      <c r="D148" s="39" t="s">
        <v>214</v>
      </c>
      <c r="E148" s="39"/>
      <c r="F148" s="39">
        <v>100</v>
      </c>
      <c r="G148" t="s">
        <v>171</v>
      </c>
    </row>
    <row r="149" spans="2:8" x14ac:dyDescent="0.25">
      <c r="B149" t="s">
        <v>191</v>
      </c>
      <c r="C149" s="2">
        <v>45648</v>
      </c>
      <c r="D149" s="39" t="s">
        <v>237</v>
      </c>
      <c r="E149" s="39">
        <v>51.97</v>
      </c>
      <c r="F149" s="39"/>
      <c r="G149" t="s">
        <v>28</v>
      </c>
      <c r="H149" t="s">
        <v>238</v>
      </c>
    </row>
    <row r="150" spans="2:8" x14ac:dyDescent="0.25">
      <c r="B150" t="s">
        <v>191</v>
      </c>
      <c r="C150" s="2">
        <v>45648</v>
      </c>
      <c r="D150" s="39" t="s">
        <v>214</v>
      </c>
      <c r="E150" s="39"/>
      <c r="F150" s="39">
        <v>100</v>
      </c>
      <c r="G150" t="s">
        <v>171</v>
      </c>
    </row>
    <row r="151" spans="2:8" x14ac:dyDescent="0.25">
      <c r="B151" t="s">
        <v>191</v>
      </c>
      <c r="C151" s="2">
        <v>45650</v>
      </c>
      <c r="D151" s="39" t="s">
        <v>177</v>
      </c>
      <c r="E151" s="39">
        <v>103.43</v>
      </c>
      <c r="F151" s="39"/>
      <c r="G151" t="s">
        <v>301</v>
      </c>
    </row>
    <row r="152" spans="2:8" x14ac:dyDescent="0.25">
      <c r="B152" t="s">
        <v>191</v>
      </c>
      <c r="C152" s="2">
        <v>45650</v>
      </c>
      <c r="D152" s="39" t="s">
        <v>224</v>
      </c>
      <c r="E152" s="39">
        <v>10.85</v>
      </c>
      <c r="F152" s="38"/>
      <c r="G152" t="s">
        <v>307</v>
      </c>
    </row>
    <row r="153" spans="2:8" x14ac:dyDescent="0.25">
      <c r="B153" t="s">
        <v>191</v>
      </c>
      <c r="C153" s="2">
        <v>45651</v>
      </c>
      <c r="D153" s="39" t="s">
        <v>239</v>
      </c>
      <c r="E153" s="39">
        <v>62.48</v>
      </c>
      <c r="F153" s="38"/>
      <c r="G153" t="s">
        <v>28</v>
      </c>
    </row>
    <row r="154" spans="2:8" x14ac:dyDescent="0.25">
      <c r="B154" t="s">
        <v>191</v>
      </c>
      <c r="C154" s="2">
        <v>45655</v>
      </c>
      <c r="D154" s="39" t="s">
        <v>214</v>
      </c>
      <c r="E154" s="39"/>
      <c r="F154" s="39">
        <v>100</v>
      </c>
      <c r="G154" t="s">
        <v>171</v>
      </c>
    </row>
    <row r="155" spans="2:8" x14ac:dyDescent="0.25">
      <c r="B155" t="s">
        <v>191</v>
      </c>
      <c r="C155" s="2">
        <v>45655</v>
      </c>
      <c r="D155" s="39" t="s">
        <v>240</v>
      </c>
      <c r="E155" s="39">
        <v>139.68</v>
      </c>
      <c r="F155" s="38"/>
      <c r="G155" t="s">
        <v>301</v>
      </c>
    </row>
    <row r="156" spans="2:8" x14ac:dyDescent="0.25">
      <c r="B156" t="s">
        <v>191</v>
      </c>
      <c r="C156" s="2">
        <v>45656</v>
      </c>
      <c r="D156" s="39" t="s">
        <v>214</v>
      </c>
      <c r="E156" s="39"/>
      <c r="F156" s="39">
        <v>1000</v>
      </c>
      <c r="G156" t="s">
        <v>171</v>
      </c>
    </row>
    <row r="157" spans="2:8" x14ac:dyDescent="0.25">
      <c r="B157" t="s">
        <v>191</v>
      </c>
      <c r="C157" s="2">
        <v>45657</v>
      </c>
      <c r="D157" s="39" t="s">
        <v>214</v>
      </c>
      <c r="E157" s="39"/>
      <c r="F157" s="39">
        <v>200</v>
      </c>
      <c r="G157" t="s">
        <v>171</v>
      </c>
    </row>
    <row r="158" spans="2:8" x14ac:dyDescent="0.25">
      <c r="B158" t="s">
        <v>191</v>
      </c>
      <c r="C158" s="2">
        <v>45657</v>
      </c>
      <c r="D158" s="39" t="s">
        <v>241</v>
      </c>
      <c r="E158" s="39">
        <v>1115.49</v>
      </c>
      <c r="F158" s="38"/>
      <c r="G158" t="s">
        <v>143</v>
      </c>
    </row>
    <row r="159" spans="2:8" x14ac:dyDescent="0.25">
      <c r="B159" t="s">
        <v>191</v>
      </c>
      <c r="C159" s="2">
        <v>45662</v>
      </c>
      <c r="D159" s="39" t="s">
        <v>242</v>
      </c>
      <c r="E159" s="38">
        <v>195</v>
      </c>
      <c r="F159" s="38"/>
      <c r="G159" t="s">
        <v>167</v>
      </c>
      <c r="H159" t="s">
        <v>243</v>
      </c>
    </row>
    <row r="160" spans="2:8" x14ac:dyDescent="0.25">
      <c r="B160" t="s">
        <v>191</v>
      </c>
      <c r="C160" s="2">
        <v>45670</v>
      </c>
      <c r="D160" s="39" t="s">
        <v>237</v>
      </c>
      <c r="E160" s="38"/>
      <c r="F160" s="38">
        <v>49.98</v>
      </c>
      <c r="G160" t="s">
        <v>168</v>
      </c>
    </row>
    <row r="161" spans="2:8" x14ac:dyDescent="0.25">
      <c r="B161" t="s">
        <v>191</v>
      </c>
      <c r="C161" s="2">
        <v>45671</v>
      </c>
      <c r="D161" s="39" t="s">
        <v>214</v>
      </c>
      <c r="E161" s="38"/>
      <c r="F161" s="38">
        <v>200</v>
      </c>
      <c r="G161" t="s">
        <v>171</v>
      </c>
    </row>
    <row r="162" spans="2:8" x14ac:dyDescent="0.25">
      <c r="B162" t="s">
        <v>191</v>
      </c>
      <c r="C162" s="2">
        <v>45671</v>
      </c>
      <c r="D162" s="39" t="s">
        <v>338</v>
      </c>
      <c r="E162" s="38">
        <v>58</v>
      </c>
      <c r="F162" s="38"/>
      <c r="G162" t="s">
        <v>161</v>
      </c>
      <c r="H162" t="s">
        <v>244</v>
      </c>
    </row>
    <row r="163" spans="2:8" x14ac:dyDescent="0.25">
      <c r="B163" t="s">
        <v>191</v>
      </c>
      <c r="C163" s="2">
        <v>45672</v>
      </c>
      <c r="D163" s="39" t="s">
        <v>234</v>
      </c>
      <c r="E163" s="38">
        <v>48</v>
      </c>
      <c r="F163" s="38"/>
      <c r="G163" t="s">
        <v>6</v>
      </c>
    </row>
    <row r="164" spans="2:8" x14ac:dyDescent="0.25">
      <c r="B164" t="s">
        <v>191</v>
      </c>
      <c r="C164" s="2">
        <v>45676</v>
      </c>
      <c r="D164" s="39" t="s">
        <v>214</v>
      </c>
      <c r="E164" s="38"/>
      <c r="F164" s="38">
        <v>300</v>
      </c>
      <c r="G164" t="s">
        <v>171</v>
      </c>
    </row>
    <row r="165" spans="2:8" x14ac:dyDescent="0.25">
      <c r="B165" t="s">
        <v>191</v>
      </c>
      <c r="C165" s="2">
        <v>45676</v>
      </c>
      <c r="D165" s="39" t="s">
        <v>245</v>
      </c>
      <c r="E165" s="38"/>
      <c r="F165" s="38">
        <v>50</v>
      </c>
      <c r="G165" t="s">
        <v>306</v>
      </c>
    </row>
    <row r="166" spans="2:8" x14ac:dyDescent="0.25">
      <c r="B166" t="s">
        <v>191</v>
      </c>
      <c r="C166" s="2">
        <v>45676</v>
      </c>
      <c r="D166" s="39" t="s">
        <v>245</v>
      </c>
      <c r="E166" s="38"/>
      <c r="F166" s="38">
        <v>50</v>
      </c>
      <c r="G166" t="s">
        <v>319</v>
      </c>
    </row>
    <row r="167" spans="2:8" x14ac:dyDescent="0.25">
      <c r="B167" t="s">
        <v>191</v>
      </c>
      <c r="C167" s="2">
        <v>45676</v>
      </c>
      <c r="D167" s="39" t="s">
        <v>218</v>
      </c>
      <c r="E167" s="38">
        <v>200</v>
      </c>
      <c r="F167" s="38"/>
      <c r="G167" t="s">
        <v>171</v>
      </c>
    </row>
    <row r="168" spans="2:8" x14ac:dyDescent="0.25">
      <c r="B168" t="s">
        <v>191</v>
      </c>
      <c r="C168" s="2">
        <v>45676</v>
      </c>
      <c r="D168" s="39" t="s">
        <v>245</v>
      </c>
      <c r="E168" s="38">
        <v>10</v>
      </c>
      <c r="F168" s="38"/>
      <c r="G168" t="s">
        <v>319</v>
      </c>
    </row>
    <row r="169" spans="2:8" x14ac:dyDescent="0.25">
      <c r="B169" t="s">
        <v>191</v>
      </c>
      <c r="C169" s="2">
        <v>45676</v>
      </c>
      <c r="D169" s="39" t="s">
        <v>210</v>
      </c>
      <c r="E169" s="38">
        <v>40</v>
      </c>
      <c r="F169" s="38"/>
      <c r="G169" t="s">
        <v>145</v>
      </c>
    </row>
    <row r="170" spans="2:8" x14ac:dyDescent="0.25">
      <c r="B170" t="s">
        <v>191</v>
      </c>
      <c r="C170" s="2">
        <v>45676</v>
      </c>
      <c r="D170" s="39" t="s">
        <v>219</v>
      </c>
      <c r="E170" s="38">
        <v>207.87</v>
      </c>
      <c r="F170" s="38"/>
      <c r="G170" t="s">
        <v>36</v>
      </c>
    </row>
    <row r="171" spans="2:8" x14ac:dyDescent="0.25">
      <c r="B171" t="s">
        <v>191</v>
      </c>
      <c r="C171" s="2">
        <v>45677</v>
      </c>
      <c r="D171" s="39" t="s">
        <v>214</v>
      </c>
      <c r="E171" s="38"/>
      <c r="F171" s="38">
        <v>300</v>
      </c>
      <c r="G171" t="s">
        <v>171</v>
      </c>
    </row>
    <row r="172" spans="2:8" x14ac:dyDescent="0.25">
      <c r="B172" t="s">
        <v>191</v>
      </c>
      <c r="C172" s="2">
        <v>45678</v>
      </c>
      <c r="D172" s="39" t="s">
        <v>246</v>
      </c>
      <c r="E172" s="38">
        <v>181.8</v>
      </c>
      <c r="F172" s="38"/>
      <c r="G172" t="s">
        <v>151</v>
      </c>
    </row>
    <row r="173" spans="2:8" x14ac:dyDescent="0.25">
      <c r="B173" t="s">
        <v>191</v>
      </c>
      <c r="C173" s="2">
        <v>45678</v>
      </c>
      <c r="D173" s="39" t="s">
        <v>247</v>
      </c>
      <c r="E173" s="38">
        <v>89.99</v>
      </c>
      <c r="F173" s="38"/>
      <c r="G173" t="s">
        <v>151</v>
      </c>
    </row>
    <row r="174" spans="2:8" x14ac:dyDescent="0.25">
      <c r="B174" t="s">
        <v>191</v>
      </c>
      <c r="C174" s="2">
        <v>45678</v>
      </c>
      <c r="D174" s="39" t="s">
        <v>248</v>
      </c>
      <c r="E174" s="38">
        <v>60.48</v>
      </c>
      <c r="F174" s="38"/>
      <c r="G174" t="s">
        <v>6</v>
      </c>
    </row>
    <row r="175" spans="2:8" x14ac:dyDescent="0.25">
      <c r="B175" t="s">
        <v>191</v>
      </c>
      <c r="C175" s="2">
        <v>45681</v>
      </c>
      <c r="D175" s="39" t="s">
        <v>197</v>
      </c>
      <c r="E175" s="38">
        <v>1.64</v>
      </c>
      <c r="F175" s="38"/>
      <c r="G175" t="s">
        <v>157</v>
      </c>
    </row>
    <row r="176" spans="2:8" x14ac:dyDescent="0.25">
      <c r="B176" t="s">
        <v>191</v>
      </c>
      <c r="C176" s="2">
        <v>45683</v>
      </c>
      <c r="D176" s="39" t="s">
        <v>214</v>
      </c>
      <c r="E176" s="38"/>
      <c r="F176" s="38">
        <v>100</v>
      </c>
      <c r="G176" t="s">
        <v>171</v>
      </c>
    </row>
    <row r="177" spans="2:7" x14ac:dyDescent="0.25">
      <c r="B177" t="s">
        <v>191</v>
      </c>
      <c r="C177" s="2">
        <v>45683</v>
      </c>
      <c r="D177" s="39" t="s">
        <v>177</v>
      </c>
      <c r="E177" s="38">
        <v>4.88</v>
      </c>
      <c r="F177" s="38"/>
      <c r="G177" t="s">
        <v>157</v>
      </c>
    </row>
    <row r="178" spans="2:7" x14ac:dyDescent="0.25">
      <c r="B178" t="s">
        <v>191</v>
      </c>
      <c r="C178" s="2">
        <v>45683</v>
      </c>
      <c r="D178" s="39" t="s">
        <v>224</v>
      </c>
      <c r="E178" s="38">
        <v>41.98</v>
      </c>
      <c r="F178" s="38"/>
      <c r="G178" t="s">
        <v>160</v>
      </c>
    </row>
    <row r="179" spans="2:7" x14ac:dyDescent="0.25">
      <c r="B179" t="s">
        <v>191</v>
      </c>
      <c r="C179" s="2">
        <v>45694</v>
      </c>
      <c r="D179" s="39" t="s">
        <v>249</v>
      </c>
      <c r="E179" s="38">
        <v>41.06</v>
      </c>
      <c r="F179" s="38"/>
      <c r="G179" t="s">
        <v>166</v>
      </c>
    </row>
    <row r="180" spans="2:7" x14ac:dyDescent="0.25">
      <c r="B180" t="s">
        <v>191</v>
      </c>
      <c r="C180" s="2">
        <v>45700</v>
      </c>
      <c r="D180" s="39" t="s">
        <v>214</v>
      </c>
      <c r="E180" s="38"/>
      <c r="F180" s="38">
        <v>100</v>
      </c>
      <c r="G180" t="s">
        <v>171</v>
      </c>
    </row>
    <row r="181" spans="2:7" x14ac:dyDescent="0.25">
      <c r="B181" t="s">
        <v>191</v>
      </c>
      <c r="C181" s="2">
        <v>45701</v>
      </c>
      <c r="D181" s="39" t="s">
        <v>210</v>
      </c>
      <c r="E181" s="38">
        <v>100</v>
      </c>
      <c r="F181" s="38"/>
      <c r="G181" t="s">
        <v>145</v>
      </c>
    </row>
    <row r="182" spans="2:7" x14ac:dyDescent="0.25">
      <c r="B182" t="s">
        <v>191</v>
      </c>
      <c r="C182" s="2">
        <v>45701</v>
      </c>
      <c r="D182" s="39" t="s">
        <v>192</v>
      </c>
      <c r="E182" s="38">
        <v>30</v>
      </c>
      <c r="F182" s="38"/>
      <c r="G182" t="s">
        <v>141</v>
      </c>
    </row>
    <row r="183" spans="2:7" x14ac:dyDescent="0.25">
      <c r="B183" t="s">
        <v>191</v>
      </c>
      <c r="C183" s="2">
        <v>45701</v>
      </c>
      <c r="D183" s="39" t="s">
        <v>250</v>
      </c>
      <c r="E183" s="38">
        <v>40.32</v>
      </c>
      <c r="F183" s="38"/>
      <c r="G183" t="s">
        <v>301</v>
      </c>
    </row>
    <row r="184" spans="2:7" x14ac:dyDescent="0.25">
      <c r="B184" t="s">
        <v>191</v>
      </c>
      <c r="C184" s="2">
        <v>45701</v>
      </c>
      <c r="D184" s="39" t="s">
        <v>214</v>
      </c>
      <c r="E184" s="38"/>
      <c r="F184" s="38">
        <v>300</v>
      </c>
      <c r="G184" t="s">
        <v>171</v>
      </c>
    </row>
    <row r="185" spans="2:7" x14ac:dyDescent="0.25">
      <c r="B185" t="s">
        <v>191</v>
      </c>
      <c r="C185" s="2">
        <v>45702</v>
      </c>
      <c r="D185" s="39" t="s">
        <v>210</v>
      </c>
      <c r="E185" s="38">
        <v>100</v>
      </c>
      <c r="F185" s="38"/>
      <c r="G185" t="s">
        <v>28</v>
      </c>
    </row>
    <row r="186" spans="2:7" x14ac:dyDescent="0.25">
      <c r="B186" t="s">
        <v>191</v>
      </c>
      <c r="C186" s="2">
        <v>45702</v>
      </c>
      <c r="D186" s="39" t="s">
        <v>214</v>
      </c>
      <c r="E186" s="38"/>
      <c r="F186" s="38">
        <v>200</v>
      </c>
      <c r="G186" t="s">
        <v>171</v>
      </c>
    </row>
    <row r="187" spans="2:7" x14ac:dyDescent="0.25">
      <c r="B187" t="s">
        <v>191</v>
      </c>
      <c r="C187" s="2">
        <v>45704</v>
      </c>
      <c r="D187" s="39" t="s">
        <v>251</v>
      </c>
      <c r="E187" s="38">
        <v>7</v>
      </c>
      <c r="F187" s="38"/>
      <c r="G187" t="s">
        <v>167</v>
      </c>
    </row>
    <row r="188" spans="2:7" x14ac:dyDescent="0.25">
      <c r="B188" t="s">
        <v>191</v>
      </c>
      <c r="C188" s="2">
        <v>45704</v>
      </c>
      <c r="D188" s="39" t="s">
        <v>214</v>
      </c>
      <c r="E188" s="38"/>
      <c r="F188" s="38">
        <v>100</v>
      </c>
      <c r="G188" t="s">
        <v>171</v>
      </c>
    </row>
    <row r="189" spans="2:7" x14ac:dyDescent="0.25">
      <c r="B189" t="s">
        <v>191</v>
      </c>
      <c r="C189" s="2">
        <v>45704</v>
      </c>
      <c r="D189" s="39" t="s">
        <v>210</v>
      </c>
      <c r="E189" s="38">
        <v>100</v>
      </c>
      <c r="F189" s="38"/>
      <c r="G189" t="s">
        <v>145</v>
      </c>
    </row>
    <row r="190" spans="2:7" x14ac:dyDescent="0.25">
      <c r="B190" t="s">
        <v>191</v>
      </c>
      <c r="C190" s="2">
        <v>45704</v>
      </c>
      <c r="D190" s="39" t="s">
        <v>252</v>
      </c>
      <c r="E190" s="38">
        <v>7.01</v>
      </c>
      <c r="F190" s="38"/>
      <c r="G190" t="s">
        <v>153</v>
      </c>
    </row>
    <row r="191" spans="2:7" x14ac:dyDescent="0.25">
      <c r="B191" t="s">
        <v>191</v>
      </c>
      <c r="C191" s="2">
        <v>45704</v>
      </c>
      <c r="D191" s="39" t="s">
        <v>233</v>
      </c>
      <c r="E191" s="38">
        <v>19.64</v>
      </c>
      <c r="F191" s="38"/>
      <c r="G191" t="s">
        <v>153</v>
      </c>
    </row>
    <row r="192" spans="2:7" x14ac:dyDescent="0.25">
      <c r="B192" t="s">
        <v>191</v>
      </c>
      <c r="C192" s="2">
        <v>45704</v>
      </c>
      <c r="D192" s="39" t="s">
        <v>253</v>
      </c>
      <c r="E192" s="38">
        <v>17.170000000000002</v>
      </c>
      <c r="F192" s="38"/>
      <c r="G192" t="s">
        <v>167</v>
      </c>
    </row>
    <row r="193" spans="2:7" x14ac:dyDescent="0.25">
      <c r="B193" t="s">
        <v>191</v>
      </c>
      <c r="C193" s="2">
        <v>45704</v>
      </c>
      <c r="D193" s="39" t="s">
        <v>254</v>
      </c>
      <c r="E193" s="38">
        <v>222.32</v>
      </c>
      <c r="F193" s="38"/>
      <c r="G193" t="s">
        <v>6</v>
      </c>
    </row>
    <row r="194" spans="2:7" x14ac:dyDescent="0.25">
      <c r="B194" t="s">
        <v>191</v>
      </c>
      <c r="C194" s="2">
        <v>45704</v>
      </c>
      <c r="D194" s="39" t="s">
        <v>255</v>
      </c>
      <c r="E194" s="38">
        <v>18.34</v>
      </c>
      <c r="F194" s="38"/>
      <c r="G194" t="s">
        <v>153</v>
      </c>
    </row>
    <row r="195" spans="2:7" x14ac:dyDescent="0.25">
      <c r="B195" t="s">
        <v>191</v>
      </c>
      <c r="C195" s="2">
        <v>45705</v>
      </c>
      <c r="D195" s="39" t="s">
        <v>256</v>
      </c>
      <c r="E195" s="38">
        <v>15.8</v>
      </c>
      <c r="F195" s="38"/>
      <c r="G195" t="s">
        <v>36</v>
      </c>
    </row>
    <row r="196" spans="2:7" x14ac:dyDescent="0.25">
      <c r="B196" t="s">
        <v>191</v>
      </c>
      <c r="C196" s="2">
        <v>45705</v>
      </c>
      <c r="D196" s="39" t="s">
        <v>219</v>
      </c>
      <c r="E196" s="38">
        <v>41.09</v>
      </c>
      <c r="F196" s="38"/>
      <c r="G196" t="s">
        <v>36</v>
      </c>
    </row>
    <row r="197" spans="2:7" x14ac:dyDescent="0.25">
      <c r="B197" t="s">
        <v>191</v>
      </c>
      <c r="C197" s="2">
        <v>45707</v>
      </c>
      <c r="D197" s="40" t="s">
        <v>214</v>
      </c>
      <c r="E197" s="38"/>
      <c r="F197" s="38">
        <v>400</v>
      </c>
      <c r="G197" t="s">
        <v>171</v>
      </c>
    </row>
    <row r="198" spans="2:7" x14ac:dyDescent="0.25">
      <c r="B198" t="s">
        <v>191</v>
      </c>
      <c r="C198" s="2">
        <v>45707</v>
      </c>
      <c r="D198" s="39" t="s">
        <v>218</v>
      </c>
      <c r="E198" s="38">
        <v>200</v>
      </c>
      <c r="F198" s="38"/>
      <c r="G198" t="s">
        <v>171</v>
      </c>
    </row>
    <row r="199" spans="2:7" x14ac:dyDescent="0.25">
      <c r="B199" t="s">
        <v>191</v>
      </c>
      <c r="C199" s="2">
        <v>45709</v>
      </c>
      <c r="D199" s="39" t="s">
        <v>198</v>
      </c>
      <c r="E199" s="38">
        <v>40.93</v>
      </c>
      <c r="F199" s="38"/>
      <c r="G199" t="s">
        <v>160</v>
      </c>
    </row>
    <row r="200" spans="2:7" x14ac:dyDescent="0.25">
      <c r="B200" t="s">
        <v>191</v>
      </c>
      <c r="C200" s="2">
        <v>45709</v>
      </c>
      <c r="D200" s="39" t="s">
        <v>245</v>
      </c>
      <c r="E200" s="38"/>
      <c r="F200" s="38">
        <v>10</v>
      </c>
      <c r="G200" t="s">
        <v>302</v>
      </c>
    </row>
    <row r="201" spans="2:7" x14ac:dyDescent="0.25">
      <c r="B201" t="s">
        <v>191</v>
      </c>
      <c r="C201" s="2">
        <v>45711</v>
      </c>
      <c r="D201" s="39" t="s">
        <v>257</v>
      </c>
      <c r="E201" s="38">
        <v>22.31</v>
      </c>
      <c r="F201" s="38"/>
      <c r="G201" t="s">
        <v>166</v>
      </c>
    </row>
    <row r="202" spans="2:7" x14ac:dyDescent="0.25">
      <c r="B202" t="s">
        <v>191</v>
      </c>
      <c r="C202" s="2">
        <v>45711</v>
      </c>
      <c r="D202" s="39" t="s">
        <v>258</v>
      </c>
      <c r="E202" s="38">
        <v>6.99</v>
      </c>
      <c r="F202" s="38"/>
      <c r="G202" t="s">
        <v>301</v>
      </c>
    </row>
    <row r="203" spans="2:7" x14ac:dyDescent="0.25">
      <c r="B203" t="s">
        <v>191</v>
      </c>
      <c r="C203" s="2">
        <v>45711</v>
      </c>
      <c r="D203" s="39" t="s">
        <v>245</v>
      </c>
      <c r="E203" s="38">
        <v>10</v>
      </c>
      <c r="F203" s="38"/>
      <c r="G203" t="s">
        <v>302</v>
      </c>
    </row>
    <row r="204" spans="2:7" x14ac:dyDescent="0.25">
      <c r="B204" t="s">
        <v>191</v>
      </c>
      <c r="C204" s="2">
        <v>45711</v>
      </c>
      <c r="D204" s="39" t="s">
        <v>199</v>
      </c>
      <c r="E204" s="38">
        <v>15.54</v>
      </c>
      <c r="F204" s="38"/>
      <c r="G204" t="s">
        <v>36</v>
      </c>
    </row>
    <row r="205" spans="2:7" x14ac:dyDescent="0.25">
      <c r="B205" t="s">
        <v>191</v>
      </c>
      <c r="C205" s="2">
        <v>45712</v>
      </c>
      <c r="D205" s="39" t="s">
        <v>259</v>
      </c>
      <c r="E205" s="38">
        <v>22.05</v>
      </c>
      <c r="F205" s="38"/>
      <c r="G205" t="s">
        <v>158</v>
      </c>
    </row>
    <row r="206" spans="2:7" x14ac:dyDescent="0.25">
      <c r="B206" t="s">
        <v>191</v>
      </c>
      <c r="C206" s="2">
        <v>45722</v>
      </c>
      <c r="D206" s="39" t="s">
        <v>198</v>
      </c>
      <c r="E206" s="38">
        <v>27.36</v>
      </c>
      <c r="F206" s="38"/>
      <c r="G206" t="s">
        <v>160</v>
      </c>
    </row>
    <row r="207" spans="2:7" x14ac:dyDescent="0.25">
      <c r="B207" t="s">
        <v>191</v>
      </c>
      <c r="C207" s="2">
        <v>45725</v>
      </c>
      <c r="D207" s="39" t="s">
        <v>214</v>
      </c>
      <c r="E207" s="38"/>
      <c r="F207" s="38">
        <v>100</v>
      </c>
      <c r="G207" t="s">
        <v>171</v>
      </c>
    </row>
    <row r="208" spans="2:7" x14ac:dyDescent="0.25">
      <c r="B208" t="s">
        <v>191</v>
      </c>
      <c r="C208" s="2">
        <v>45725</v>
      </c>
      <c r="D208" s="39" t="s">
        <v>260</v>
      </c>
      <c r="E208" s="38">
        <v>56.09</v>
      </c>
      <c r="F208" s="38"/>
      <c r="G208" t="s">
        <v>301</v>
      </c>
    </row>
    <row r="209" spans="2:7" x14ac:dyDescent="0.25">
      <c r="B209" t="s">
        <v>191</v>
      </c>
      <c r="C209" s="2">
        <v>45725</v>
      </c>
      <c r="D209" s="39" t="s">
        <v>261</v>
      </c>
      <c r="E209" s="38">
        <v>6.42</v>
      </c>
      <c r="F209" s="38"/>
      <c r="G209" t="s">
        <v>166</v>
      </c>
    </row>
    <row r="210" spans="2:7" x14ac:dyDescent="0.25">
      <c r="B210" t="s">
        <v>191</v>
      </c>
      <c r="C210" s="2">
        <v>45725</v>
      </c>
      <c r="D210" s="39" t="s">
        <v>214</v>
      </c>
      <c r="E210" s="38"/>
      <c r="F210" s="38">
        <v>100</v>
      </c>
      <c r="G210" t="s">
        <v>171</v>
      </c>
    </row>
    <row r="211" spans="2:7" x14ac:dyDescent="0.25">
      <c r="B211" t="s">
        <v>191</v>
      </c>
      <c r="C211" s="2">
        <v>45727</v>
      </c>
      <c r="D211" s="39" t="s">
        <v>262</v>
      </c>
      <c r="E211" s="38">
        <v>49.65</v>
      </c>
      <c r="F211" s="38"/>
      <c r="G211" t="s">
        <v>6</v>
      </c>
    </row>
    <row r="212" spans="2:7" x14ac:dyDescent="0.25">
      <c r="B212" t="s">
        <v>191</v>
      </c>
      <c r="C212" s="2">
        <v>45727</v>
      </c>
      <c r="D212" s="39" t="s">
        <v>263</v>
      </c>
      <c r="E212" s="38">
        <v>20</v>
      </c>
      <c r="F212" s="38"/>
      <c r="G212" t="s">
        <v>166</v>
      </c>
    </row>
    <row r="213" spans="2:7" x14ac:dyDescent="0.25">
      <c r="B213" t="s">
        <v>191</v>
      </c>
      <c r="C213" s="2">
        <v>45728</v>
      </c>
      <c r="D213" s="39" t="s">
        <v>210</v>
      </c>
      <c r="E213" s="38">
        <v>100</v>
      </c>
      <c r="F213" s="38"/>
      <c r="G213" t="s">
        <v>145</v>
      </c>
    </row>
    <row r="214" spans="2:7" x14ac:dyDescent="0.25">
      <c r="B214" t="s">
        <v>264</v>
      </c>
      <c r="C214" s="2">
        <v>45661</v>
      </c>
      <c r="D214" t="s">
        <v>265</v>
      </c>
      <c r="E214" s="38">
        <v>12.67</v>
      </c>
      <c r="F214" s="38"/>
      <c r="G214" t="s">
        <v>166</v>
      </c>
    </row>
    <row r="215" spans="2:7" x14ac:dyDescent="0.25">
      <c r="B215" t="s">
        <v>264</v>
      </c>
      <c r="C215" s="2">
        <v>45661</v>
      </c>
      <c r="D215" t="s">
        <v>224</v>
      </c>
      <c r="E215" s="38">
        <v>10.18</v>
      </c>
      <c r="F215" s="38"/>
      <c r="G215" t="s">
        <v>160</v>
      </c>
    </row>
    <row r="216" spans="2:7" x14ac:dyDescent="0.25">
      <c r="B216" t="s">
        <v>264</v>
      </c>
      <c r="C216" s="2">
        <v>45662</v>
      </c>
      <c r="D216" t="s">
        <v>266</v>
      </c>
      <c r="E216" s="38">
        <v>15.14</v>
      </c>
      <c r="F216" s="38"/>
      <c r="G216" t="s">
        <v>166</v>
      </c>
    </row>
    <row r="217" spans="2:7" x14ac:dyDescent="0.25">
      <c r="B217" t="s">
        <v>264</v>
      </c>
      <c r="C217" s="2">
        <v>45663</v>
      </c>
      <c r="D217" t="s">
        <v>139</v>
      </c>
      <c r="E217" s="38">
        <v>0.99</v>
      </c>
      <c r="F217" s="38"/>
      <c r="G217" t="s">
        <v>139</v>
      </c>
    </row>
    <row r="218" spans="2:7" x14ac:dyDescent="0.25">
      <c r="B218" t="s">
        <v>264</v>
      </c>
      <c r="C218" s="2">
        <v>45664</v>
      </c>
      <c r="D218" t="s">
        <v>177</v>
      </c>
      <c r="E218" s="38">
        <v>50.71</v>
      </c>
      <c r="F218" s="38"/>
      <c r="G218" t="s">
        <v>301</v>
      </c>
    </row>
    <row r="219" spans="2:7" x14ac:dyDescent="0.25">
      <c r="B219" t="s">
        <v>264</v>
      </c>
      <c r="C219" s="2">
        <v>45664</v>
      </c>
      <c r="D219" t="s">
        <v>259</v>
      </c>
      <c r="E219" s="38">
        <v>14</v>
      </c>
      <c r="F219" s="38"/>
      <c r="G219" t="s">
        <v>158</v>
      </c>
    </row>
    <row r="220" spans="2:7" x14ac:dyDescent="0.25">
      <c r="B220" t="s">
        <v>264</v>
      </c>
      <c r="C220" s="2">
        <v>45666</v>
      </c>
      <c r="D220" t="s">
        <v>177</v>
      </c>
      <c r="E220" s="38">
        <v>16.260000000000002</v>
      </c>
      <c r="F220" s="38"/>
      <c r="G220" t="s">
        <v>166</v>
      </c>
    </row>
    <row r="221" spans="2:7" x14ac:dyDescent="0.25">
      <c r="B221" t="s">
        <v>264</v>
      </c>
      <c r="C221" s="2">
        <v>45668</v>
      </c>
      <c r="D221" t="s">
        <v>267</v>
      </c>
      <c r="E221" s="38">
        <v>23.31</v>
      </c>
      <c r="F221" s="38"/>
      <c r="G221" t="s">
        <v>6</v>
      </c>
    </row>
    <row r="222" spans="2:7" x14ac:dyDescent="0.25">
      <c r="B222" t="s">
        <v>264</v>
      </c>
      <c r="C222" s="2">
        <v>45668</v>
      </c>
      <c r="D222" t="s">
        <v>252</v>
      </c>
      <c r="E222" s="38">
        <v>38.67</v>
      </c>
      <c r="F222" s="38"/>
      <c r="G222" t="s">
        <v>6</v>
      </c>
    </row>
    <row r="223" spans="2:7" x14ac:dyDescent="0.25">
      <c r="B223" t="s">
        <v>264</v>
      </c>
      <c r="C223" s="2">
        <v>45669</v>
      </c>
      <c r="D223" t="s">
        <v>224</v>
      </c>
      <c r="E223" s="38">
        <v>7.62</v>
      </c>
      <c r="F223" s="38"/>
      <c r="G223" t="s">
        <v>301</v>
      </c>
    </row>
    <row r="224" spans="2:7" x14ac:dyDescent="0.25">
      <c r="B224" t="s">
        <v>264</v>
      </c>
      <c r="C224" s="2">
        <v>45669</v>
      </c>
      <c r="D224" t="s">
        <v>202</v>
      </c>
      <c r="E224" s="38">
        <v>28.43</v>
      </c>
      <c r="F224" s="38"/>
      <c r="G224" t="s">
        <v>301</v>
      </c>
    </row>
    <row r="225" spans="2:7" x14ac:dyDescent="0.25">
      <c r="B225" t="s">
        <v>264</v>
      </c>
      <c r="C225" s="2">
        <v>45673</v>
      </c>
      <c r="D225" t="s">
        <v>265</v>
      </c>
      <c r="E225" s="38">
        <v>21.57</v>
      </c>
      <c r="F225" s="38"/>
      <c r="G225" t="s">
        <v>6</v>
      </c>
    </row>
    <row r="226" spans="2:7" x14ac:dyDescent="0.25">
      <c r="B226" t="s">
        <v>264</v>
      </c>
      <c r="C226" s="2">
        <v>45678</v>
      </c>
      <c r="D226" t="s">
        <v>268</v>
      </c>
      <c r="E226" s="38"/>
      <c r="F226" s="38">
        <v>348.82</v>
      </c>
      <c r="G226" t="s">
        <v>147</v>
      </c>
    </row>
    <row r="227" spans="2:7" x14ac:dyDescent="0.25">
      <c r="B227" t="s">
        <v>264</v>
      </c>
      <c r="C227" s="2">
        <v>45707</v>
      </c>
      <c r="D227" t="s">
        <v>268</v>
      </c>
      <c r="E227" s="38"/>
      <c r="F227" s="38">
        <v>410.74</v>
      </c>
      <c r="G227" t="s">
        <v>147</v>
      </c>
    </row>
    <row r="228" spans="2:7" x14ac:dyDescent="0.25">
      <c r="B228" t="s">
        <v>264</v>
      </c>
      <c r="C228" s="2">
        <v>45718</v>
      </c>
      <c r="D228" t="s">
        <v>265</v>
      </c>
      <c r="E228" s="38">
        <v>25.99</v>
      </c>
      <c r="F228" s="38"/>
      <c r="G228" t="s">
        <v>6</v>
      </c>
    </row>
    <row r="229" spans="2:7" x14ac:dyDescent="0.25">
      <c r="B229" t="s">
        <v>264</v>
      </c>
      <c r="C229" s="2">
        <v>45722</v>
      </c>
      <c r="D229" t="s">
        <v>269</v>
      </c>
      <c r="E229" s="38">
        <v>9.5399999999999991</v>
      </c>
      <c r="F229" s="38"/>
      <c r="G229" t="s">
        <v>166</v>
      </c>
    </row>
    <row r="230" spans="2:7" x14ac:dyDescent="0.25">
      <c r="B230" t="s">
        <v>264</v>
      </c>
      <c r="C230" s="2">
        <v>45723</v>
      </c>
      <c r="D230" t="s">
        <v>139</v>
      </c>
      <c r="E230" s="38">
        <v>0.99</v>
      </c>
      <c r="F230" s="38"/>
      <c r="G230" t="s">
        <v>139</v>
      </c>
    </row>
    <row r="231" spans="2:7" x14ac:dyDescent="0.25">
      <c r="B231" t="s">
        <v>264</v>
      </c>
      <c r="C231" s="2">
        <v>45724</v>
      </c>
      <c r="D231" t="s">
        <v>259</v>
      </c>
      <c r="E231" s="38">
        <v>22.81</v>
      </c>
      <c r="F231" s="38"/>
      <c r="G231" t="s">
        <v>158</v>
      </c>
    </row>
    <row r="232" spans="2:7" x14ac:dyDescent="0.25">
      <c r="B232" t="s">
        <v>264</v>
      </c>
      <c r="C232" s="2">
        <v>45727</v>
      </c>
      <c r="D232" t="s">
        <v>224</v>
      </c>
      <c r="E232" s="38">
        <v>14.81</v>
      </c>
      <c r="F232" s="38"/>
      <c r="G232" t="s">
        <v>146</v>
      </c>
    </row>
    <row r="233" spans="2:7" x14ac:dyDescent="0.25">
      <c r="B233" t="s">
        <v>264</v>
      </c>
      <c r="C233" s="2">
        <v>45734</v>
      </c>
      <c r="D233" t="s">
        <v>231</v>
      </c>
      <c r="E233" s="38">
        <v>38.33</v>
      </c>
      <c r="F233" s="38"/>
      <c r="G233" t="s">
        <v>319</v>
      </c>
    </row>
    <row r="234" spans="2:7" x14ac:dyDescent="0.25">
      <c r="B234" t="s">
        <v>264</v>
      </c>
      <c r="C234" s="2">
        <v>45735</v>
      </c>
      <c r="D234" t="s">
        <v>268</v>
      </c>
      <c r="E234" s="38"/>
      <c r="F234" s="38">
        <v>120.98</v>
      </c>
      <c r="G234" t="s">
        <v>147</v>
      </c>
    </row>
    <row r="235" spans="2:7" x14ac:dyDescent="0.25">
      <c r="B235" t="s">
        <v>264</v>
      </c>
      <c r="C235" s="2">
        <v>45735</v>
      </c>
      <c r="D235" t="s">
        <v>270</v>
      </c>
      <c r="E235" s="38">
        <v>5.24</v>
      </c>
      <c r="F235" s="38"/>
      <c r="G235" t="s">
        <v>33</v>
      </c>
    </row>
    <row r="236" spans="2:7" x14ac:dyDescent="0.25">
      <c r="B236" t="s">
        <v>264</v>
      </c>
      <c r="C236" s="2">
        <v>45736</v>
      </c>
      <c r="D236" t="s">
        <v>271</v>
      </c>
      <c r="E236" s="38">
        <v>14.15</v>
      </c>
      <c r="F236" s="38"/>
      <c r="G236" t="s">
        <v>166</v>
      </c>
    </row>
    <row r="237" spans="2:7" x14ac:dyDescent="0.25">
      <c r="B237" t="s">
        <v>264</v>
      </c>
      <c r="C237" s="2">
        <v>45739</v>
      </c>
      <c r="D237" t="s">
        <v>259</v>
      </c>
      <c r="E237" s="38">
        <v>31.5</v>
      </c>
      <c r="F237" s="38"/>
      <c r="G237" t="s">
        <v>158</v>
      </c>
    </row>
    <row r="238" spans="2:7" x14ac:dyDescent="0.25">
      <c r="B238" t="s">
        <v>264</v>
      </c>
      <c r="C238" s="2">
        <v>45740</v>
      </c>
      <c r="D238" t="s">
        <v>272</v>
      </c>
      <c r="E238" s="38">
        <v>24.94</v>
      </c>
      <c r="F238" s="38"/>
      <c r="G238" t="s">
        <v>166</v>
      </c>
    </row>
    <row r="239" spans="2:7" x14ac:dyDescent="0.25">
      <c r="B239" t="s">
        <v>264</v>
      </c>
      <c r="C239" s="2">
        <v>45753</v>
      </c>
      <c r="D239" t="s">
        <v>139</v>
      </c>
      <c r="E239" s="38">
        <v>0.99</v>
      </c>
      <c r="F239" s="38"/>
      <c r="G239" t="s">
        <v>307</v>
      </c>
    </row>
    <row r="240" spans="2:7" x14ac:dyDescent="0.25">
      <c r="B240" t="s">
        <v>264</v>
      </c>
      <c r="C240" s="2">
        <v>45754</v>
      </c>
      <c r="D240" t="s">
        <v>208</v>
      </c>
      <c r="E240" s="38">
        <v>25.37</v>
      </c>
      <c r="F240" s="38"/>
      <c r="G240" t="s">
        <v>146</v>
      </c>
    </row>
    <row r="241" spans="2:7" x14ac:dyDescent="0.25">
      <c r="B241" t="s">
        <v>264</v>
      </c>
      <c r="C241" s="2">
        <v>45754</v>
      </c>
      <c r="D241" t="s">
        <v>208</v>
      </c>
      <c r="E241" s="38">
        <v>18</v>
      </c>
      <c r="F241" s="38"/>
      <c r="G241" t="s">
        <v>319</v>
      </c>
    </row>
    <row r="242" spans="2:7" x14ac:dyDescent="0.25">
      <c r="B242" t="s">
        <v>264</v>
      </c>
      <c r="C242" s="2">
        <v>45756</v>
      </c>
      <c r="D242" t="s">
        <v>259</v>
      </c>
      <c r="E242" s="38">
        <v>22.07</v>
      </c>
      <c r="F242" s="38"/>
      <c r="G242" t="s">
        <v>158</v>
      </c>
    </row>
    <row r="243" spans="2:7" x14ac:dyDescent="0.25">
      <c r="B243" t="s">
        <v>264</v>
      </c>
      <c r="C243" s="2">
        <v>45768</v>
      </c>
      <c r="D243" t="s">
        <v>268</v>
      </c>
      <c r="E243" s="38"/>
      <c r="F243" s="38">
        <v>180.59</v>
      </c>
      <c r="G243" t="s">
        <v>147</v>
      </c>
    </row>
    <row r="244" spans="2:7" x14ac:dyDescent="0.25">
      <c r="B244" t="s">
        <v>264</v>
      </c>
      <c r="C244" s="2">
        <v>45780</v>
      </c>
      <c r="D244" t="s">
        <v>259</v>
      </c>
      <c r="E244" s="38">
        <v>24.7</v>
      </c>
      <c r="F244" s="38"/>
      <c r="G244" t="s">
        <v>158</v>
      </c>
    </row>
    <row r="245" spans="2:7" x14ac:dyDescent="0.25">
      <c r="B245" t="s">
        <v>264</v>
      </c>
      <c r="C245" s="2">
        <v>45783</v>
      </c>
      <c r="D245" t="s">
        <v>139</v>
      </c>
      <c r="E245" s="38">
        <v>0.99</v>
      </c>
      <c r="F245" s="38"/>
      <c r="G245" t="s">
        <v>139</v>
      </c>
    </row>
    <row r="246" spans="2:7" x14ac:dyDescent="0.25">
      <c r="B246" t="s">
        <v>264</v>
      </c>
      <c r="C246" s="2">
        <v>45784</v>
      </c>
      <c r="D246" t="s">
        <v>273</v>
      </c>
      <c r="E246" s="38">
        <v>32.049999999999997</v>
      </c>
      <c r="F246" s="38"/>
      <c r="G246" t="s">
        <v>6</v>
      </c>
    </row>
    <row r="247" spans="2:7" x14ac:dyDescent="0.25">
      <c r="B247" t="s">
        <v>264</v>
      </c>
      <c r="C247" s="2">
        <v>45788</v>
      </c>
      <c r="D247" t="s">
        <v>274</v>
      </c>
      <c r="E247" s="38">
        <v>32.74</v>
      </c>
      <c r="F247" s="38"/>
      <c r="G247" t="s">
        <v>6</v>
      </c>
    </row>
    <row r="248" spans="2:7" x14ac:dyDescent="0.25">
      <c r="B248" t="s">
        <v>264</v>
      </c>
      <c r="C248" s="2">
        <v>45788</v>
      </c>
      <c r="D248" t="s">
        <v>259</v>
      </c>
      <c r="E248" s="38">
        <v>24.63</v>
      </c>
      <c r="F248" s="38"/>
      <c r="G248" t="s">
        <v>158</v>
      </c>
    </row>
    <row r="249" spans="2:7" x14ac:dyDescent="0.25">
      <c r="B249" t="s">
        <v>264</v>
      </c>
      <c r="C249" s="2">
        <v>45790</v>
      </c>
      <c r="D249" t="s">
        <v>275</v>
      </c>
      <c r="E249" s="38">
        <v>19.98</v>
      </c>
      <c r="F249" s="38"/>
      <c r="G249" t="s">
        <v>153</v>
      </c>
    </row>
    <row r="250" spans="2:7" x14ac:dyDescent="0.25">
      <c r="B250" t="s">
        <v>264</v>
      </c>
      <c r="C250" s="2">
        <v>45790</v>
      </c>
      <c r="D250" t="s">
        <v>276</v>
      </c>
      <c r="E250" s="38">
        <f>86.87-50</f>
        <v>36.870000000000005</v>
      </c>
      <c r="F250" s="38"/>
      <c r="G250" t="s">
        <v>301</v>
      </c>
    </row>
    <row r="251" spans="2:7" x14ac:dyDescent="0.25">
      <c r="B251" t="s">
        <v>264</v>
      </c>
      <c r="C251" s="2">
        <v>45790</v>
      </c>
      <c r="D251" t="s">
        <v>276</v>
      </c>
      <c r="E251" s="38">
        <v>50</v>
      </c>
      <c r="F251" s="38"/>
      <c r="G251" t="s">
        <v>307</v>
      </c>
    </row>
    <row r="252" spans="2:7" x14ac:dyDescent="0.25">
      <c r="B252" t="s">
        <v>277</v>
      </c>
      <c r="C252" s="2">
        <v>45756</v>
      </c>
      <c r="D252" s="39" t="s">
        <v>314</v>
      </c>
      <c r="E252" s="38">
        <v>1.45</v>
      </c>
      <c r="F252" s="38"/>
      <c r="G252" t="s">
        <v>170</v>
      </c>
    </row>
    <row r="253" spans="2:7" x14ac:dyDescent="0.25">
      <c r="B253" t="s">
        <v>277</v>
      </c>
      <c r="C253" s="2">
        <v>45756</v>
      </c>
      <c r="D253" s="39" t="s">
        <v>314</v>
      </c>
      <c r="E253" s="38">
        <v>0.34</v>
      </c>
      <c r="F253" s="38"/>
      <c r="G253" t="s">
        <v>162</v>
      </c>
    </row>
    <row r="254" spans="2:7" x14ac:dyDescent="0.25">
      <c r="B254" t="s">
        <v>277</v>
      </c>
      <c r="C254" s="2">
        <v>45769</v>
      </c>
      <c r="D254" t="s">
        <v>314</v>
      </c>
      <c r="E254" s="38">
        <v>1.45</v>
      </c>
      <c r="F254" s="38"/>
      <c r="G254" t="s">
        <v>170</v>
      </c>
    </row>
    <row r="255" spans="2:7" x14ac:dyDescent="0.25">
      <c r="B255" t="s">
        <v>277</v>
      </c>
      <c r="C255" s="2">
        <v>45769</v>
      </c>
      <c r="D255" t="s">
        <v>314</v>
      </c>
      <c r="E255" s="38">
        <v>0.34</v>
      </c>
      <c r="F255" s="38"/>
      <c r="G255" t="s">
        <v>162</v>
      </c>
    </row>
    <row r="256" spans="2:7" x14ac:dyDescent="0.25">
      <c r="B256" t="s">
        <v>277</v>
      </c>
      <c r="C256" s="2">
        <v>45540</v>
      </c>
      <c r="D256" s="39" t="s">
        <v>314</v>
      </c>
      <c r="E256" s="38">
        <v>1.81</v>
      </c>
      <c r="F256" s="38"/>
      <c r="G256" t="s">
        <v>162</v>
      </c>
    </row>
    <row r="257" spans="2:7" x14ac:dyDescent="0.25">
      <c r="B257" s="37" t="s">
        <v>277</v>
      </c>
      <c r="C257" s="2">
        <v>45540</v>
      </c>
      <c r="D257" s="39" t="s">
        <v>314</v>
      </c>
      <c r="E257" s="38">
        <v>7.72</v>
      </c>
      <c r="F257" s="38"/>
      <c r="G257" t="s">
        <v>170</v>
      </c>
    </row>
    <row r="258" spans="2:7" x14ac:dyDescent="0.25">
      <c r="B258" t="s">
        <v>277</v>
      </c>
      <c r="C258" s="2">
        <v>45540</v>
      </c>
      <c r="D258" s="39" t="s">
        <v>314</v>
      </c>
      <c r="E258" s="38">
        <v>2.5499999999999998</v>
      </c>
      <c r="F258" s="38"/>
      <c r="G258" t="s">
        <v>163</v>
      </c>
    </row>
    <row r="259" spans="2:7" x14ac:dyDescent="0.25">
      <c r="B259" t="s">
        <v>277</v>
      </c>
      <c r="C259" s="2">
        <v>45554</v>
      </c>
      <c r="D259" s="39" t="s">
        <v>314</v>
      </c>
      <c r="E259" s="38">
        <v>12.96</v>
      </c>
      <c r="F259" s="38"/>
      <c r="G259" t="s">
        <v>163</v>
      </c>
    </row>
    <row r="260" spans="2:7" x14ac:dyDescent="0.25">
      <c r="B260" t="s">
        <v>277</v>
      </c>
      <c r="C260" s="2">
        <v>45568</v>
      </c>
      <c r="D260" s="39" t="s">
        <v>314</v>
      </c>
      <c r="E260" s="38">
        <v>12.55</v>
      </c>
      <c r="F260" s="38"/>
      <c r="G260" t="s">
        <v>163</v>
      </c>
    </row>
    <row r="261" spans="2:7" x14ac:dyDescent="0.25">
      <c r="B261" t="s">
        <v>277</v>
      </c>
      <c r="C261" s="2">
        <v>45610</v>
      </c>
      <c r="D261" s="39" t="s">
        <v>314</v>
      </c>
      <c r="E261" s="38">
        <v>12.96</v>
      </c>
      <c r="F261" s="38"/>
      <c r="G261" t="s">
        <v>163</v>
      </c>
    </row>
    <row r="262" spans="2:7" x14ac:dyDescent="0.25">
      <c r="B262" t="s">
        <v>277</v>
      </c>
      <c r="C262" s="2">
        <v>45625</v>
      </c>
      <c r="D262" s="39" t="s">
        <v>314</v>
      </c>
      <c r="E262" s="38"/>
      <c r="F262" s="38">
        <v>17.96</v>
      </c>
      <c r="G262" t="s">
        <v>163</v>
      </c>
    </row>
    <row r="263" spans="2:7" x14ac:dyDescent="0.25">
      <c r="B263" t="s">
        <v>277</v>
      </c>
      <c r="C263" s="2">
        <v>45638</v>
      </c>
      <c r="D263" s="39" t="s">
        <v>314</v>
      </c>
      <c r="E263" s="38">
        <v>16.71</v>
      </c>
      <c r="F263" s="38"/>
      <c r="G263" t="s">
        <v>163</v>
      </c>
    </row>
    <row r="264" spans="2:7" x14ac:dyDescent="0.25">
      <c r="B264" t="s">
        <v>278</v>
      </c>
      <c r="C264" s="2">
        <v>45659</v>
      </c>
      <c r="D264" t="s">
        <v>279</v>
      </c>
      <c r="E264" s="38"/>
      <c r="F264" s="38">
        <v>152.43</v>
      </c>
      <c r="G264" t="s">
        <v>171</v>
      </c>
    </row>
    <row r="265" spans="2:7" x14ac:dyDescent="0.25">
      <c r="B265" t="s">
        <v>278</v>
      </c>
      <c r="C265" s="2">
        <v>45660</v>
      </c>
      <c r="D265" t="s">
        <v>339</v>
      </c>
      <c r="E265" s="38">
        <v>100</v>
      </c>
      <c r="F265" s="38"/>
      <c r="G265" t="s">
        <v>171</v>
      </c>
    </row>
    <row r="266" spans="2:7" x14ac:dyDescent="0.25">
      <c r="B266" t="s">
        <v>278</v>
      </c>
      <c r="C266" s="2">
        <v>45666</v>
      </c>
      <c r="D266" t="s">
        <v>314</v>
      </c>
      <c r="E266" s="38"/>
      <c r="F266" s="38">
        <v>287.45999999999998</v>
      </c>
      <c r="G266" t="s">
        <v>315</v>
      </c>
    </row>
    <row r="267" spans="2:7" x14ac:dyDescent="0.25">
      <c r="B267" t="s">
        <v>278</v>
      </c>
      <c r="C267" s="2">
        <v>45666</v>
      </c>
      <c r="D267" t="s">
        <v>314</v>
      </c>
      <c r="E267" s="38"/>
      <c r="F267" s="38">
        <v>95.24</v>
      </c>
      <c r="G267" t="s">
        <v>316</v>
      </c>
    </row>
    <row r="268" spans="2:7" x14ac:dyDescent="0.25">
      <c r="B268" t="s">
        <v>278</v>
      </c>
      <c r="C268" s="2">
        <v>45666</v>
      </c>
      <c r="D268" t="s">
        <v>314</v>
      </c>
      <c r="E268" s="38">
        <v>11.27</v>
      </c>
      <c r="F268" s="38"/>
      <c r="G268" t="s">
        <v>163</v>
      </c>
    </row>
    <row r="269" spans="2:7" x14ac:dyDescent="0.25">
      <c r="B269" t="s">
        <v>278</v>
      </c>
      <c r="C269" s="2">
        <v>45679</v>
      </c>
      <c r="D269" t="s">
        <v>314</v>
      </c>
      <c r="E269" s="38"/>
      <c r="F269" s="38">
        <f>223.58+111.79</f>
        <v>335.37</v>
      </c>
      <c r="G269" t="s">
        <v>315</v>
      </c>
    </row>
    <row r="270" spans="2:7" x14ac:dyDescent="0.25">
      <c r="B270" t="s">
        <v>278</v>
      </c>
      <c r="C270" s="2">
        <v>45679</v>
      </c>
      <c r="D270" t="s">
        <v>314</v>
      </c>
      <c r="E270" s="38"/>
      <c r="F270" s="38">
        <v>95.24</v>
      </c>
      <c r="G270" t="s">
        <v>316</v>
      </c>
    </row>
    <row r="271" spans="2:7" x14ac:dyDescent="0.25">
      <c r="B271" t="s">
        <v>278</v>
      </c>
      <c r="C271" s="2">
        <v>45679</v>
      </c>
      <c r="D271" t="s">
        <v>314</v>
      </c>
      <c r="E271" s="38">
        <v>13.83</v>
      </c>
      <c r="F271" s="38"/>
      <c r="G271" t="s">
        <v>163</v>
      </c>
    </row>
    <row r="272" spans="2:7" x14ac:dyDescent="0.25">
      <c r="B272" t="s">
        <v>278</v>
      </c>
      <c r="C272" s="2">
        <v>45694</v>
      </c>
      <c r="D272" t="s">
        <v>314</v>
      </c>
      <c r="E272" s="38"/>
      <c r="F272" s="38">
        <v>479.1</v>
      </c>
      <c r="G272" t="s">
        <v>315</v>
      </c>
    </row>
    <row r="273" spans="2:7" x14ac:dyDescent="0.25">
      <c r="B273" t="s">
        <v>278</v>
      </c>
      <c r="C273" s="2">
        <v>45694</v>
      </c>
      <c r="D273" t="s">
        <v>314</v>
      </c>
      <c r="E273" s="38"/>
      <c r="F273" s="38">
        <v>95.24</v>
      </c>
      <c r="G273" t="s">
        <v>316</v>
      </c>
    </row>
    <row r="274" spans="2:7" x14ac:dyDescent="0.25">
      <c r="B274" t="s">
        <v>278</v>
      </c>
      <c r="C274" s="2">
        <v>45694</v>
      </c>
      <c r="D274" t="s">
        <v>314</v>
      </c>
      <c r="E274" s="38">
        <v>1.28</v>
      </c>
      <c r="F274" s="38"/>
      <c r="G274" t="s">
        <v>155</v>
      </c>
    </row>
    <row r="275" spans="2:7" x14ac:dyDescent="0.25">
      <c r="B275" t="s">
        <v>278</v>
      </c>
      <c r="C275" s="2">
        <v>45694</v>
      </c>
      <c r="D275" t="s">
        <v>314</v>
      </c>
      <c r="E275" s="38">
        <v>21.52</v>
      </c>
      <c r="F275" s="38"/>
      <c r="G275" t="s">
        <v>163</v>
      </c>
    </row>
    <row r="276" spans="2:7" x14ac:dyDescent="0.25">
      <c r="B276" t="s">
        <v>278</v>
      </c>
      <c r="C276" s="2">
        <v>45707</v>
      </c>
      <c r="D276" t="s">
        <v>314</v>
      </c>
      <c r="E276" s="38"/>
      <c r="F276" s="38">
        <f>375.3+63.88</f>
        <v>439.18</v>
      </c>
      <c r="G276" t="s">
        <v>315</v>
      </c>
    </row>
    <row r="277" spans="2:7" x14ac:dyDescent="0.25">
      <c r="B277" t="s">
        <v>278</v>
      </c>
      <c r="C277" s="2">
        <v>45707</v>
      </c>
      <c r="D277" t="s">
        <v>314</v>
      </c>
      <c r="E277" s="38"/>
      <c r="F277" s="38">
        <v>63.88</v>
      </c>
      <c r="G277" t="s">
        <v>316</v>
      </c>
    </row>
    <row r="278" spans="2:7" x14ac:dyDescent="0.25">
      <c r="B278" t="s">
        <v>278</v>
      </c>
      <c r="C278" s="2">
        <v>45707</v>
      </c>
      <c r="D278" t="s">
        <v>314</v>
      </c>
      <c r="E278" s="38">
        <v>19.38</v>
      </c>
      <c r="F278" s="38"/>
      <c r="G278" t="s">
        <v>163</v>
      </c>
    </row>
    <row r="279" spans="2:7" x14ac:dyDescent="0.25">
      <c r="B279" t="s">
        <v>278</v>
      </c>
      <c r="C279" s="2">
        <v>45721</v>
      </c>
      <c r="D279" t="s">
        <v>314</v>
      </c>
      <c r="E279" s="38"/>
      <c r="F279" s="38">
        <v>439.18</v>
      </c>
      <c r="G279" t="s">
        <v>315</v>
      </c>
    </row>
    <row r="280" spans="2:7" x14ac:dyDescent="0.25">
      <c r="B280" t="s">
        <v>278</v>
      </c>
      <c r="C280" s="2">
        <v>45721</v>
      </c>
      <c r="D280" t="s">
        <v>314</v>
      </c>
      <c r="E280" s="38"/>
      <c r="F280" s="38">
        <v>95.24</v>
      </c>
      <c r="G280" t="s">
        <v>316</v>
      </c>
    </row>
    <row r="281" spans="2:7" x14ac:dyDescent="0.25">
      <c r="B281" t="s">
        <v>278</v>
      </c>
      <c r="C281" s="2">
        <v>45721</v>
      </c>
      <c r="D281" t="s">
        <v>314</v>
      </c>
      <c r="E281" s="38">
        <v>19.38</v>
      </c>
      <c r="F281" s="38"/>
      <c r="G281" t="s">
        <v>163</v>
      </c>
    </row>
    <row r="282" spans="2:7" x14ac:dyDescent="0.25">
      <c r="B282" t="s">
        <v>278</v>
      </c>
      <c r="C282" s="2">
        <v>45735</v>
      </c>
      <c r="D282" t="s">
        <v>314</v>
      </c>
      <c r="E282" s="38"/>
      <c r="F282" s="38">
        <v>357.31</v>
      </c>
      <c r="G282" t="s">
        <v>315</v>
      </c>
    </row>
    <row r="283" spans="2:7" x14ac:dyDescent="0.25">
      <c r="B283" t="s">
        <v>278</v>
      </c>
      <c r="C283" s="2">
        <v>45735</v>
      </c>
      <c r="D283" t="s">
        <v>314</v>
      </c>
      <c r="E283" s="38"/>
      <c r="F283" s="38">
        <v>95.24</v>
      </c>
      <c r="G283" t="s">
        <v>316</v>
      </c>
    </row>
    <row r="284" spans="2:7" x14ac:dyDescent="0.25">
      <c r="B284" t="s">
        <v>278</v>
      </c>
      <c r="C284" s="2">
        <v>45735</v>
      </c>
      <c r="D284" t="s">
        <v>314</v>
      </c>
      <c r="E284" s="38">
        <v>17.25</v>
      </c>
      <c r="F284" s="38"/>
      <c r="G284" t="s">
        <v>163</v>
      </c>
    </row>
    <row r="285" spans="2:7" x14ac:dyDescent="0.25">
      <c r="B285" t="s">
        <v>278</v>
      </c>
      <c r="C285" s="2">
        <v>45749</v>
      </c>
      <c r="D285" t="s">
        <v>314</v>
      </c>
      <c r="E285" s="38"/>
      <c r="F285" s="38">
        <f>207.61+13.96</f>
        <v>221.57000000000002</v>
      </c>
      <c r="G285" t="s">
        <v>315</v>
      </c>
    </row>
    <row r="286" spans="2:7" x14ac:dyDescent="0.25">
      <c r="B286" t="s">
        <v>278</v>
      </c>
      <c r="C286" s="2">
        <v>45749</v>
      </c>
      <c r="D286" t="s">
        <v>314</v>
      </c>
      <c r="E286" s="38"/>
      <c r="F286" s="38">
        <v>95.24</v>
      </c>
      <c r="G286" t="s">
        <v>316</v>
      </c>
    </row>
    <row r="287" spans="2:7" x14ac:dyDescent="0.25">
      <c r="B287" t="s">
        <v>278</v>
      </c>
      <c r="C287" s="2">
        <v>45749</v>
      </c>
      <c r="D287" t="s">
        <v>314</v>
      </c>
      <c r="E287" s="38">
        <v>8.2799999999999994</v>
      </c>
      <c r="F287" s="38"/>
      <c r="G287" t="s">
        <v>163</v>
      </c>
    </row>
    <row r="288" spans="2:7" x14ac:dyDescent="0.25">
      <c r="B288" t="s">
        <v>278</v>
      </c>
      <c r="C288" s="2">
        <v>45763</v>
      </c>
      <c r="D288" t="s">
        <v>314</v>
      </c>
      <c r="E288" s="38"/>
      <c r="F288" s="38">
        <v>453.13</v>
      </c>
      <c r="G288" t="s">
        <v>315</v>
      </c>
    </row>
    <row r="289" spans="2:7" x14ac:dyDescent="0.25">
      <c r="B289" t="s">
        <v>278</v>
      </c>
      <c r="C289" s="2">
        <v>45763</v>
      </c>
      <c r="D289" t="s">
        <v>314</v>
      </c>
      <c r="E289" s="38"/>
      <c r="F289" s="38">
        <v>95.24</v>
      </c>
      <c r="G289" t="s">
        <v>316</v>
      </c>
    </row>
    <row r="290" spans="2:7" x14ac:dyDescent="0.25">
      <c r="B290" t="s">
        <v>278</v>
      </c>
      <c r="C290" s="2">
        <v>45763</v>
      </c>
      <c r="D290" t="s">
        <v>314</v>
      </c>
      <c r="E290" s="38">
        <v>20.66</v>
      </c>
      <c r="F290" s="38"/>
      <c r="G290" t="s">
        <v>163</v>
      </c>
    </row>
    <row r="291" spans="2:7" x14ac:dyDescent="0.25">
      <c r="B291" t="s">
        <v>278</v>
      </c>
      <c r="C291" s="2">
        <v>45777</v>
      </c>
      <c r="D291" t="s">
        <v>314</v>
      </c>
      <c r="E291" s="38"/>
      <c r="F291" s="38">
        <f>431.19+5.97</f>
        <v>437.16</v>
      </c>
      <c r="G291" t="s">
        <v>315</v>
      </c>
    </row>
    <row r="292" spans="2:7" x14ac:dyDescent="0.25">
      <c r="B292" t="s">
        <v>278</v>
      </c>
      <c r="C292" s="2">
        <v>45777</v>
      </c>
      <c r="D292" t="s">
        <v>314</v>
      </c>
      <c r="E292" s="38"/>
      <c r="F292" s="38">
        <v>95.24</v>
      </c>
      <c r="G292" t="s">
        <v>316</v>
      </c>
    </row>
    <row r="293" spans="2:7" x14ac:dyDescent="0.25">
      <c r="B293" t="s">
        <v>278</v>
      </c>
      <c r="C293" s="2">
        <v>45777</v>
      </c>
      <c r="D293" t="s">
        <v>314</v>
      </c>
      <c r="E293" s="38">
        <v>19.809999999999999</v>
      </c>
      <c r="F293" s="38"/>
      <c r="G293" t="s">
        <v>163</v>
      </c>
    </row>
    <row r="294" spans="2:7" x14ac:dyDescent="0.25">
      <c r="B294" t="s">
        <v>278</v>
      </c>
      <c r="C294" s="2">
        <v>45671</v>
      </c>
      <c r="D294" t="s">
        <v>339</v>
      </c>
      <c r="E294" s="38">
        <v>200</v>
      </c>
      <c r="F294" s="38"/>
      <c r="G294" t="s">
        <v>171</v>
      </c>
    </row>
    <row r="295" spans="2:7" x14ac:dyDescent="0.25">
      <c r="B295" s="37" t="s">
        <v>278</v>
      </c>
      <c r="C295" s="2">
        <v>45676</v>
      </c>
      <c r="D295" t="s">
        <v>339</v>
      </c>
      <c r="E295" s="38">
        <v>300</v>
      </c>
      <c r="F295" s="38"/>
      <c r="G295" t="s">
        <v>171</v>
      </c>
    </row>
    <row r="296" spans="2:7" x14ac:dyDescent="0.25">
      <c r="B296" t="s">
        <v>278</v>
      </c>
      <c r="C296" s="2">
        <v>45676</v>
      </c>
      <c r="D296" t="s">
        <v>343</v>
      </c>
      <c r="E296" s="38"/>
      <c r="F296" s="38">
        <v>200</v>
      </c>
      <c r="G296" t="s">
        <v>171</v>
      </c>
    </row>
    <row r="297" spans="2:7" x14ac:dyDescent="0.25">
      <c r="B297" t="s">
        <v>278</v>
      </c>
      <c r="C297" s="2">
        <v>45677</v>
      </c>
      <c r="D297" t="s">
        <v>339</v>
      </c>
      <c r="E297" s="38">
        <v>100</v>
      </c>
      <c r="F297" s="38"/>
      <c r="G297" t="s">
        <v>171</v>
      </c>
    </row>
    <row r="298" spans="2:7" x14ac:dyDescent="0.25">
      <c r="B298" t="s">
        <v>278</v>
      </c>
      <c r="C298" s="2">
        <v>45677</v>
      </c>
      <c r="D298" t="s">
        <v>339</v>
      </c>
      <c r="E298" s="38">
        <v>100</v>
      </c>
      <c r="F298" s="38"/>
      <c r="G298" t="s">
        <v>171</v>
      </c>
    </row>
    <row r="299" spans="2:7" x14ac:dyDescent="0.25">
      <c r="B299" t="s">
        <v>278</v>
      </c>
      <c r="C299" s="2">
        <v>45677</v>
      </c>
      <c r="D299" t="s">
        <v>339</v>
      </c>
      <c r="E299" s="38">
        <v>100</v>
      </c>
      <c r="F299" s="38"/>
      <c r="G299" t="s">
        <v>171</v>
      </c>
    </row>
    <row r="300" spans="2:7" x14ac:dyDescent="0.25">
      <c r="B300" t="s">
        <v>278</v>
      </c>
      <c r="C300" s="2">
        <v>45679</v>
      </c>
      <c r="D300" t="s">
        <v>280</v>
      </c>
      <c r="E300" s="38">
        <v>348.82</v>
      </c>
      <c r="F300" s="38"/>
      <c r="G300" t="s">
        <v>147</v>
      </c>
    </row>
    <row r="301" spans="2:7" x14ac:dyDescent="0.25">
      <c r="B301" t="s">
        <v>278</v>
      </c>
      <c r="C301" s="2">
        <v>45683</v>
      </c>
      <c r="D301" t="s">
        <v>339</v>
      </c>
      <c r="E301" s="38">
        <v>100</v>
      </c>
      <c r="F301" s="38"/>
      <c r="G301" t="s">
        <v>171</v>
      </c>
    </row>
    <row r="302" spans="2:7" x14ac:dyDescent="0.25">
      <c r="B302" t="s">
        <v>278</v>
      </c>
      <c r="C302" s="2">
        <v>45688</v>
      </c>
      <c r="D302" t="s">
        <v>281</v>
      </c>
      <c r="E302" s="38"/>
      <c r="F302" s="38">
        <v>21.83</v>
      </c>
      <c r="G302" t="s">
        <v>38</v>
      </c>
    </row>
    <row r="303" spans="2:7" x14ac:dyDescent="0.25">
      <c r="B303" s="37" t="s">
        <v>278</v>
      </c>
      <c r="C303" s="2">
        <v>45700</v>
      </c>
      <c r="D303" t="s">
        <v>339</v>
      </c>
      <c r="E303" s="38">
        <v>100</v>
      </c>
      <c r="F303" s="38"/>
      <c r="G303" t="s">
        <v>171</v>
      </c>
    </row>
    <row r="304" spans="2:7" x14ac:dyDescent="0.25">
      <c r="B304" s="37" t="s">
        <v>278</v>
      </c>
      <c r="C304" s="2">
        <v>45701</v>
      </c>
      <c r="D304" t="s">
        <v>339</v>
      </c>
      <c r="E304" s="38">
        <v>300</v>
      </c>
      <c r="F304" s="38"/>
      <c r="G304" t="s">
        <v>171</v>
      </c>
    </row>
    <row r="305" spans="2:8" x14ac:dyDescent="0.25">
      <c r="B305" s="37" t="s">
        <v>278</v>
      </c>
      <c r="C305" s="2">
        <v>45702</v>
      </c>
      <c r="D305" t="s">
        <v>339</v>
      </c>
      <c r="E305" s="38">
        <v>100</v>
      </c>
      <c r="F305" s="38"/>
      <c r="G305" t="s">
        <v>171</v>
      </c>
    </row>
    <row r="306" spans="2:8" x14ac:dyDescent="0.25">
      <c r="B306" t="s">
        <v>278</v>
      </c>
      <c r="C306" s="2">
        <v>45702</v>
      </c>
      <c r="D306" t="s">
        <v>282</v>
      </c>
      <c r="E306" s="38"/>
      <c r="F306" s="38">
        <v>6070</v>
      </c>
      <c r="G306" t="s">
        <v>168</v>
      </c>
    </row>
    <row r="307" spans="2:8" x14ac:dyDescent="0.25">
      <c r="B307" t="s">
        <v>278</v>
      </c>
      <c r="C307" s="2">
        <v>45702</v>
      </c>
      <c r="D307" t="s">
        <v>339</v>
      </c>
      <c r="E307" s="38">
        <v>100</v>
      </c>
      <c r="F307" s="38"/>
      <c r="G307" t="s">
        <v>171</v>
      </c>
    </row>
    <row r="308" spans="2:8" x14ac:dyDescent="0.25">
      <c r="B308" t="s">
        <v>278</v>
      </c>
      <c r="C308" s="2">
        <v>45704</v>
      </c>
      <c r="D308" t="s">
        <v>339</v>
      </c>
      <c r="E308" s="38">
        <v>100</v>
      </c>
      <c r="F308" s="38"/>
      <c r="G308" t="s">
        <v>171</v>
      </c>
    </row>
    <row r="309" spans="2:8" x14ac:dyDescent="0.25">
      <c r="B309" t="s">
        <v>278</v>
      </c>
      <c r="C309" s="2">
        <v>45707</v>
      </c>
      <c r="D309" t="s">
        <v>339</v>
      </c>
      <c r="E309" s="38">
        <v>400</v>
      </c>
      <c r="F309" s="38"/>
      <c r="G309" t="s">
        <v>171</v>
      </c>
    </row>
    <row r="310" spans="2:8" x14ac:dyDescent="0.25">
      <c r="B310" t="s">
        <v>278</v>
      </c>
      <c r="C310" s="2">
        <v>45707</v>
      </c>
      <c r="D310" t="s">
        <v>343</v>
      </c>
      <c r="E310" s="38"/>
      <c r="F310" s="38">
        <v>200</v>
      </c>
      <c r="G310" t="s">
        <v>171</v>
      </c>
    </row>
    <row r="311" spans="2:8" x14ac:dyDescent="0.25">
      <c r="B311" t="s">
        <v>278</v>
      </c>
      <c r="C311" s="2">
        <v>45707</v>
      </c>
      <c r="D311" t="s">
        <v>280</v>
      </c>
      <c r="E311" s="38">
        <v>410.74</v>
      </c>
      <c r="F311" s="38"/>
      <c r="G311" t="s">
        <v>147</v>
      </c>
    </row>
    <row r="312" spans="2:8" x14ac:dyDescent="0.25">
      <c r="B312" t="s">
        <v>278</v>
      </c>
      <c r="C312" s="2">
        <v>45708</v>
      </c>
      <c r="D312" t="s">
        <v>340</v>
      </c>
      <c r="E312" s="38">
        <v>350.37</v>
      </c>
      <c r="F312" s="38"/>
      <c r="G312" t="s">
        <v>151</v>
      </c>
    </row>
    <row r="313" spans="2:8" x14ac:dyDescent="0.25">
      <c r="B313" t="s">
        <v>278</v>
      </c>
      <c r="C313" s="2">
        <v>45714</v>
      </c>
      <c r="D313" t="s">
        <v>341</v>
      </c>
      <c r="E313" s="38"/>
      <c r="F313" s="38">
        <v>3000</v>
      </c>
      <c r="G313" t="s">
        <v>145</v>
      </c>
      <c r="H313" t="s">
        <v>283</v>
      </c>
    </row>
    <row r="314" spans="2:8" x14ac:dyDescent="0.25">
      <c r="B314" t="s">
        <v>278</v>
      </c>
      <c r="C314" s="2">
        <v>45715</v>
      </c>
      <c r="D314" t="s">
        <v>341</v>
      </c>
      <c r="E314" s="38"/>
      <c r="F314" s="38">
        <v>3000</v>
      </c>
      <c r="G314" t="s">
        <v>145</v>
      </c>
      <c r="H314" t="s">
        <v>283</v>
      </c>
    </row>
    <row r="315" spans="2:8" x14ac:dyDescent="0.25">
      <c r="B315" t="s">
        <v>278</v>
      </c>
      <c r="C315" s="2">
        <v>45716</v>
      </c>
      <c r="D315" t="s">
        <v>341</v>
      </c>
      <c r="E315" s="38"/>
      <c r="F315" s="38">
        <v>3000</v>
      </c>
      <c r="G315" t="s">
        <v>145</v>
      </c>
      <c r="H315" t="s">
        <v>283</v>
      </c>
    </row>
    <row r="316" spans="2:8" x14ac:dyDescent="0.25">
      <c r="B316" t="s">
        <v>278</v>
      </c>
      <c r="C316" s="2">
        <v>45716</v>
      </c>
      <c r="D316" t="s">
        <v>281</v>
      </c>
      <c r="E316" s="38"/>
      <c r="F316" s="38">
        <v>29.8</v>
      </c>
      <c r="G316" t="s">
        <v>38</v>
      </c>
    </row>
    <row r="317" spans="2:8" x14ac:dyDescent="0.25">
      <c r="B317" t="s">
        <v>278</v>
      </c>
      <c r="C317" s="2">
        <v>45719</v>
      </c>
      <c r="D317" t="s">
        <v>341</v>
      </c>
      <c r="E317" s="38"/>
      <c r="F317" s="38">
        <v>2100</v>
      </c>
      <c r="G317" t="s">
        <v>145</v>
      </c>
      <c r="H317" t="s">
        <v>283</v>
      </c>
    </row>
    <row r="318" spans="2:8" x14ac:dyDescent="0.25">
      <c r="B318" t="s">
        <v>278</v>
      </c>
      <c r="C318" s="2">
        <v>45725</v>
      </c>
      <c r="D318" t="s">
        <v>339</v>
      </c>
      <c r="E318" s="38">
        <v>100</v>
      </c>
      <c r="F318" s="38"/>
      <c r="G318" t="s">
        <v>171</v>
      </c>
    </row>
    <row r="319" spans="2:8" x14ac:dyDescent="0.25">
      <c r="B319" t="s">
        <v>278</v>
      </c>
      <c r="C319" s="2">
        <v>45725</v>
      </c>
      <c r="D319" t="s">
        <v>339</v>
      </c>
      <c r="E319" s="38">
        <v>100</v>
      </c>
      <c r="F319" s="38"/>
      <c r="G319" t="s">
        <v>171</v>
      </c>
    </row>
    <row r="320" spans="2:8" x14ac:dyDescent="0.25">
      <c r="B320" t="s">
        <v>278</v>
      </c>
      <c r="C320" s="2">
        <v>45734</v>
      </c>
      <c r="D320" t="s">
        <v>339</v>
      </c>
      <c r="E320" s="38">
        <v>100</v>
      </c>
      <c r="F320" s="38"/>
      <c r="G320" t="s">
        <v>171</v>
      </c>
    </row>
    <row r="321" spans="2:8" x14ac:dyDescent="0.25">
      <c r="B321" t="s">
        <v>278</v>
      </c>
      <c r="C321" s="2">
        <v>45736</v>
      </c>
      <c r="D321" t="s">
        <v>280</v>
      </c>
      <c r="E321" s="38">
        <v>120.98</v>
      </c>
      <c r="F321" s="38"/>
      <c r="G321" t="s">
        <v>147</v>
      </c>
    </row>
    <row r="322" spans="2:8" x14ac:dyDescent="0.25">
      <c r="B322" t="s">
        <v>278</v>
      </c>
      <c r="C322" s="2">
        <v>45737</v>
      </c>
      <c r="D322" t="s">
        <v>339</v>
      </c>
      <c r="E322" s="38">
        <v>100</v>
      </c>
      <c r="F322" s="38"/>
      <c r="G322" t="s">
        <v>171</v>
      </c>
    </row>
    <row r="323" spans="2:8" x14ac:dyDescent="0.25">
      <c r="B323" t="s">
        <v>278</v>
      </c>
      <c r="C323" s="2">
        <v>45741</v>
      </c>
      <c r="D323" t="s">
        <v>284</v>
      </c>
      <c r="E323" s="38">
        <v>3000</v>
      </c>
      <c r="F323" s="38"/>
      <c r="G323" t="s">
        <v>312</v>
      </c>
    </row>
    <row r="324" spans="2:8" x14ac:dyDescent="0.25">
      <c r="B324" t="s">
        <v>278</v>
      </c>
      <c r="C324" s="2">
        <v>45741</v>
      </c>
      <c r="D324" t="s">
        <v>285</v>
      </c>
      <c r="E324" s="38"/>
      <c r="F324" s="38">
        <v>500</v>
      </c>
      <c r="G324" t="s">
        <v>145</v>
      </c>
    </row>
    <row r="325" spans="2:8" x14ac:dyDescent="0.25">
      <c r="B325" t="s">
        <v>278</v>
      </c>
      <c r="C325" s="2">
        <v>45747</v>
      </c>
      <c r="D325" t="s">
        <v>281</v>
      </c>
      <c r="E325" s="38"/>
      <c r="F325" s="38">
        <v>71.16</v>
      </c>
      <c r="G325" t="s">
        <v>38</v>
      </c>
    </row>
    <row r="326" spans="2:8" x14ac:dyDescent="0.25">
      <c r="B326" t="s">
        <v>278</v>
      </c>
      <c r="C326" s="2">
        <v>45749</v>
      </c>
      <c r="D326" t="s">
        <v>284</v>
      </c>
      <c r="E326" s="38">
        <v>50</v>
      </c>
      <c r="F326" s="38"/>
      <c r="G326" t="s">
        <v>313</v>
      </c>
    </row>
    <row r="327" spans="2:8" x14ac:dyDescent="0.25">
      <c r="B327" t="s">
        <v>278</v>
      </c>
      <c r="C327" s="2">
        <v>45753</v>
      </c>
      <c r="D327" t="s">
        <v>339</v>
      </c>
      <c r="E327" s="38">
        <v>100</v>
      </c>
      <c r="F327" s="38"/>
      <c r="G327" t="s">
        <v>171</v>
      </c>
    </row>
    <row r="328" spans="2:8" x14ac:dyDescent="0.25">
      <c r="B328" t="s">
        <v>278</v>
      </c>
      <c r="C328" s="2">
        <v>45754</v>
      </c>
      <c r="D328" t="s">
        <v>284</v>
      </c>
      <c r="E328" s="38">
        <v>1000</v>
      </c>
      <c r="F328" s="38"/>
      <c r="G328" t="s">
        <v>312</v>
      </c>
    </row>
    <row r="329" spans="2:8" x14ac:dyDescent="0.25">
      <c r="B329" t="s">
        <v>278</v>
      </c>
      <c r="C329" s="2">
        <v>45760</v>
      </c>
      <c r="D329" t="s">
        <v>339</v>
      </c>
      <c r="E329" s="38">
        <v>100</v>
      </c>
      <c r="F329" s="38"/>
      <c r="G329" t="s">
        <v>171</v>
      </c>
    </row>
    <row r="330" spans="2:8" x14ac:dyDescent="0.25">
      <c r="B330" t="s">
        <v>278</v>
      </c>
      <c r="C330" s="2">
        <v>45764</v>
      </c>
      <c r="D330" t="s">
        <v>284</v>
      </c>
      <c r="E330" s="38">
        <v>500</v>
      </c>
      <c r="F330" s="38"/>
      <c r="G330" t="s">
        <v>312</v>
      </c>
    </row>
    <row r="331" spans="2:8" x14ac:dyDescent="0.25">
      <c r="B331" t="s">
        <v>278</v>
      </c>
      <c r="C331" s="2">
        <v>45768</v>
      </c>
      <c r="D331" t="s">
        <v>280</v>
      </c>
      <c r="E331" s="38">
        <v>180.59</v>
      </c>
      <c r="F331" s="38"/>
      <c r="G331" t="s">
        <v>147</v>
      </c>
    </row>
    <row r="332" spans="2:8" x14ac:dyDescent="0.25">
      <c r="B332" t="s">
        <v>278</v>
      </c>
      <c r="C332" s="2">
        <v>45774</v>
      </c>
      <c r="D332" t="s">
        <v>339</v>
      </c>
      <c r="E332" s="38">
        <v>100</v>
      </c>
      <c r="F332" s="38"/>
      <c r="G332" t="s">
        <v>171</v>
      </c>
    </row>
    <row r="333" spans="2:8" x14ac:dyDescent="0.25">
      <c r="B333" t="s">
        <v>278</v>
      </c>
      <c r="C333" s="2">
        <v>45775</v>
      </c>
      <c r="D333" t="s">
        <v>339</v>
      </c>
      <c r="E333" s="38">
        <v>100</v>
      </c>
      <c r="F333" s="38"/>
      <c r="G333" t="s">
        <v>171</v>
      </c>
    </row>
    <row r="334" spans="2:8" x14ac:dyDescent="0.25">
      <c r="B334" t="s">
        <v>278</v>
      </c>
      <c r="C334" s="2">
        <v>45777</v>
      </c>
      <c r="D334" t="s">
        <v>281</v>
      </c>
      <c r="E334" s="38"/>
      <c r="F334" s="38">
        <v>61.15</v>
      </c>
      <c r="G334" t="s">
        <v>38</v>
      </c>
    </row>
    <row r="335" spans="2:8" x14ac:dyDescent="0.25">
      <c r="B335" t="s">
        <v>278</v>
      </c>
      <c r="C335" s="2">
        <v>45779</v>
      </c>
      <c r="D335" t="s">
        <v>284</v>
      </c>
      <c r="E335" s="38">
        <v>50</v>
      </c>
      <c r="F335" s="38"/>
      <c r="G335" t="s">
        <v>313</v>
      </c>
    </row>
    <row r="336" spans="2:8" x14ac:dyDescent="0.25">
      <c r="B336" t="s">
        <v>278</v>
      </c>
      <c r="C336" s="2">
        <v>45782</v>
      </c>
      <c r="D336" t="s">
        <v>314</v>
      </c>
      <c r="E336" s="38"/>
      <c r="F336" s="38">
        <v>1000</v>
      </c>
      <c r="G336" t="s">
        <v>145</v>
      </c>
      <c r="H336" t="s">
        <v>286</v>
      </c>
    </row>
    <row r="337" spans="2:8" x14ac:dyDescent="0.25">
      <c r="B337" t="s">
        <v>278</v>
      </c>
      <c r="C337" s="2">
        <v>45513</v>
      </c>
      <c r="D337" s="39" t="s">
        <v>314</v>
      </c>
      <c r="E337" s="38"/>
      <c r="F337" s="38">
        <v>10.79</v>
      </c>
      <c r="G337" t="s">
        <v>315</v>
      </c>
    </row>
    <row r="338" spans="2:8" x14ac:dyDescent="0.25">
      <c r="B338" t="s">
        <v>278</v>
      </c>
      <c r="C338" s="2">
        <v>45524</v>
      </c>
      <c r="D338" t="s">
        <v>320</v>
      </c>
      <c r="E338" s="38"/>
      <c r="F338" s="39">
        <v>573.66</v>
      </c>
      <c r="G338" t="s">
        <v>321</v>
      </c>
    </row>
    <row r="339" spans="2:8" x14ac:dyDescent="0.25">
      <c r="B339" t="s">
        <v>278</v>
      </c>
      <c r="C339" s="2">
        <v>45526</v>
      </c>
      <c r="D339" t="s">
        <v>314</v>
      </c>
      <c r="E339" s="38"/>
      <c r="F339" s="39">
        <v>87.61</v>
      </c>
      <c r="G339" t="s">
        <v>316</v>
      </c>
      <c r="H339" t="s">
        <v>287</v>
      </c>
    </row>
    <row r="340" spans="2:8" x14ac:dyDescent="0.25">
      <c r="B340" t="s">
        <v>278</v>
      </c>
      <c r="C340" s="2">
        <v>45534</v>
      </c>
      <c r="D340" s="39" t="s">
        <v>339</v>
      </c>
      <c r="E340" s="38">
        <v>10</v>
      </c>
      <c r="F340" s="38"/>
      <c r="G340" t="s">
        <v>171</v>
      </c>
    </row>
    <row r="341" spans="2:8" x14ac:dyDescent="0.25">
      <c r="B341" t="s">
        <v>278</v>
      </c>
      <c r="C341" s="2">
        <v>45535</v>
      </c>
      <c r="D341" s="39" t="s">
        <v>281</v>
      </c>
      <c r="E341" s="38"/>
      <c r="F341" s="38">
        <v>0.91</v>
      </c>
      <c r="G341" t="s">
        <v>38</v>
      </c>
    </row>
    <row r="342" spans="2:8" x14ac:dyDescent="0.25">
      <c r="B342" t="s">
        <v>278</v>
      </c>
      <c r="C342" s="2">
        <v>45540</v>
      </c>
      <c r="D342" s="39" t="s">
        <v>314</v>
      </c>
      <c r="E342" s="38"/>
      <c r="F342" s="38">
        <v>95.24</v>
      </c>
      <c r="G342" t="s">
        <v>316</v>
      </c>
    </row>
    <row r="343" spans="2:8" x14ac:dyDescent="0.25">
      <c r="B343" t="s">
        <v>278</v>
      </c>
      <c r="C343" s="2">
        <v>45540</v>
      </c>
      <c r="D343" s="39" t="s">
        <v>314</v>
      </c>
      <c r="E343" s="38"/>
      <c r="F343" s="38">
        <f>186.95-F342</f>
        <v>91.71</v>
      </c>
      <c r="G343" t="s">
        <v>315</v>
      </c>
    </row>
    <row r="344" spans="2:8" x14ac:dyDescent="0.25">
      <c r="B344" t="s">
        <v>278</v>
      </c>
      <c r="C344" s="2">
        <v>45552</v>
      </c>
      <c r="D344" s="39" t="s">
        <v>339</v>
      </c>
      <c r="E344" s="38">
        <v>140</v>
      </c>
      <c r="F344" s="38"/>
      <c r="G344" t="s">
        <v>171</v>
      </c>
    </row>
    <row r="345" spans="2:8" x14ac:dyDescent="0.25">
      <c r="B345" t="s">
        <v>278</v>
      </c>
      <c r="C345" s="2">
        <v>45554</v>
      </c>
      <c r="D345" s="39" t="s">
        <v>314</v>
      </c>
      <c r="E345" s="38"/>
      <c r="F345" s="38">
        <v>95.24</v>
      </c>
      <c r="G345" t="s">
        <v>316</v>
      </c>
    </row>
    <row r="346" spans="2:8" x14ac:dyDescent="0.25">
      <c r="B346" t="s">
        <v>278</v>
      </c>
      <c r="C346" s="2">
        <v>45919</v>
      </c>
      <c r="D346" s="39" t="s">
        <v>314</v>
      </c>
      <c r="E346" s="38"/>
      <c r="F346" s="38">
        <f>361.32-F345</f>
        <v>266.08</v>
      </c>
      <c r="G346" t="s">
        <v>315</v>
      </c>
    </row>
    <row r="347" spans="2:8" x14ac:dyDescent="0.25">
      <c r="B347" t="s">
        <v>278</v>
      </c>
      <c r="C347" s="2">
        <v>45555</v>
      </c>
      <c r="D347" s="39" t="s">
        <v>342</v>
      </c>
      <c r="E347" s="38"/>
      <c r="F347" s="38">
        <v>5502.21</v>
      </c>
      <c r="G347" t="s">
        <v>168</v>
      </c>
    </row>
    <row r="348" spans="2:8" x14ac:dyDescent="0.25">
      <c r="B348" t="s">
        <v>278</v>
      </c>
      <c r="C348" s="2">
        <v>45557</v>
      </c>
      <c r="D348" s="39" t="s">
        <v>339</v>
      </c>
      <c r="E348" s="38">
        <v>400</v>
      </c>
      <c r="F348" s="38"/>
      <c r="G348" t="s">
        <v>171</v>
      </c>
    </row>
    <row r="349" spans="2:8" x14ac:dyDescent="0.25">
      <c r="B349" t="s">
        <v>278</v>
      </c>
      <c r="C349" s="2">
        <v>45565</v>
      </c>
      <c r="D349" t="s">
        <v>281</v>
      </c>
      <c r="E349" s="38"/>
      <c r="F349" s="39">
        <v>9.39</v>
      </c>
      <c r="G349" t="s">
        <v>38</v>
      </c>
    </row>
    <row r="350" spans="2:8" x14ac:dyDescent="0.25">
      <c r="B350" t="s">
        <v>278</v>
      </c>
      <c r="C350" s="2">
        <v>45568</v>
      </c>
      <c r="D350" s="39" t="s">
        <v>314</v>
      </c>
      <c r="E350" s="38"/>
      <c r="F350" s="38">
        <v>95.24</v>
      </c>
      <c r="G350" t="s">
        <v>316</v>
      </c>
    </row>
    <row r="351" spans="2:8" x14ac:dyDescent="0.25">
      <c r="B351" t="s">
        <v>278</v>
      </c>
      <c r="C351" s="2">
        <v>45568</v>
      </c>
      <c r="D351" s="39" t="s">
        <v>314</v>
      </c>
      <c r="E351" s="38"/>
      <c r="F351" s="38">
        <f>354.68-F350</f>
        <v>259.44</v>
      </c>
      <c r="G351" t="s">
        <v>315</v>
      </c>
    </row>
    <row r="352" spans="2:8" x14ac:dyDescent="0.25">
      <c r="B352" t="s">
        <v>278</v>
      </c>
      <c r="C352" s="2">
        <v>45572</v>
      </c>
      <c r="D352" s="39" t="s">
        <v>339</v>
      </c>
      <c r="E352" s="38">
        <v>2000</v>
      </c>
      <c r="F352" s="38"/>
      <c r="G352" t="s">
        <v>171</v>
      </c>
    </row>
    <row r="353" spans="2:7" x14ac:dyDescent="0.25">
      <c r="B353" t="s">
        <v>278</v>
      </c>
      <c r="C353" s="2">
        <v>45578</v>
      </c>
      <c r="D353" t="s">
        <v>343</v>
      </c>
      <c r="E353" s="38"/>
      <c r="F353" s="39">
        <v>1950</v>
      </c>
      <c r="G353" t="s">
        <v>171</v>
      </c>
    </row>
    <row r="354" spans="2:7" x14ac:dyDescent="0.25">
      <c r="B354" t="s">
        <v>278</v>
      </c>
      <c r="C354" s="2">
        <v>45582</v>
      </c>
      <c r="D354" s="39" t="s">
        <v>314</v>
      </c>
      <c r="E354" s="38"/>
      <c r="F354" s="38">
        <v>95.24</v>
      </c>
      <c r="G354" t="s">
        <v>316</v>
      </c>
    </row>
    <row r="355" spans="2:7" x14ac:dyDescent="0.25">
      <c r="B355" t="s">
        <v>278</v>
      </c>
      <c r="C355" s="2">
        <v>45582</v>
      </c>
      <c r="D355" s="39" t="s">
        <v>314</v>
      </c>
      <c r="E355" s="38"/>
      <c r="F355" s="38">
        <f>374.58-F354</f>
        <v>279.33999999999997</v>
      </c>
      <c r="G355" t="s">
        <v>315</v>
      </c>
    </row>
    <row r="356" spans="2:7" x14ac:dyDescent="0.25">
      <c r="B356" t="s">
        <v>278</v>
      </c>
      <c r="C356" s="2">
        <v>45582</v>
      </c>
      <c r="D356" s="39" t="s">
        <v>314</v>
      </c>
      <c r="E356" s="38">
        <v>13.8</v>
      </c>
      <c r="F356" s="38"/>
      <c r="G356" t="s">
        <v>163</v>
      </c>
    </row>
    <row r="357" spans="2:7" x14ac:dyDescent="0.25">
      <c r="B357" t="s">
        <v>278</v>
      </c>
      <c r="C357" s="2">
        <v>45585</v>
      </c>
      <c r="D357" s="39" t="s">
        <v>339</v>
      </c>
      <c r="E357" s="38">
        <v>100</v>
      </c>
      <c r="F357" s="38"/>
      <c r="G357" t="s">
        <v>171</v>
      </c>
    </row>
    <row r="358" spans="2:7" x14ac:dyDescent="0.25">
      <c r="B358" t="s">
        <v>278</v>
      </c>
      <c r="C358" s="2">
        <v>45596</v>
      </c>
      <c r="D358" s="39" t="s">
        <v>314</v>
      </c>
      <c r="E358" s="38"/>
      <c r="F358" s="38">
        <v>95.24</v>
      </c>
      <c r="G358" t="s">
        <v>316</v>
      </c>
    </row>
    <row r="359" spans="2:7" x14ac:dyDescent="0.25">
      <c r="B359" t="s">
        <v>278</v>
      </c>
      <c r="C359" s="2">
        <v>45596</v>
      </c>
      <c r="D359" s="39" t="s">
        <v>314</v>
      </c>
      <c r="E359" s="38"/>
      <c r="F359" s="38">
        <f>427.63-F358</f>
        <v>332.39</v>
      </c>
      <c r="G359" t="s">
        <v>315</v>
      </c>
    </row>
    <row r="360" spans="2:7" x14ac:dyDescent="0.25">
      <c r="B360" t="s">
        <v>278</v>
      </c>
      <c r="C360" s="2">
        <v>45596</v>
      </c>
      <c r="D360" s="39" t="s">
        <v>314</v>
      </c>
      <c r="E360" s="38"/>
      <c r="F360" s="38">
        <v>17.13</v>
      </c>
      <c r="G360" t="s">
        <v>163</v>
      </c>
    </row>
    <row r="361" spans="2:7" x14ac:dyDescent="0.25">
      <c r="B361" t="s">
        <v>278</v>
      </c>
      <c r="C361" s="2">
        <v>45596</v>
      </c>
      <c r="D361" s="39" t="s">
        <v>281</v>
      </c>
      <c r="E361" s="38"/>
      <c r="F361" s="38">
        <v>21.4</v>
      </c>
      <c r="G361" t="s">
        <v>38</v>
      </c>
    </row>
    <row r="362" spans="2:7" x14ac:dyDescent="0.25">
      <c r="B362" t="s">
        <v>278</v>
      </c>
      <c r="C362" s="2">
        <v>45610</v>
      </c>
      <c r="D362" s="39" t="s">
        <v>314</v>
      </c>
      <c r="E362" s="38"/>
      <c r="F362" s="38">
        <v>95.24</v>
      </c>
      <c r="G362" t="s">
        <v>316</v>
      </c>
    </row>
    <row r="363" spans="2:7" x14ac:dyDescent="0.25">
      <c r="B363" t="s">
        <v>278</v>
      </c>
      <c r="C363" s="2">
        <v>45610</v>
      </c>
      <c r="D363" s="39" t="s">
        <v>314</v>
      </c>
      <c r="E363" s="38"/>
      <c r="F363" s="38">
        <f>361.32-F362</f>
        <v>266.08</v>
      </c>
      <c r="G363" t="s">
        <v>315</v>
      </c>
    </row>
    <row r="364" spans="2:7" x14ac:dyDescent="0.25">
      <c r="B364" t="s">
        <v>278</v>
      </c>
      <c r="C364" s="2">
        <v>45615</v>
      </c>
      <c r="D364" s="39" t="s">
        <v>339</v>
      </c>
      <c r="E364" s="38">
        <v>550</v>
      </c>
      <c r="F364" s="38"/>
      <c r="G364" t="s">
        <v>171</v>
      </c>
    </row>
    <row r="365" spans="2:7" x14ac:dyDescent="0.25">
      <c r="B365" t="s">
        <v>278</v>
      </c>
      <c r="C365" s="2">
        <v>45615</v>
      </c>
      <c r="D365" t="s">
        <v>343</v>
      </c>
      <c r="E365" s="38"/>
      <c r="F365" s="39">
        <v>450</v>
      </c>
      <c r="G365" t="s">
        <v>171</v>
      </c>
    </row>
    <row r="366" spans="2:7" x14ac:dyDescent="0.25">
      <c r="B366" t="s">
        <v>278</v>
      </c>
      <c r="C366" s="2">
        <v>45615</v>
      </c>
      <c r="D366" t="s">
        <v>280</v>
      </c>
      <c r="E366" s="38">
        <v>441.07</v>
      </c>
      <c r="F366" s="38"/>
      <c r="G366" t="s">
        <v>147</v>
      </c>
    </row>
    <row r="367" spans="2:7" x14ac:dyDescent="0.25">
      <c r="B367" t="s">
        <v>278</v>
      </c>
      <c r="C367" s="2">
        <v>45625</v>
      </c>
      <c r="D367" s="39" t="s">
        <v>314</v>
      </c>
      <c r="E367" s="38"/>
      <c r="F367" s="38">
        <v>95.24</v>
      </c>
      <c r="G367" t="s">
        <v>316</v>
      </c>
    </row>
    <row r="368" spans="2:7" x14ac:dyDescent="0.25">
      <c r="B368" t="s">
        <v>278</v>
      </c>
      <c r="C368" s="2">
        <v>45625</v>
      </c>
      <c r="D368" s="39" t="s">
        <v>314</v>
      </c>
      <c r="E368" s="38"/>
      <c r="F368" s="38">
        <f>489.89-95.24</f>
        <v>394.65</v>
      </c>
      <c r="G368" t="s">
        <v>315</v>
      </c>
    </row>
    <row r="369" spans="2:8" x14ac:dyDescent="0.25">
      <c r="B369" t="s">
        <v>278</v>
      </c>
      <c r="C369" s="2">
        <v>45625</v>
      </c>
      <c r="D369" s="39" t="s">
        <v>343</v>
      </c>
      <c r="E369" s="38">
        <v>250</v>
      </c>
      <c r="F369" s="38"/>
      <c r="G369" s="38" t="s">
        <v>171</v>
      </c>
    </row>
    <row r="370" spans="2:8" x14ac:dyDescent="0.25">
      <c r="B370" t="s">
        <v>278</v>
      </c>
      <c r="C370" s="2">
        <v>45625</v>
      </c>
      <c r="D370" t="s">
        <v>314</v>
      </c>
      <c r="E370" s="38"/>
      <c r="F370" s="39">
        <v>750</v>
      </c>
      <c r="G370" t="s">
        <v>145</v>
      </c>
      <c r="H370" t="s">
        <v>288</v>
      </c>
    </row>
    <row r="371" spans="2:8" x14ac:dyDescent="0.25">
      <c r="B371" t="s">
        <v>278</v>
      </c>
      <c r="C371" s="2">
        <v>45625</v>
      </c>
      <c r="D371" s="39" t="s">
        <v>343</v>
      </c>
      <c r="E371" s="38">
        <v>90</v>
      </c>
      <c r="F371" s="38"/>
      <c r="G371" t="s">
        <v>171</v>
      </c>
    </row>
    <row r="372" spans="2:8" x14ac:dyDescent="0.25">
      <c r="B372" t="s">
        <v>278</v>
      </c>
      <c r="C372" s="2">
        <v>45637</v>
      </c>
      <c r="D372" s="39" t="s">
        <v>343</v>
      </c>
      <c r="E372" s="38">
        <v>100</v>
      </c>
      <c r="F372" s="38"/>
      <c r="G372" t="s">
        <v>171</v>
      </c>
    </row>
    <row r="373" spans="2:8" x14ac:dyDescent="0.25">
      <c r="B373" t="s">
        <v>278</v>
      </c>
      <c r="C373" s="2">
        <v>45638</v>
      </c>
      <c r="D373" s="39" t="s">
        <v>314</v>
      </c>
      <c r="E373" s="38"/>
      <c r="F373" s="38">
        <v>95.24</v>
      </c>
      <c r="G373" t="s">
        <v>316</v>
      </c>
    </row>
    <row r="374" spans="2:8" x14ac:dyDescent="0.25">
      <c r="B374" t="s">
        <v>278</v>
      </c>
      <c r="C374" s="2">
        <v>45638</v>
      </c>
      <c r="D374" s="39" t="s">
        <v>314</v>
      </c>
      <c r="E374" s="38"/>
      <c r="F374" s="38">
        <f>467.78-95.24</f>
        <v>372.53999999999996</v>
      </c>
      <c r="G374" t="s">
        <v>315</v>
      </c>
    </row>
    <row r="375" spans="2:8" x14ac:dyDescent="0.25">
      <c r="B375" t="s">
        <v>278</v>
      </c>
      <c r="C375" s="2">
        <v>45626</v>
      </c>
      <c r="D375" t="s">
        <v>281</v>
      </c>
      <c r="E375" s="38"/>
      <c r="F375" s="39">
        <v>23.27</v>
      </c>
      <c r="G375" t="s">
        <v>38</v>
      </c>
    </row>
    <row r="376" spans="2:8" x14ac:dyDescent="0.25">
      <c r="B376" t="s">
        <v>278</v>
      </c>
      <c r="C376" s="2">
        <v>45642</v>
      </c>
      <c r="D376" s="39" t="s">
        <v>343</v>
      </c>
      <c r="E376" s="38">
        <v>75</v>
      </c>
      <c r="F376" s="38"/>
      <c r="G376" t="s">
        <v>171</v>
      </c>
    </row>
    <row r="377" spans="2:8" x14ac:dyDescent="0.25">
      <c r="B377" t="s">
        <v>278</v>
      </c>
      <c r="C377" s="2">
        <v>45646</v>
      </c>
      <c r="D377" s="39" t="s">
        <v>343</v>
      </c>
      <c r="E377" s="38">
        <v>100</v>
      </c>
      <c r="F377" s="38"/>
      <c r="G377" t="s">
        <v>171</v>
      </c>
    </row>
    <row r="378" spans="2:8" x14ac:dyDescent="0.25">
      <c r="B378" t="s">
        <v>278</v>
      </c>
      <c r="C378" s="2">
        <v>45646</v>
      </c>
      <c r="D378" s="39" t="s">
        <v>280</v>
      </c>
      <c r="E378" s="38">
        <v>441.13</v>
      </c>
      <c r="F378" s="38"/>
      <c r="G378" t="s">
        <v>147</v>
      </c>
    </row>
    <row r="379" spans="2:8" x14ac:dyDescent="0.25">
      <c r="B379" t="s">
        <v>278</v>
      </c>
      <c r="C379" s="2">
        <v>45648</v>
      </c>
      <c r="D379" s="39" t="s">
        <v>343</v>
      </c>
      <c r="E379" s="38">
        <v>100</v>
      </c>
      <c r="F379" s="38"/>
      <c r="G379" t="s">
        <v>171</v>
      </c>
    </row>
    <row r="380" spans="2:8" x14ac:dyDescent="0.25">
      <c r="B380" t="s">
        <v>278</v>
      </c>
      <c r="C380" s="2">
        <v>45648</v>
      </c>
      <c r="D380" s="39" t="s">
        <v>343</v>
      </c>
      <c r="E380" s="38">
        <v>100</v>
      </c>
      <c r="F380" s="38"/>
      <c r="G380" t="s">
        <v>171</v>
      </c>
    </row>
    <row r="381" spans="2:8" x14ac:dyDescent="0.25">
      <c r="B381" t="s">
        <v>278</v>
      </c>
      <c r="C381" s="2">
        <v>45649</v>
      </c>
      <c r="D381" t="s">
        <v>314</v>
      </c>
      <c r="E381" s="38"/>
      <c r="F381" s="38">
        <v>250</v>
      </c>
      <c r="G381" t="s">
        <v>145</v>
      </c>
      <c r="H381" t="s">
        <v>289</v>
      </c>
    </row>
    <row r="382" spans="2:8" x14ac:dyDescent="0.25">
      <c r="B382" t="s">
        <v>278</v>
      </c>
      <c r="C382" s="2">
        <v>45650</v>
      </c>
      <c r="D382" t="s">
        <v>314</v>
      </c>
      <c r="E382" s="38"/>
      <c r="F382" s="38">
        <v>95.24</v>
      </c>
      <c r="G382" t="s">
        <v>316</v>
      </c>
    </row>
    <row r="383" spans="2:8" x14ac:dyDescent="0.25">
      <c r="B383" t="s">
        <v>278</v>
      </c>
      <c r="C383" s="2">
        <v>45650</v>
      </c>
      <c r="D383" t="s">
        <v>314</v>
      </c>
      <c r="E383" s="38"/>
      <c r="F383" s="38">
        <f>453.04-F382</f>
        <v>357.8</v>
      </c>
      <c r="G383" t="s">
        <v>315</v>
      </c>
    </row>
    <row r="384" spans="2:8" x14ac:dyDescent="0.25">
      <c r="B384" t="s">
        <v>278</v>
      </c>
      <c r="C384" s="2">
        <v>45650</v>
      </c>
      <c r="D384" t="s">
        <v>314</v>
      </c>
      <c r="E384" s="38"/>
      <c r="F384" s="38">
        <v>15.88</v>
      </c>
      <c r="G384" t="s">
        <v>163</v>
      </c>
    </row>
    <row r="385" spans="2:8" x14ac:dyDescent="0.25">
      <c r="B385" t="s">
        <v>278</v>
      </c>
      <c r="C385" s="2">
        <v>46020</v>
      </c>
      <c r="D385" s="39" t="s">
        <v>343</v>
      </c>
      <c r="E385" s="38">
        <v>100</v>
      </c>
      <c r="F385" s="38"/>
      <c r="G385" t="s">
        <v>171</v>
      </c>
    </row>
    <row r="386" spans="2:8" x14ac:dyDescent="0.25">
      <c r="B386" t="s">
        <v>278</v>
      </c>
      <c r="C386" s="2">
        <v>45656</v>
      </c>
      <c r="D386" s="39" t="s">
        <v>343</v>
      </c>
      <c r="E386" s="38">
        <v>1000</v>
      </c>
      <c r="F386" s="38"/>
      <c r="G386" t="s">
        <v>171</v>
      </c>
    </row>
    <row r="387" spans="2:8" x14ac:dyDescent="0.25">
      <c r="B387" t="s">
        <v>278</v>
      </c>
      <c r="C387" s="2">
        <v>45657</v>
      </c>
      <c r="D387" s="39" t="s">
        <v>343</v>
      </c>
      <c r="E387" s="38">
        <v>200</v>
      </c>
      <c r="F387" s="38"/>
      <c r="G387" t="s">
        <v>171</v>
      </c>
    </row>
    <row r="388" spans="2:8" x14ac:dyDescent="0.25">
      <c r="B388" t="s">
        <v>278</v>
      </c>
      <c r="C388" s="2">
        <v>45657</v>
      </c>
      <c r="D388" t="s">
        <v>281</v>
      </c>
      <c r="E388" s="38"/>
      <c r="F388" s="39">
        <v>25.53</v>
      </c>
      <c r="G388" t="s">
        <v>38</v>
      </c>
    </row>
    <row r="389" spans="2:8" x14ac:dyDescent="0.25">
      <c r="B389" t="s">
        <v>290</v>
      </c>
      <c r="C389" s="2">
        <v>45749</v>
      </c>
      <c r="D389" t="s">
        <v>291</v>
      </c>
      <c r="E389" s="38"/>
      <c r="F389" s="38">
        <v>50</v>
      </c>
      <c r="G389" t="s">
        <v>313</v>
      </c>
    </row>
    <row r="390" spans="2:8" x14ac:dyDescent="0.25">
      <c r="B390" t="s">
        <v>290</v>
      </c>
      <c r="C390" s="2">
        <v>45779</v>
      </c>
      <c r="D390" t="s">
        <v>291</v>
      </c>
      <c r="E390" s="38"/>
      <c r="F390" s="38">
        <v>50</v>
      </c>
      <c r="G390" t="s">
        <v>313</v>
      </c>
    </row>
    <row r="391" spans="2:8" x14ac:dyDescent="0.25">
      <c r="B391" t="s">
        <v>292</v>
      </c>
      <c r="C391" s="2">
        <v>45741</v>
      </c>
      <c r="D391" t="s">
        <v>291</v>
      </c>
      <c r="E391" s="38"/>
      <c r="F391" s="38">
        <v>3000</v>
      </c>
      <c r="G391" t="s">
        <v>312</v>
      </c>
    </row>
    <row r="392" spans="2:8" x14ac:dyDescent="0.25">
      <c r="B392" t="s">
        <v>292</v>
      </c>
      <c r="C392" s="2">
        <v>45754</v>
      </c>
      <c r="D392" t="s">
        <v>291</v>
      </c>
      <c r="E392" s="38"/>
      <c r="F392" s="38">
        <v>1000</v>
      </c>
      <c r="G392" t="s">
        <v>312</v>
      </c>
    </row>
    <row r="393" spans="2:8" x14ac:dyDescent="0.25">
      <c r="B393" t="s">
        <v>292</v>
      </c>
      <c r="C393" s="2">
        <v>45764</v>
      </c>
      <c r="D393" t="s">
        <v>291</v>
      </c>
      <c r="E393" s="38"/>
      <c r="F393" s="38">
        <v>500</v>
      </c>
      <c r="G393" t="s">
        <v>312</v>
      </c>
    </row>
    <row r="394" spans="2:8" x14ac:dyDescent="0.25">
      <c r="B394" t="s">
        <v>264</v>
      </c>
      <c r="C394" s="2">
        <v>45797</v>
      </c>
      <c r="D394" t="s">
        <v>268</v>
      </c>
      <c r="E394" s="38"/>
      <c r="F394" s="38">
        <v>221.96</v>
      </c>
      <c r="G394" t="s">
        <v>147</v>
      </c>
    </row>
    <row r="395" spans="2:8" x14ac:dyDescent="0.25">
      <c r="B395" t="s">
        <v>191</v>
      </c>
      <c r="C395" s="2">
        <v>45792</v>
      </c>
      <c r="D395" t="s">
        <v>214</v>
      </c>
      <c r="E395" s="38"/>
      <c r="F395" s="38">
        <v>300</v>
      </c>
      <c r="G395" t="s">
        <v>171</v>
      </c>
    </row>
    <row r="396" spans="2:8" x14ac:dyDescent="0.25">
      <c r="B396" t="s">
        <v>191</v>
      </c>
      <c r="C396" s="2">
        <v>45792</v>
      </c>
      <c r="D396" t="s">
        <v>210</v>
      </c>
      <c r="E396" s="38">
        <v>200</v>
      </c>
      <c r="F396" s="38"/>
      <c r="G396" t="s">
        <v>145</v>
      </c>
    </row>
    <row r="397" spans="2:8" x14ac:dyDescent="0.25">
      <c r="B397" t="s">
        <v>191</v>
      </c>
      <c r="C397" s="2">
        <v>45793</v>
      </c>
      <c r="D397" t="s">
        <v>214</v>
      </c>
      <c r="E397" s="38"/>
      <c r="F397" s="38">
        <v>175</v>
      </c>
      <c r="G397" t="s">
        <v>171</v>
      </c>
    </row>
    <row r="398" spans="2:8" x14ac:dyDescent="0.25">
      <c r="B398" t="s">
        <v>191</v>
      </c>
      <c r="C398" s="2">
        <v>45793</v>
      </c>
      <c r="D398" t="s">
        <v>293</v>
      </c>
      <c r="E398" s="38">
        <v>27.48</v>
      </c>
      <c r="F398" s="38"/>
      <c r="G398" t="s">
        <v>6</v>
      </c>
    </row>
    <row r="399" spans="2:8" x14ac:dyDescent="0.25">
      <c r="B399" t="s">
        <v>191</v>
      </c>
      <c r="C399" s="2">
        <v>45793</v>
      </c>
      <c r="D399" t="s">
        <v>210</v>
      </c>
      <c r="E399" s="38">
        <v>200</v>
      </c>
      <c r="F399" s="38"/>
      <c r="G399" t="s">
        <v>145</v>
      </c>
      <c r="H399" t="s">
        <v>294</v>
      </c>
    </row>
    <row r="400" spans="2:8" x14ac:dyDescent="0.25">
      <c r="B400" t="s">
        <v>191</v>
      </c>
      <c r="C400" s="2">
        <v>45793</v>
      </c>
      <c r="D400" t="s">
        <v>224</v>
      </c>
      <c r="E400" s="38">
        <v>17.440000000000001</v>
      </c>
      <c r="F400" s="38"/>
      <c r="G400" t="s">
        <v>301</v>
      </c>
    </row>
    <row r="401" spans="2:7" x14ac:dyDescent="0.25">
      <c r="B401" t="s">
        <v>191</v>
      </c>
      <c r="C401" s="2">
        <v>45793</v>
      </c>
      <c r="D401" t="s">
        <v>224</v>
      </c>
      <c r="E401" s="38"/>
      <c r="F401" s="38">
        <v>20.48</v>
      </c>
      <c r="G401" t="s">
        <v>168</v>
      </c>
    </row>
    <row r="402" spans="2:7" x14ac:dyDescent="0.25">
      <c r="B402" t="s">
        <v>191</v>
      </c>
      <c r="C402" s="2">
        <v>45795</v>
      </c>
      <c r="D402" t="s">
        <v>214</v>
      </c>
      <c r="E402" s="38"/>
      <c r="F402" s="38">
        <v>200</v>
      </c>
      <c r="G402" t="s">
        <v>171</v>
      </c>
    </row>
    <row r="403" spans="2:7" x14ac:dyDescent="0.25">
      <c r="B403" t="s">
        <v>191</v>
      </c>
      <c r="C403" s="2">
        <v>45795</v>
      </c>
      <c r="D403" t="s">
        <v>322</v>
      </c>
      <c r="E403" s="38">
        <v>23.61</v>
      </c>
      <c r="F403" s="38"/>
      <c r="G403" t="s">
        <v>6</v>
      </c>
    </row>
    <row r="404" spans="2:7" x14ac:dyDescent="0.25">
      <c r="B404" t="s">
        <v>191</v>
      </c>
      <c r="C404" s="2">
        <v>45795</v>
      </c>
      <c r="D404" t="s">
        <v>295</v>
      </c>
      <c r="E404" s="38">
        <v>29.85</v>
      </c>
      <c r="F404" s="38"/>
      <c r="G404" t="s">
        <v>6</v>
      </c>
    </row>
    <row r="405" spans="2:7" x14ac:dyDescent="0.25">
      <c r="B405" t="s">
        <v>191</v>
      </c>
      <c r="C405" s="2">
        <v>45795</v>
      </c>
      <c r="D405" t="s">
        <v>210</v>
      </c>
      <c r="E405" s="38">
        <v>200</v>
      </c>
      <c r="F405" s="38"/>
      <c r="G405" t="s">
        <v>145</v>
      </c>
    </row>
  </sheetData>
  <dataValidations count="4">
    <dataValidation type="list" allowBlank="1" showInputMessage="1" showErrorMessage="1" sqref="G10:G405" xr:uid="{377F4140-F859-45ED-8F5C-84C9A47BB74A}">
      <formula1>subcategories</formula1>
    </dataValidation>
    <dataValidation allowBlank="1" showInputMessage="1" showErrorMessage="1" promptTitle="Step 3: Enter Bank Transactions" prompt="Tracking actual spend will help you identify when you're deviating from budget enabling you to take timely action to bring spending back in line. Enter your bank transactions monthly and classify each with a sub-category." sqref="A1" xr:uid="{94F2797A-DA12-4BCD-9327-2902EF76AB90}"/>
    <dataValidation allowBlank="1" showInputMessage="1" showErrorMessage="1" prompt="A Debit is money you spend. i.e. the bank debits your account." sqref="E9" xr:uid="{909B09C6-2B29-4F3D-BE56-CCC6FF23D7EB}"/>
    <dataValidation allowBlank="1" showInputMessage="1" showErrorMessage="1" prompt="A Credit is money you receive. i.e. the bank credits your account when you receive your salary." sqref="F9" xr:uid="{6B2337DC-56CE-428B-91DE-043E70D0FFEC}"/>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4D1D-7FAF-4A18-8332-7E010206D780}">
  <sheetPr>
    <tabColor theme="9" tint="0.79998168889431442"/>
  </sheetPr>
  <dimension ref="B1:N47"/>
  <sheetViews>
    <sheetView showGridLines="0" tabSelected="1" zoomScaleNormal="100" workbookViewId="0">
      <selection activeCell="O37" sqref="O37"/>
    </sheetView>
  </sheetViews>
  <sheetFormatPr defaultRowHeight="15" x14ac:dyDescent="0.25"/>
  <cols>
    <col min="1" max="1" width="10.28515625" customWidth="1"/>
    <col min="2" max="2" width="13.42578125" bestFit="1" customWidth="1"/>
    <col min="3" max="3" width="13.28515625" customWidth="1"/>
    <col min="4" max="4" width="14.7109375" customWidth="1"/>
    <col min="5" max="5" width="11" customWidth="1"/>
    <col min="6" max="6" width="15.42578125" customWidth="1"/>
    <col min="7" max="7" width="11" customWidth="1"/>
    <col min="8" max="8" width="15.42578125" customWidth="1"/>
    <col min="9" max="9" width="15.5703125" bestFit="1" customWidth="1"/>
    <col min="10" max="10" width="18.85546875" customWidth="1"/>
    <col min="11" max="11" width="23.7109375" bestFit="1" customWidth="1"/>
    <col min="12" max="13" width="9.5703125" customWidth="1"/>
    <col min="14" max="14" width="11.140625" customWidth="1"/>
    <col min="15" max="15" width="7.42578125" bestFit="1" customWidth="1"/>
    <col min="16" max="16" width="25.5703125" bestFit="1" customWidth="1"/>
    <col min="17" max="17" width="13.42578125" bestFit="1" customWidth="1"/>
    <col min="18" max="18" width="14.140625" bestFit="1" customWidth="1"/>
    <col min="19" max="19" width="15.5703125" bestFit="1" customWidth="1"/>
    <col min="20" max="22" width="7.42578125" bestFit="1" customWidth="1"/>
    <col min="23" max="23" width="4" bestFit="1" customWidth="1"/>
    <col min="24" max="24" width="4.140625" bestFit="1" customWidth="1"/>
    <col min="25" max="25" width="11.42578125" bestFit="1" customWidth="1"/>
    <col min="26" max="26" width="17" bestFit="1" customWidth="1"/>
  </cols>
  <sheetData>
    <row r="1" spans="2:14" s="23" customFormat="1" ht="78.75" customHeight="1" thickBot="1" x14ac:dyDescent="0.3">
      <c r="B1" s="36" t="s">
        <v>83</v>
      </c>
      <c r="C1" s="22"/>
    </row>
    <row r="2" spans="2:14" ht="15.75" thickTop="1" x14ac:dyDescent="0.25"/>
    <row r="16" spans="2:14" x14ac:dyDescent="0.25">
      <c r="K16" s="3" t="s">
        <v>87</v>
      </c>
      <c r="L16" s="7" t="s">
        <v>74</v>
      </c>
      <c r="M16" s="7" t="s">
        <v>73</v>
      </c>
      <c r="N16" s="7" t="s">
        <v>82</v>
      </c>
    </row>
    <row r="17" spans="11:14" x14ac:dyDescent="0.25">
      <c r="K17" s="4" t="s">
        <v>32</v>
      </c>
      <c r="L17" s="24"/>
      <c r="M17" s="24"/>
      <c r="N17" s="24"/>
    </row>
    <row r="18" spans="11:14" x14ac:dyDescent="0.25">
      <c r="K18" s="5" t="s">
        <v>149</v>
      </c>
      <c r="L18" s="24">
        <v>11921.81</v>
      </c>
      <c r="M18" s="24">
        <v>6207</v>
      </c>
      <c r="N18" s="24">
        <v>5714.8099999999995</v>
      </c>
    </row>
    <row r="19" spans="11:14" x14ac:dyDescent="0.25">
      <c r="K19" s="5" t="s">
        <v>314</v>
      </c>
      <c r="L19" s="24">
        <v>8430.0499999999956</v>
      </c>
      <c r="M19" s="24">
        <v>7920</v>
      </c>
      <c r="N19" s="24">
        <v>510.04999999999563</v>
      </c>
    </row>
    <row r="20" spans="11:14" x14ac:dyDescent="0.25">
      <c r="K20" s="5" t="s">
        <v>317</v>
      </c>
      <c r="L20" s="24"/>
      <c r="M20" s="24">
        <v>6000</v>
      </c>
      <c r="N20" s="24">
        <v>-6000</v>
      </c>
    </row>
    <row r="21" spans="11:14" x14ac:dyDescent="0.25">
      <c r="K21" s="4" t="s">
        <v>84</v>
      </c>
      <c r="L21" s="24">
        <v>20351.859999999993</v>
      </c>
      <c r="M21" s="24">
        <v>20127</v>
      </c>
      <c r="N21" s="24">
        <v>224.86000000002241</v>
      </c>
    </row>
    <row r="22" spans="11:14" x14ac:dyDescent="0.25">
      <c r="K22" s="4"/>
      <c r="L22" s="24"/>
      <c r="M22" s="24"/>
      <c r="N22" s="24"/>
    </row>
    <row r="23" spans="11:14" x14ac:dyDescent="0.25">
      <c r="K23" s="4" t="s">
        <v>29</v>
      </c>
      <c r="L23" s="24"/>
      <c r="M23" s="24"/>
      <c r="N23" s="24"/>
    </row>
    <row r="24" spans="11:14" x14ac:dyDescent="0.25">
      <c r="K24" s="5" t="s">
        <v>159</v>
      </c>
      <c r="L24" s="24">
        <v>-160.64999999999998</v>
      </c>
      <c r="M24" s="24">
        <v>-1100</v>
      </c>
      <c r="N24" s="24">
        <v>939.35</v>
      </c>
    </row>
    <row r="25" spans="11:14" x14ac:dyDescent="0.25">
      <c r="K25" s="5" t="s">
        <v>142</v>
      </c>
      <c r="L25" s="24">
        <v>-760.65999999999985</v>
      </c>
      <c r="M25" s="24">
        <v>-1960</v>
      </c>
      <c r="N25" s="24">
        <v>1199.3400000000001</v>
      </c>
    </row>
    <row r="26" spans="11:14" x14ac:dyDescent="0.25">
      <c r="K26" s="5" t="s">
        <v>148</v>
      </c>
      <c r="L26" s="24">
        <v>-1201.5700000000002</v>
      </c>
      <c r="M26" s="24">
        <v>-2820</v>
      </c>
      <c r="N26" s="24">
        <v>1618.4299999999998</v>
      </c>
    </row>
    <row r="27" spans="11:14" x14ac:dyDescent="0.25">
      <c r="K27" s="5" t="s">
        <v>140</v>
      </c>
      <c r="L27" s="24">
        <v>-2.9699999999999998</v>
      </c>
      <c r="M27" s="24">
        <v>-11.88</v>
      </c>
      <c r="N27" s="24">
        <v>8.91</v>
      </c>
    </row>
    <row r="28" spans="11:14" x14ac:dyDescent="0.25">
      <c r="K28" s="5" t="s">
        <v>152</v>
      </c>
      <c r="L28" s="24">
        <v>-624.41000000000008</v>
      </c>
      <c r="M28" s="24">
        <v>-2755</v>
      </c>
      <c r="N28" s="24">
        <v>2130.59</v>
      </c>
    </row>
    <row r="29" spans="11:14" x14ac:dyDescent="0.25">
      <c r="K29" s="5" t="s">
        <v>144</v>
      </c>
      <c r="L29" s="24">
        <v>-1593.48</v>
      </c>
      <c r="M29" s="24">
        <v>-3120</v>
      </c>
      <c r="N29" s="24">
        <v>1526.52</v>
      </c>
    </row>
    <row r="30" spans="11:14" x14ac:dyDescent="0.25">
      <c r="K30" s="5" t="s">
        <v>154</v>
      </c>
      <c r="L30" s="24">
        <v>-1266.96</v>
      </c>
      <c r="M30" s="24">
        <v>-4140</v>
      </c>
      <c r="N30" s="24">
        <v>2873.04</v>
      </c>
    </row>
    <row r="31" spans="11:14" x14ac:dyDescent="0.25">
      <c r="K31" s="5" t="s">
        <v>165</v>
      </c>
      <c r="L31" s="24">
        <v>-829.68999999999994</v>
      </c>
      <c r="M31" s="24">
        <v>-870</v>
      </c>
      <c r="N31" s="24">
        <v>40.310000000000059</v>
      </c>
    </row>
    <row r="32" spans="11:14" x14ac:dyDescent="0.25">
      <c r="K32" s="5" t="s">
        <v>169</v>
      </c>
      <c r="L32" s="24">
        <v>-155</v>
      </c>
      <c r="M32" s="24">
        <v>-115</v>
      </c>
      <c r="N32" s="24">
        <v>-40</v>
      </c>
    </row>
    <row r="33" spans="11:14" x14ac:dyDescent="0.25">
      <c r="K33" s="5" t="s">
        <v>150</v>
      </c>
      <c r="L33" s="24">
        <v>-505.24</v>
      </c>
      <c r="M33" s="24">
        <v>-450</v>
      </c>
      <c r="N33" s="24">
        <v>-55.240000000000009</v>
      </c>
    </row>
    <row r="34" spans="11:14" x14ac:dyDescent="0.25">
      <c r="K34" s="5" t="s">
        <v>156</v>
      </c>
      <c r="L34" s="24">
        <v>-186.33</v>
      </c>
      <c r="M34" s="24">
        <v>-425</v>
      </c>
      <c r="N34" s="24">
        <v>238.67</v>
      </c>
    </row>
    <row r="35" spans="11:14" x14ac:dyDescent="0.25">
      <c r="K35" s="5" t="s">
        <v>173</v>
      </c>
      <c r="L35" s="24">
        <v>0</v>
      </c>
      <c r="M35" s="24">
        <v>-1850</v>
      </c>
      <c r="N35" s="24">
        <v>1850</v>
      </c>
    </row>
    <row r="36" spans="11:14" x14ac:dyDescent="0.25">
      <c r="K36" s="4" t="s">
        <v>85</v>
      </c>
      <c r="L36" s="24">
        <v>-7286.9599999999991</v>
      </c>
      <c r="M36" s="24">
        <v>-19616.88</v>
      </c>
      <c r="N36" s="24">
        <v>12329.919999999998</v>
      </c>
    </row>
    <row r="37" spans="11:14" x14ac:dyDescent="0.25">
      <c r="K37" s="4"/>
      <c r="L37" s="24"/>
      <c r="M37" s="24"/>
      <c r="N37" s="24"/>
    </row>
    <row r="38" spans="11:14" x14ac:dyDescent="0.25">
      <c r="K38" s="4" t="s">
        <v>86</v>
      </c>
      <c r="L38" s="24">
        <v>13064.899999999996</v>
      </c>
      <c r="M38" s="24">
        <v>510.11999999999989</v>
      </c>
      <c r="N38" s="24">
        <v>12554.779999999995</v>
      </c>
    </row>
    <row r="39" spans="11:14" x14ac:dyDescent="0.25">
      <c r="K39" s="4"/>
      <c r="L39" s="24"/>
      <c r="M39" s="24"/>
      <c r="N39" s="24"/>
    </row>
    <row r="40" spans="11:14" x14ac:dyDescent="0.25">
      <c r="K40" s="4" t="s">
        <v>171</v>
      </c>
      <c r="L40" s="24"/>
      <c r="M40" s="24"/>
      <c r="N40" s="24"/>
    </row>
    <row r="41" spans="11:14" x14ac:dyDescent="0.25">
      <c r="K41" s="5" t="s">
        <v>172</v>
      </c>
      <c r="L41" s="24">
        <v>12891.44</v>
      </c>
      <c r="M41" s="24">
        <v>-10800</v>
      </c>
      <c r="N41" s="24">
        <v>23691.440000000002</v>
      </c>
    </row>
    <row r="42" spans="11:14" x14ac:dyDescent="0.25">
      <c r="K42" s="4" t="s">
        <v>297</v>
      </c>
      <c r="L42" s="24">
        <v>12891.44</v>
      </c>
      <c r="M42" s="24">
        <v>-10800</v>
      </c>
      <c r="N42" s="24">
        <v>23691.440000000002</v>
      </c>
    </row>
    <row r="43" spans="11:14" x14ac:dyDescent="0.25">
      <c r="K43" s="4"/>
      <c r="L43" s="24"/>
      <c r="M43" s="24"/>
      <c r="N43" s="24"/>
    </row>
    <row r="44" spans="11:14" x14ac:dyDescent="0.25">
      <c r="K44" s="4" t="s">
        <v>299</v>
      </c>
      <c r="L44" s="24"/>
      <c r="M44" s="24"/>
      <c r="N44" s="24"/>
    </row>
    <row r="45" spans="11:14" x14ac:dyDescent="0.25">
      <c r="K45" s="5" t="s">
        <v>299</v>
      </c>
      <c r="L45" s="24">
        <v>573.66</v>
      </c>
      <c r="M45" s="24"/>
      <c r="N45" s="24">
        <v>573.66</v>
      </c>
    </row>
    <row r="46" spans="11:14" x14ac:dyDescent="0.25">
      <c r="K46" s="4" t="s">
        <v>300</v>
      </c>
      <c r="L46" s="24">
        <v>573.66</v>
      </c>
      <c r="M46" s="24"/>
      <c r="N46" s="24">
        <v>573.66</v>
      </c>
    </row>
    <row r="47" spans="11:14" x14ac:dyDescent="0.25">
      <c r="K47" s="4"/>
      <c r="L47" s="24"/>
      <c r="M47" s="24"/>
      <c r="N47" s="24"/>
    </row>
  </sheetData>
  <dataValidations count="1">
    <dataValidation allowBlank="1" showInputMessage="1" showErrorMessage="1" promptTitle="Step 4: Review Report" prompt="Click Refresh All on the Data tab to update report. Use the Date Timeline Slicer to filter the report for the periods you want to review. For detailed transactions, refer to the Transactions table. Deselect this cell to close this message." sqref="A1" xr:uid="{5D167771-82BC-484A-BE8F-BFAC61B1CF5E}"/>
  </dataValidation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iconSet" priority="2" id="{FF03DD85-5A66-4F3C-B5A8-ECD220A11769}">
            <x14:iconSet iconSet="3Symbols2" custom="1">
              <x14:cfvo type="percent">
                <xm:f>0</xm:f>
              </x14:cfvo>
              <x14:cfvo type="num">
                <xm:f>0</xm:f>
              </x14:cfvo>
              <x14:cfvo type="num">
                <xm:f>0</xm:f>
              </x14:cfvo>
              <x14:cfIcon iconSet="3Symbols2" iconId="0"/>
              <x14:cfIcon iconSet="NoIcons" iconId="0"/>
              <x14:cfIcon iconSet="3Symbols2" iconId="2"/>
            </x14:iconSet>
          </x14:cfRule>
          <xm:sqref>N18:N20 N24:N35 N41 N45</xm:sqref>
        </x14:conditionalFormatting>
      </x14:conditionalFormattings>
    </ext>
    <ext xmlns:x15="http://schemas.microsoft.com/office/spreadsheetml/2010/11/main" uri="{7E03D99C-DC04-49d9-9315-930204A7B6E9}">
      <x15:timelineRefs>
        <x15:timelineRef r:id="rId3"/>
      </x15:timeline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BB50-8E32-48D3-AA90-6B11AEAA8EF0}">
  <sheetPr>
    <tabColor theme="0" tint="-0.34998626667073579"/>
  </sheetPr>
  <dimension ref="B1:S36"/>
  <sheetViews>
    <sheetView showGridLines="0" topLeftCell="B3" workbookViewId="0">
      <selection activeCell="H31" sqref="H31"/>
    </sheetView>
  </sheetViews>
  <sheetFormatPr defaultRowHeight="15" x14ac:dyDescent="0.25"/>
  <cols>
    <col min="1" max="1" width="3.7109375" customWidth="1"/>
    <col min="2" max="2" width="25.5703125" customWidth="1"/>
    <col min="3" max="3" width="19.42578125" customWidth="1"/>
    <col min="4" max="5" width="12.7109375" customWidth="1"/>
    <col min="6" max="6" width="3.28515625" customWidth="1"/>
    <col min="7" max="7" width="13.140625" customWidth="1"/>
    <col min="8" max="8" width="13.42578125" bestFit="1" customWidth="1"/>
    <col min="9" max="9" width="10.5703125" bestFit="1" customWidth="1"/>
    <col min="10" max="10" width="19.5703125" customWidth="1"/>
    <col min="11" max="12" width="9" bestFit="1" customWidth="1"/>
    <col min="13" max="13" width="3" customWidth="1"/>
    <col min="14" max="14" width="13" customWidth="1"/>
    <col min="15" max="16" width="9" bestFit="1" customWidth="1"/>
    <col min="17" max="17" width="3.42578125" customWidth="1"/>
    <col min="18" max="19" width="15.7109375" customWidth="1"/>
    <col min="20" max="20" width="11.85546875" bestFit="1" customWidth="1"/>
    <col min="21" max="21" width="11.28515625" bestFit="1" customWidth="1"/>
    <col min="23" max="23" width="3.42578125" customWidth="1"/>
    <col min="24" max="24" width="17.7109375" customWidth="1"/>
    <col min="25" max="25" width="11.140625" customWidth="1"/>
  </cols>
  <sheetData>
    <row r="1" spans="2:19" s="27" customFormat="1" ht="60.75" customHeight="1" x14ac:dyDescent="0.25">
      <c r="B1" s="31" t="s">
        <v>92</v>
      </c>
      <c r="C1" s="26"/>
    </row>
    <row r="2" spans="2:19" ht="23.25" customHeight="1" x14ac:dyDescent="0.25">
      <c r="B2" s="28" t="s">
        <v>86</v>
      </c>
      <c r="C2" s="30">
        <f>GETPIVOTDATA("Actual ",'📊 Report'!$K$16,"Category Type","Income Surplus/(Deficit)")</f>
        <v>13064.899999999996</v>
      </c>
      <c r="D2" s="28" t="str">
        <f>IF(C2&gt;0,"INCOME SURPLUS","INCOME DEFICIT")</f>
        <v>INCOME SURPLUS</v>
      </c>
    </row>
    <row r="3" spans="2:19" x14ac:dyDescent="0.25">
      <c r="B3" s="28" t="s">
        <v>138</v>
      </c>
      <c r="C3" s="30">
        <f>GETPIVOTDATA("Variance ",'📊 Report'!$K$16,"Category Type","Income Surplus/(Deficit)")</f>
        <v>12554.779999999995</v>
      </c>
      <c r="D3" s="28" t="str">
        <f>IF(C3&gt;0,"ABOVE BUDGET","BELOW BUDGET")</f>
        <v>ABOVE BUDGET</v>
      </c>
    </row>
    <row r="5" spans="2:19" x14ac:dyDescent="0.25">
      <c r="C5" s="29" t="s">
        <v>89</v>
      </c>
      <c r="G5" s="29" t="s">
        <v>90</v>
      </c>
      <c r="N5" s="29" t="s">
        <v>91</v>
      </c>
      <c r="R5" s="29" t="s">
        <v>137</v>
      </c>
    </row>
    <row r="6" spans="2:19" x14ac:dyDescent="0.25">
      <c r="C6" s="3" t="s">
        <v>71</v>
      </c>
      <c r="D6" s="7" t="s">
        <v>74</v>
      </c>
      <c r="E6" s="7" t="s">
        <v>73</v>
      </c>
      <c r="G6" s="3" t="s">
        <v>71</v>
      </c>
      <c r="H6" s="7" t="s">
        <v>74</v>
      </c>
      <c r="I6" s="7" t="s">
        <v>73</v>
      </c>
      <c r="N6" s="3" t="s">
        <v>71</v>
      </c>
      <c r="O6" s="7" t="s">
        <v>74</v>
      </c>
      <c r="P6" s="7" t="s">
        <v>73</v>
      </c>
      <c r="R6" s="3" t="s">
        <v>71</v>
      </c>
      <c r="S6" t="s">
        <v>74</v>
      </c>
    </row>
    <row r="7" spans="2:19" x14ac:dyDescent="0.25">
      <c r="C7" s="4" t="s">
        <v>173</v>
      </c>
      <c r="D7" s="24">
        <v>0</v>
      </c>
      <c r="E7" s="24">
        <v>-1850</v>
      </c>
      <c r="G7" s="4">
        <v>2024</v>
      </c>
      <c r="H7" s="24"/>
      <c r="I7" s="24"/>
      <c r="N7" s="4">
        <v>2024</v>
      </c>
      <c r="O7" s="21"/>
      <c r="P7" s="21"/>
      <c r="R7" s="4" t="s">
        <v>144</v>
      </c>
      <c r="S7" s="21">
        <v>-1593.48</v>
      </c>
    </row>
    <row r="8" spans="2:19" x14ac:dyDescent="0.25">
      <c r="C8" s="4" t="s">
        <v>169</v>
      </c>
      <c r="D8" s="24">
        <v>-155</v>
      </c>
      <c r="E8" s="24">
        <v>-115</v>
      </c>
      <c r="G8" s="5">
        <v>1</v>
      </c>
      <c r="H8" s="24"/>
      <c r="I8" s="24">
        <v>-850</v>
      </c>
      <c r="N8" s="5">
        <v>1</v>
      </c>
      <c r="O8" s="21"/>
      <c r="P8" s="21">
        <v>-850</v>
      </c>
      <c r="R8" s="4" t="s">
        <v>154</v>
      </c>
      <c r="S8" s="21">
        <v>-1266.96</v>
      </c>
    </row>
    <row r="9" spans="2:19" x14ac:dyDescent="0.25">
      <c r="C9" s="4" t="s">
        <v>159</v>
      </c>
      <c r="D9" s="24">
        <v>-160.64999999999998</v>
      </c>
      <c r="E9" s="24">
        <v>-1100</v>
      </c>
      <c r="G9" s="5">
        <v>2</v>
      </c>
      <c r="H9" s="24"/>
      <c r="I9" s="24">
        <v>-250</v>
      </c>
      <c r="N9" s="5">
        <v>2</v>
      </c>
      <c r="O9" s="21"/>
      <c r="P9" s="21">
        <v>-250</v>
      </c>
      <c r="R9" s="4" t="s">
        <v>148</v>
      </c>
      <c r="S9" s="21">
        <v>-1201.5700000000002</v>
      </c>
    </row>
    <row r="10" spans="2:19" x14ac:dyDescent="0.25">
      <c r="C10" s="4" t="s">
        <v>156</v>
      </c>
      <c r="D10" s="24">
        <v>-186.33</v>
      </c>
      <c r="E10" s="24">
        <v>-425</v>
      </c>
      <c r="G10" s="5">
        <v>3</v>
      </c>
      <c r="H10" s="24"/>
      <c r="I10" s="24">
        <v>-275</v>
      </c>
      <c r="N10" s="5">
        <v>3</v>
      </c>
      <c r="O10" s="21"/>
      <c r="P10" s="21">
        <v>-275</v>
      </c>
      <c r="R10" s="4" t="s">
        <v>165</v>
      </c>
      <c r="S10" s="21">
        <v>-829.68999999999994</v>
      </c>
    </row>
    <row r="11" spans="2:19" x14ac:dyDescent="0.25">
      <c r="C11" s="4" t="s">
        <v>150</v>
      </c>
      <c r="D11" s="24">
        <v>-505.24</v>
      </c>
      <c r="E11" s="24">
        <v>-450</v>
      </c>
      <c r="G11" s="5">
        <v>4</v>
      </c>
      <c r="H11" s="24"/>
      <c r="I11" s="24">
        <v>-250</v>
      </c>
      <c r="N11" s="5">
        <v>4</v>
      </c>
      <c r="O11" s="21"/>
      <c r="P11" s="21">
        <v>-250</v>
      </c>
      <c r="R11" s="4" t="s">
        <v>142</v>
      </c>
      <c r="S11" s="21">
        <v>-760.65999999999985</v>
      </c>
    </row>
    <row r="12" spans="2:19" x14ac:dyDescent="0.25">
      <c r="C12" s="4" t="s">
        <v>152</v>
      </c>
      <c r="D12" s="24">
        <v>-624.41000000000008</v>
      </c>
      <c r="E12" s="24">
        <v>-2755</v>
      </c>
      <c r="G12" s="5">
        <v>5</v>
      </c>
      <c r="H12" s="24"/>
      <c r="I12" s="24">
        <v>-480</v>
      </c>
      <c r="N12" s="5">
        <v>5</v>
      </c>
      <c r="O12" s="21"/>
      <c r="P12" s="21">
        <v>-480</v>
      </c>
      <c r="R12" s="4" t="s">
        <v>152</v>
      </c>
      <c r="S12" s="21">
        <v>-624.41000000000008</v>
      </c>
    </row>
    <row r="13" spans="2:19" x14ac:dyDescent="0.25">
      <c r="C13" s="4" t="s">
        <v>142</v>
      </c>
      <c r="D13" s="24">
        <v>-760.65999999999985</v>
      </c>
      <c r="E13" s="24">
        <v>-1960</v>
      </c>
      <c r="G13" s="5">
        <v>6</v>
      </c>
      <c r="H13" s="24"/>
      <c r="I13" s="24">
        <v>-975</v>
      </c>
      <c r="N13" s="5">
        <v>6</v>
      </c>
      <c r="O13" s="21"/>
      <c r="P13" s="21">
        <v>-975</v>
      </c>
      <c r="R13" s="4" t="s">
        <v>150</v>
      </c>
      <c r="S13" s="21">
        <v>-505.24</v>
      </c>
    </row>
    <row r="14" spans="2:19" x14ac:dyDescent="0.25">
      <c r="C14" s="4" t="s">
        <v>165</v>
      </c>
      <c r="D14" s="24">
        <v>-829.68999999999994</v>
      </c>
      <c r="E14" s="24">
        <v>-870</v>
      </c>
      <c r="G14" s="5">
        <v>7</v>
      </c>
      <c r="H14" s="24"/>
      <c r="I14" s="24">
        <v>-280</v>
      </c>
      <c r="N14" s="5">
        <v>7</v>
      </c>
      <c r="O14" s="21"/>
      <c r="P14" s="21">
        <v>-280</v>
      </c>
      <c r="R14" s="4" t="s">
        <v>156</v>
      </c>
      <c r="S14" s="21">
        <v>-186.33</v>
      </c>
    </row>
    <row r="15" spans="2:19" x14ac:dyDescent="0.25">
      <c r="C15" s="4" t="s">
        <v>148</v>
      </c>
      <c r="D15" s="24">
        <v>-1201.5700000000002</v>
      </c>
      <c r="E15" s="24">
        <v>-2820</v>
      </c>
      <c r="G15" s="5">
        <v>8</v>
      </c>
      <c r="H15" s="24">
        <v>-459.77</v>
      </c>
      <c r="I15" s="24">
        <v>-400</v>
      </c>
      <c r="N15" s="5">
        <v>8</v>
      </c>
      <c r="O15" s="21">
        <v>-459.77</v>
      </c>
      <c r="P15" s="21">
        <v>-400</v>
      </c>
      <c r="R15" s="4" t="s">
        <v>159</v>
      </c>
      <c r="S15" s="21">
        <v>-160.64999999999998</v>
      </c>
    </row>
    <row r="16" spans="2:19" x14ac:dyDescent="0.25">
      <c r="C16" s="4" t="s">
        <v>154</v>
      </c>
      <c r="D16" s="24">
        <v>-1266.96</v>
      </c>
      <c r="E16" s="24">
        <v>-4140</v>
      </c>
      <c r="G16" s="5">
        <v>9</v>
      </c>
      <c r="H16" s="24">
        <v>-547.79999999999995</v>
      </c>
      <c r="I16" s="24">
        <v>-875</v>
      </c>
      <c r="N16" s="5">
        <v>9</v>
      </c>
      <c r="O16" s="21">
        <v>-547.79999999999995</v>
      </c>
      <c r="P16" s="21">
        <v>-875</v>
      </c>
      <c r="R16" s="4" t="s">
        <v>169</v>
      </c>
      <c r="S16" s="21">
        <v>-155</v>
      </c>
    </row>
    <row r="17" spans="3:19" x14ac:dyDescent="0.25">
      <c r="C17" s="4" t="s">
        <v>144</v>
      </c>
      <c r="D17" s="24">
        <v>-1593.48</v>
      </c>
      <c r="E17" s="24">
        <v>-3120</v>
      </c>
      <c r="G17" s="5">
        <v>10</v>
      </c>
      <c r="H17" s="24">
        <v>-97.13000000000001</v>
      </c>
      <c r="I17" s="24">
        <v>-300</v>
      </c>
      <c r="N17" s="5">
        <v>10</v>
      </c>
      <c r="O17" s="21">
        <v>-97.13000000000001</v>
      </c>
      <c r="P17" s="21">
        <v>-300</v>
      </c>
      <c r="R17" s="4" t="s">
        <v>140</v>
      </c>
      <c r="S17" s="21">
        <v>-2.9699999999999998</v>
      </c>
    </row>
    <row r="18" spans="3:19" x14ac:dyDescent="0.25">
      <c r="C18" s="4" t="s">
        <v>72</v>
      </c>
      <c r="D18" s="24">
        <v>-7283.99</v>
      </c>
      <c r="E18" s="24">
        <v>-19605</v>
      </c>
      <c r="G18" s="5">
        <v>11</v>
      </c>
      <c r="H18" s="24">
        <v>-249.08999999999995</v>
      </c>
      <c r="I18" s="24">
        <v>-400</v>
      </c>
      <c r="N18" s="5">
        <v>11</v>
      </c>
      <c r="O18" s="21">
        <v>-249.08999999999995</v>
      </c>
      <c r="P18" s="21">
        <v>-400</v>
      </c>
      <c r="R18" s="4" t="s">
        <v>173</v>
      </c>
      <c r="S18" s="21">
        <v>0</v>
      </c>
    </row>
    <row r="19" spans="3:19" x14ac:dyDescent="0.25">
      <c r="G19" s="5">
        <v>12</v>
      </c>
      <c r="H19" s="24">
        <v>-1830.33</v>
      </c>
      <c r="I19" s="24">
        <v>-890</v>
      </c>
      <c r="N19" s="5">
        <v>12</v>
      </c>
      <c r="O19" s="21">
        <v>-1830.33</v>
      </c>
      <c r="P19" s="21">
        <v>-890</v>
      </c>
    </row>
    <row r="20" spans="3:19" x14ac:dyDescent="0.25">
      <c r="G20" s="4" t="s">
        <v>88</v>
      </c>
      <c r="H20" s="24">
        <v>-3184.12</v>
      </c>
      <c r="I20" s="24">
        <v>-6225</v>
      </c>
      <c r="N20" s="4" t="s">
        <v>88</v>
      </c>
      <c r="O20" s="21">
        <v>-3184.12</v>
      </c>
      <c r="P20" s="21">
        <v>-6225</v>
      </c>
    </row>
    <row r="21" spans="3:19" x14ac:dyDescent="0.25">
      <c r="G21" s="4"/>
      <c r="H21" s="24"/>
      <c r="I21" s="24"/>
      <c r="N21" s="4"/>
      <c r="O21" s="21"/>
      <c r="P21" s="21"/>
    </row>
    <row r="22" spans="3:19" x14ac:dyDescent="0.25">
      <c r="G22" s="4">
        <v>2025</v>
      </c>
      <c r="H22" s="24"/>
      <c r="I22" s="24"/>
      <c r="N22" s="4">
        <v>2025</v>
      </c>
      <c r="O22" s="21"/>
      <c r="P22" s="21"/>
    </row>
    <row r="23" spans="3:19" x14ac:dyDescent="0.25">
      <c r="G23" s="5">
        <v>1</v>
      </c>
      <c r="H23" s="24">
        <v>-1064.2899999999997</v>
      </c>
      <c r="I23" s="24">
        <v>-1200.99</v>
      </c>
      <c r="N23" s="5">
        <v>1</v>
      </c>
      <c r="O23" s="21">
        <v>-1064.2899999999997</v>
      </c>
      <c r="P23" s="21">
        <v>-1200.99</v>
      </c>
    </row>
    <row r="24" spans="3:19" x14ac:dyDescent="0.25">
      <c r="G24" s="5">
        <v>2</v>
      </c>
      <c r="H24" s="24">
        <v>-1060.1199999999999</v>
      </c>
      <c r="I24" s="24">
        <v>-730.99</v>
      </c>
      <c r="N24" s="5">
        <v>2</v>
      </c>
      <c r="O24" s="21">
        <v>-1060.1199999999999</v>
      </c>
      <c r="P24" s="21">
        <v>-730.99</v>
      </c>
    </row>
    <row r="25" spans="3:19" x14ac:dyDescent="0.25">
      <c r="G25" s="5">
        <v>3</v>
      </c>
      <c r="H25" s="24">
        <v>-577.52</v>
      </c>
      <c r="I25" s="24">
        <v>-700.99</v>
      </c>
      <c r="N25" s="5">
        <v>3</v>
      </c>
      <c r="O25" s="21">
        <v>-577.52</v>
      </c>
      <c r="P25" s="21">
        <v>-700.99</v>
      </c>
    </row>
    <row r="26" spans="3:19" x14ac:dyDescent="0.25">
      <c r="G26" s="5">
        <v>4</v>
      </c>
      <c r="H26" s="24">
        <v>-527.92999999999984</v>
      </c>
      <c r="I26" s="24">
        <v>-780.99</v>
      </c>
      <c r="N26" s="5">
        <v>4</v>
      </c>
      <c r="O26" s="21">
        <v>-527.92999999999984</v>
      </c>
      <c r="P26" s="21">
        <v>-780.99</v>
      </c>
    </row>
    <row r="27" spans="3:19" x14ac:dyDescent="0.25">
      <c r="G27" s="5">
        <v>5</v>
      </c>
      <c r="H27" s="24">
        <v>-799.74000000000012</v>
      </c>
      <c r="I27" s="24">
        <v>-2420.9899999999998</v>
      </c>
      <c r="N27" s="5">
        <v>5</v>
      </c>
      <c r="O27" s="21">
        <v>-799.74000000000012</v>
      </c>
      <c r="P27" s="21">
        <v>-2420.9899999999998</v>
      </c>
    </row>
    <row r="28" spans="3:19" x14ac:dyDescent="0.25">
      <c r="G28" s="5">
        <v>6</v>
      </c>
      <c r="H28" s="24"/>
      <c r="I28" s="24">
        <v>-1335.99</v>
      </c>
      <c r="N28" s="5">
        <v>6</v>
      </c>
      <c r="O28" s="21"/>
      <c r="P28" s="21">
        <v>-1335.99</v>
      </c>
    </row>
    <row r="29" spans="3:19" x14ac:dyDescent="0.25">
      <c r="G29" s="5">
        <v>7</v>
      </c>
      <c r="H29" s="24"/>
      <c r="I29" s="24">
        <v>-1010.99</v>
      </c>
      <c r="N29" s="5">
        <v>7</v>
      </c>
      <c r="O29" s="21"/>
      <c r="P29" s="21">
        <v>-1010.99</v>
      </c>
    </row>
    <row r="30" spans="3:19" x14ac:dyDescent="0.25">
      <c r="G30" s="5">
        <v>8</v>
      </c>
      <c r="H30" s="24"/>
      <c r="I30" s="24">
        <v>-1085.99</v>
      </c>
      <c r="N30" s="5">
        <v>8</v>
      </c>
      <c r="O30" s="21"/>
      <c r="P30" s="21">
        <v>-1085.99</v>
      </c>
    </row>
    <row r="31" spans="3:19" x14ac:dyDescent="0.25">
      <c r="G31" s="5">
        <v>9</v>
      </c>
      <c r="H31" s="24">
        <v>-46.69</v>
      </c>
      <c r="I31" s="24">
        <v>-980.99</v>
      </c>
      <c r="N31" s="5">
        <v>9</v>
      </c>
      <c r="O31" s="21">
        <v>-46.69</v>
      </c>
      <c r="P31" s="21">
        <v>-980.99</v>
      </c>
    </row>
    <row r="32" spans="3:19" x14ac:dyDescent="0.25">
      <c r="G32" s="5">
        <v>10</v>
      </c>
      <c r="H32" s="24"/>
      <c r="I32" s="24">
        <v>-980.99</v>
      </c>
      <c r="N32" s="5">
        <v>10</v>
      </c>
      <c r="O32" s="21"/>
      <c r="P32" s="21">
        <v>-980.99</v>
      </c>
    </row>
    <row r="33" spans="7:16" x14ac:dyDescent="0.25">
      <c r="G33" s="5">
        <v>11</v>
      </c>
      <c r="H33" s="24">
        <v>-26.55</v>
      </c>
      <c r="I33" s="24">
        <v>-1080.99</v>
      </c>
      <c r="N33" s="5">
        <v>11</v>
      </c>
      <c r="O33" s="21">
        <v>-26.55</v>
      </c>
      <c r="P33" s="21">
        <v>-1080.99</v>
      </c>
    </row>
    <row r="34" spans="7:16" x14ac:dyDescent="0.25">
      <c r="G34" s="5">
        <v>12</v>
      </c>
      <c r="H34" s="24"/>
      <c r="I34" s="24">
        <v>-1080.99</v>
      </c>
      <c r="N34" s="5">
        <v>12</v>
      </c>
      <c r="O34" s="21"/>
      <c r="P34" s="21">
        <v>-1080.99</v>
      </c>
    </row>
    <row r="35" spans="7:16" x14ac:dyDescent="0.25">
      <c r="G35" s="4" t="s">
        <v>298</v>
      </c>
      <c r="H35" s="24">
        <v>-4102.84</v>
      </c>
      <c r="I35" s="24">
        <v>-13391.88</v>
      </c>
      <c r="N35" s="4" t="s">
        <v>298</v>
      </c>
      <c r="O35" s="21">
        <v>-4102.84</v>
      </c>
      <c r="P35" s="21">
        <v>-13391.88</v>
      </c>
    </row>
    <row r="36" spans="7:16" x14ac:dyDescent="0.25">
      <c r="G36" s="4"/>
      <c r="H36" s="24"/>
      <c r="I36" s="24"/>
      <c r="N36" s="4"/>
      <c r="O36" s="21"/>
      <c r="P36" s="21"/>
    </row>
  </sheetData>
  <sortState xmlns:xlrd2="http://schemas.microsoft.com/office/spreadsheetml/2017/richdata2" columnSort="1" ref="C6:E17">
    <sortCondition ref="D6"/>
  </sortState>
  <dataValidations count="1">
    <dataValidation allowBlank="1" showInputMessage="1" showErrorMessage="1" promptTitle="DO NOT EDIT" prompt="Do not edit anything on this sheet. These are the PivotTables that support the charts on the Report sheet." sqref="A1" xr:uid="{7DA58931-9931-4FD3-8872-166A3C32BFAD}"/>
  </dataValidations>
  <pageMargins left="0.7" right="0.7" top="0.75" bottom="0.75" header="0.3" footer="0.3"/>
  <drawing r:id="rId5"/>
  <extLst>
    <ext xmlns:x14="http://schemas.microsoft.com/office/spreadsheetml/2009/9/main" uri="{A8765BA9-456A-4dab-B4F3-ACF838C121DE}">
      <x14:slicerList>
        <x14:slicer r:id="rId6"/>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CDF7-914C-44E0-A8FA-1FD06D7D3EB1}">
  <sheetPr>
    <tabColor theme="7" tint="0.79998168889431442"/>
  </sheetPr>
  <dimension ref="B1:P66"/>
  <sheetViews>
    <sheetView showGridLines="0" topLeftCell="A2" workbookViewId="0"/>
  </sheetViews>
  <sheetFormatPr defaultRowHeight="15" x14ac:dyDescent="0.25"/>
  <cols>
    <col min="1" max="1" width="3.7109375" customWidth="1"/>
    <col min="2" max="2" width="9.42578125" bestFit="1" customWidth="1"/>
    <col min="3" max="3" width="19.28515625" customWidth="1"/>
    <col min="4" max="4" width="10.140625" customWidth="1"/>
    <col min="6" max="6" width="6.28515625" customWidth="1"/>
    <col min="7" max="7" width="11.5703125" customWidth="1"/>
    <col min="8" max="8" width="13" customWidth="1"/>
    <col min="9" max="9" width="5.85546875" customWidth="1"/>
    <col min="10" max="10" width="11.28515625" bestFit="1" customWidth="1"/>
    <col min="11" max="11" width="8.42578125" bestFit="1" customWidth="1"/>
    <col min="12" max="12" width="7.5703125" bestFit="1" customWidth="1"/>
    <col min="13" max="13" width="5.28515625" customWidth="1"/>
    <col min="14" max="14" width="16.85546875" bestFit="1" customWidth="1"/>
    <col min="15" max="15" width="8.42578125" bestFit="1" customWidth="1"/>
    <col min="16" max="16" width="7.5703125" bestFit="1" customWidth="1"/>
  </cols>
  <sheetData>
    <row r="1" spans="3:3" s="15" customFormat="1" ht="72.75" customHeight="1" thickBot="1" x14ac:dyDescent="0.3">
      <c r="C1" s="14" t="s">
        <v>0</v>
      </c>
    </row>
    <row r="2" spans="3:3" ht="26.25" customHeight="1" thickTop="1" x14ac:dyDescent="0.25"/>
    <row r="24" spans="2:16" s="12" customFormat="1" ht="21" x14ac:dyDescent="0.35">
      <c r="B24" s="25" t="s">
        <v>1</v>
      </c>
      <c r="C24" s="13"/>
      <c r="D24" s="13"/>
      <c r="E24" s="13"/>
      <c r="F24" s="13"/>
      <c r="G24" s="25" t="s">
        <v>81</v>
      </c>
      <c r="H24" s="13"/>
      <c r="I24" s="13"/>
      <c r="J24" s="13"/>
      <c r="K24" s="13"/>
      <c r="L24" s="13"/>
      <c r="M24" s="13"/>
      <c r="N24" s="13"/>
      <c r="O24" s="13"/>
      <c r="P24" s="13"/>
    </row>
    <row r="26" spans="2:16" ht="26.25" customHeight="1" x14ac:dyDescent="0.25">
      <c r="B26" s="9" t="s">
        <v>2</v>
      </c>
      <c r="C26" s="8"/>
      <c r="D26" s="8"/>
      <c r="E26" s="8"/>
      <c r="G26" s="9" t="s">
        <v>3</v>
      </c>
      <c r="J26" s="9" t="s">
        <v>4</v>
      </c>
      <c r="N26" s="9" t="s">
        <v>5</v>
      </c>
    </row>
    <row r="27" spans="2:16" x14ac:dyDescent="0.25">
      <c r="B27" t="s">
        <v>6</v>
      </c>
      <c r="C27" t="s">
        <v>7</v>
      </c>
      <c r="D27" t="s">
        <v>8</v>
      </c>
      <c r="E27" t="s">
        <v>9</v>
      </c>
      <c r="G27" s="7" t="s">
        <v>10</v>
      </c>
      <c r="H27" s="7" t="s">
        <v>11</v>
      </c>
      <c r="J27" s="3" t="s">
        <v>12</v>
      </c>
      <c r="K27" s="7" t="s">
        <v>10</v>
      </c>
      <c r="L27" s="7" t="s">
        <v>11</v>
      </c>
      <c r="N27" s="3" t="s">
        <v>12</v>
      </c>
      <c r="O27" s="7" t="s">
        <v>10</v>
      </c>
      <c r="P27" s="7" t="s">
        <v>11</v>
      </c>
    </row>
    <row r="28" spans="2:16" x14ac:dyDescent="0.25">
      <c r="B28" s="2">
        <v>45261</v>
      </c>
      <c r="C28" t="s">
        <v>13</v>
      </c>
      <c r="D28">
        <v>175</v>
      </c>
      <c r="E28">
        <v>200</v>
      </c>
      <c r="G28" s="6">
        <v>6705</v>
      </c>
      <c r="H28" s="6">
        <v>7150</v>
      </c>
      <c r="J28" s="4" t="s">
        <v>14</v>
      </c>
      <c r="K28" s="6"/>
      <c r="L28" s="6"/>
      <c r="N28" s="4" t="s">
        <v>13</v>
      </c>
      <c r="O28" s="6">
        <v>1775</v>
      </c>
      <c r="P28" s="6">
        <v>2200</v>
      </c>
    </row>
    <row r="29" spans="2:16" x14ac:dyDescent="0.25">
      <c r="B29" s="2">
        <v>45261</v>
      </c>
      <c r="C29" t="s">
        <v>15</v>
      </c>
      <c r="D29">
        <v>320</v>
      </c>
      <c r="E29">
        <v>300</v>
      </c>
      <c r="J29" s="5" t="s">
        <v>16</v>
      </c>
      <c r="K29" s="6">
        <v>695</v>
      </c>
      <c r="L29" s="6">
        <v>650</v>
      </c>
      <c r="N29" s="4" t="s">
        <v>17</v>
      </c>
      <c r="O29" s="6">
        <v>1510</v>
      </c>
      <c r="P29" s="6">
        <v>1650</v>
      </c>
    </row>
    <row r="30" spans="2:16" x14ac:dyDescent="0.25">
      <c r="B30" s="2">
        <v>45261</v>
      </c>
      <c r="C30" t="s">
        <v>17</v>
      </c>
      <c r="D30">
        <v>200</v>
      </c>
      <c r="E30">
        <v>150</v>
      </c>
      <c r="J30" s="4" t="s">
        <v>18</v>
      </c>
      <c r="K30" s="6"/>
      <c r="L30" s="6"/>
      <c r="N30" s="4" t="s">
        <v>15</v>
      </c>
      <c r="O30" s="6">
        <v>3420</v>
      </c>
      <c r="P30" s="6">
        <v>3300</v>
      </c>
    </row>
    <row r="31" spans="2:16" x14ac:dyDescent="0.25">
      <c r="B31" s="2">
        <v>45292</v>
      </c>
      <c r="C31" t="s">
        <v>13</v>
      </c>
      <c r="D31" s="6">
        <v>300</v>
      </c>
      <c r="E31" s="6">
        <v>200</v>
      </c>
      <c r="J31" s="5" t="s">
        <v>19</v>
      </c>
      <c r="K31" s="6">
        <v>900</v>
      </c>
      <c r="L31" s="6">
        <v>650</v>
      </c>
    </row>
    <row r="32" spans="2:16" x14ac:dyDescent="0.25">
      <c r="B32" s="2">
        <v>45292</v>
      </c>
      <c r="C32" t="s">
        <v>15</v>
      </c>
      <c r="D32" s="6">
        <v>300</v>
      </c>
      <c r="E32" s="6">
        <v>300</v>
      </c>
      <c r="J32" s="5" t="s">
        <v>20</v>
      </c>
      <c r="K32" s="6">
        <v>1300</v>
      </c>
      <c r="L32" s="6">
        <v>1300</v>
      </c>
    </row>
    <row r="33" spans="2:12" x14ac:dyDescent="0.25">
      <c r="B33" s="2">
        <v>45292</v>
      </c>
      <c r="C33" t="s">
        <v>17</v>
      </c>
      <c r="D33" s="6">
        <v>300</v>
      </c>
      <c r="E33" s="6">
        <v>150</v>
      </c>
      <c r="J33" s="5" t="s">
        <v>21</v>
      </c>
      <c r="K33" s="6">
        <v>2150</v>
      </c>
      <c r="L33" s="6">
        <v>1950</v>
      </c>
    </row>
    <row r="34" spans="2:12" x14ac:dyDescent="0.25">
      <c r="B34" s="2">
        <v>45323</v>
      </c>
      <c r="C34" t="s">
        <v>13</v>
      </c>
      <c r="D34" s="6">
        <v>0</v>
      </c>
      <c r="E34" s="6">
        <v>200</v>
      </c>
      <c r="J34" s="5" t="s">
        <v>22</v>
      </c>
      <c r="K34" s="6">
        <v>2450</v>
      </c>
      <c r="L34" s="6">
        <v>2600</v>
      </c>
    </row>
    <row r="35" spans="2:12" x14ac:dyDescent="0.25">
      <c r="B35" s="2">
        <v>45323</v>
      </c>
      <c r="C35" t="s">
        <v>15</v>
      </c>
      <c r="D35" s="6">
        <v>300</v>
      </c>
      <c r="E35" s="6">
        <v>300</v>
      </c>
      <c r="J35" s="5" t="s">
        <v>23</v>
      </c>
      <c r="K35" s="6">
        <v>3000</v>
      </c>
      <c r="L35" s="6">
        <v>3250</v>
      </c>
    </row>
    <row r="36" spans="2:12" x14ac:dyDescent="0.25">
      <c r="B36" s="2">
        <v>45323</v>
      </c>
      <c r="C36" t="s">
        <v>17</v>
      </c>
      <c r="D36" s="6">
        <v>100</v>
      </c>
      <c r="E36" s="6">
        <v>150</v>
      </c>
      <c r="J36" s="5" t="s">
        <v>75</v>
      </c>
      <c r="K36" s="6">
        <v>3630</v>
      </c>
      <c r="L36" s="6">
        <v>3900</v>
      </c>
    </row>
    <row r="37" spans="2:12" x14ac:dyDescent="0.25">
      <c r="B37" s="2">
        <v>45352</v>
      </c>
      <c r="C37" t="s">
        <v>13</v>
      </c>
      <c r="D37" s="6">
        <v>400</v>
      </c>
      <c r="E37" s="6">
        <v>200</v>
      </c>
      <c r="J37" s="5" t="s">
        <v>76</v>
      </c>
      <c r="K37" s="6">
        <v>4230</v>
      </c>
      <c r="L37" s="6">
        <v>4550</v>
      </c>
    </row>
    <row r="38" spans="2:12" x14ac:dyDescent="0.25">
      <c r="B38" s="2">
        <v>45352</v>
      </c>
      <c r="C38" t="s">
        <v>15</v>
      </c>
      <c r="D38" s="6">
        <v>350</v>
      </c>
      <c r="E38" s="6">
        <v>300</v>
      </c>
      <c r="J38" s="5" t="s">
        <v>77</v>
      </c>
      <c r="K38" s="6">
        <v>4670</v>
      </c>
      <c r="L38" s="6">
        <v>5200</v>
      </c>
    </row>
    <row r="39" spans="2:12" x14ac:dyDescent="0.25">
      <c r="B39" s="2">
        <v>45352</v>
      </c>
      <c r="C39" t="s">
        <v>17</v>
      </c>
      <c r="D39" s="6">
        <v>100</v>
      </c>
      <c r="E39" s="6">
        <v>150</v>
      </c>
      <c r="J39" s="5" t="s">
        <v>78</v>
      </c>
      <c r="K39" s="6">
        <v>5370</v>
      </c>
      <c r="L39" s="6">
        <v>5850</v>
      </c>
    </row>
    <row r="40" spans="2:12" x14ac:dyDescent="0.25">
      <c r="B40" s="2">
        <v>45383</v>
      </c>
      <c r="C40" t="s">
        <v>13</v>
      </c>
      <c r="D40" s="6">
        <v>-200</v>
      </c>
      <c r="E40" s="6">
        <v>200</v>
      </c>
      <c r="J40" s="5" t="s">
        <v>79</v>
      </c>
      <c r="K40" s="6">
        <v>6010</v>
      </c>
      <c r="L40" s="6">
        <v>6500</v>
      </c>
    </row>
    <row r="41" spans="2:12" x14ac:dyDescent="0.25">
      <c r="B41" s="2">
        <v>45383</v>
      </c>
      <c r="C41" t="s">
        <v>15</v>
      </c>
      <c r="D41" s="6">
        <v>300</v>
      </c>
      <c r="E41" s="6">
        <v>300</v>
      </c>
    </row>
    <row r="42" spans="2:12" x14ac:dyDescent="0.25">
      <c r="B42" s="2">
        <v>45383</v>
      </c>
      <c r="C42" t="s">
        <v>17</v>
      </c>
      <c r="D42" s="6">
        <v>200</v>
      </c>
      <c r="E42" s="6">
        <v>150</v>
      </c>
    </row>
    <row r="43" spans="2:12" x14ac:dyDescent="0.25">
      <c r="B43" s="2">
        <v>45413</v>
      </c>
      <c r="C43" t="s">
        <v>13</v>
      </c>
      <c r="D43" s="6">
        <v>150</v>
      </c>
      <c r="E43" s="6">
        <v>200</v>
      </c>
    </row>
    <row r="44" spans="2:12" x14ac:dyDescent="0.25">
      <c r="B44" s="2">
        <v>45413</v>
      </c>
      <c r="C44" t="s">
        <v>15</v>
      </c>
      <c r="D44" s="6">
        <v>300</v>
      </c>
      <c r="E44" s="6">
        <v>300</v>
      </c>
    </row>
    <row r="45" spans="2:12" x14ac:dyDescent="0.25">
      <c r="B45" s="2">
        <v>45413</v>
      </c>
      <c r="C45" t="s">
        <v>17</v>
      </c>
      <c r="D45" s="6">
        <v>100</v>
      </c>
      <c r="E45" s="6">
        <v>150</v>
      </c>
    </row>
    <row r="46" spans="2:12" x14ac:dyDescent="0.25">
      <c r="B46" s="2">
        <v>45444</v>
      </c>
      <c r="C46" t="s">
        <v>13</v>
      </c>
      <c r="D46" s="6">
        <v>220</v>
      </c>
      <c r="E46" s="6">
        <v>200</v>
      </c>
    </row>
    <row r="47" spans="2:12" x14ac:dyDescent="0.25">
      <c r="B47" s="2">
        <v>45444</v>
      </c>
      <c r="C47" t="s">
        <v>15</v>
      </c>
      <c r="D47" s="6">
        <v>300</v>
      </c>
      <c r="E47" s="6">
        <v>300</v>
      </c>
    </row>
    <row r="48" spans="2:12" x14ac:dyDescent="0.25">
      <c r="B48" s="2">
        <v>45444</v>
      </c>
      <c r="C48" t="s">
        <v>17</v>
      </c>
      <c r="D48" s="6">
        <v>110</v>
      </c>
      <c r="E48" s="6">
        <v>150</v>
      </c>
    </row>
    <row r="49" spans="2:5" x14ac:dyDescent="0.25">
      <c r="B49" s="2">
        <v>45474</v>
      </c>
      <c r="C49" t="s">
        <v>13</v>
      </c>
      <c r="D49" s="6">
        <v>200</v>
      </c>
      <c r="E49" s="6">
        <v>200</v>
      </c>
    </row>
    <row r="50" spans="2:5" x14ac:dyDescent="0.25">
      <c r="B50" s="2">
        <v>45474</v>
      </c>
      <c r="C50" t="s">
        <v>15</v>
      </c>
      <c r="D50" s="6">
        <v>300</v>
      </c>
      <c r="E50" s="6">
        <v>300</v>
      </c>
    </row>
    <row r="51" spans="2:5" x14ac:dyDescent="0.25">
      <c r="B51" s="2">
        <v>45474</v>
      </c>
      <c r="C51" t="s">
        <v>17</v>
      </c>
      <c r="D51" s="6">
        <v>100</v>
      </c>
      <c r="E51" s="6">
        <v>150</v>
      </c>
    </row>
    <row r="52" spans="2:5" x14ac:dyDescent="0.25">
      <c r="B52" s="2">
        <v>45505</v>
      </c>
      <c r="C52" t="s">
        <v>13</v>
      </c>
      <c r="D52" s="6">
        <v>90</v>
      </c>
      <c r="E52" s="6">
        <v>200</v>
      </c>
    </row>
    <row r="53" spans="2:5" x14ac:dyDescent="0.25">
      <c r="B53" s="2">
        <v>45505</v>
      </c>
      <c r="C53" t="s">
        <v>15</v>
      </c>
      <c r="D53" s="6">
        <v>300</v>
      </c>
      <c r="E53" s="6">
        <v>300</v>
      </c>
    </row>
    <row r="54" spans="2:5" x14ac:dyDescent="0.25">
      <c r="B54" s="2">
        <v>45505</v>
      </c>
      <c r="C54" t="s">
        <v>17</v>
      </c>
      <c r="D54" s="6">
        <v>50</v>
      </c>
      <c r="E54" s="6">
        <v>150</v>
      </c>
    </row>
    <row r="55" spans="2:5" x14ac:dyDescent="0.25">
      <c r="B55" s="2">
        <v>45536</v>
      </c>
      <c r="C55" t="s">
        <v>13</v>
      </c>
      <c r="D55" s="6">
        <v>250</v>
      </c>
      <c r="E55" s="6">
        <v>200</v>
      </c>
    </row>
    <row r="56" spans="2:5" x14ac:dyDescent="0.25">
      <c r="B56" s="2">
        <v>45536</v>
      </c>
      <c r="C56" t="s">
        <v>15</v>
      </c>
      <c r="D56" s="6">
        <v>300</v>
      </c>
      <c r="E56" s="6">
        <v>300</v>
      </c>
    </row>
    <row r="57" spans="2:5" x14ac:dyDescent="0.25">
      <c r="B57" s="2">
        <v>45536</v>
      </c>
      <c r="C57" t="s">
        <v>17</v>
      </c>
      <c r="D57" s="6">
        <v>150</v>
      </c>
      <c r="E57" s="6">
        <v>150</v>
      </c>
    </row>
    <row r="58" spans="2:5" x14ac:dyDescent="0.25">
      <c r="B58" s="2">
        <v>45566</v>
      </c>
      <c r="C58" t="s">
        <v>13</v>
      </c>
      <c r="D58" s="6">
        <v>190</v>
      </c>
      <c r="E58" s="6">
        <v>200</v>
      </c>
    </row>
    <row r="59" spans="2:5" x14ac:dyDescent="0.25">
      <c r="B59" s="2">
        <v>45566</v>
      </c>
      <c r="C59" t="s">
        <v>15</v>
      </c>
      <c r="D59" s="6">
        <v>350</v>
      </c>
      <c r="E59" s="6">
        <v>300</v>
      </c>
    </row>
    <row r="60" spans="2:5" x14ac:dyDescent="0.25">
      <c r="B60" s="2">
        <v>45566</v>
      </c>
      <c r="C60" t="s">
        <v>17</v>
      </c>
      <c r="D60" s="6">
        <v>100</v>
      </c>
      <c r="E60" s="6">
        <v>150</v>
      </c>
    </row>
    <row r="61" spans="2:5" x14ac:dyDescent="0.25">
      <c r="B61" s="2">
        <v>45597</v>
      </c>
      <c r="C61" t="s">
        <v>13</v>
      </c>
      <c r="D61" s="6"/>
      <c r="E61" s="6">
        <v>200</v>
      </c>
    </row>
    <row r="62" spans="2:5" x14ac:dyDescent="0.25">
      <c r="B62" s="2">
        <v>45597</v>
      </c>
      <c r="C62" t="s">
        <v>15</v>
      </c>
      <c r="D62" s="6"/>
      <c r="E62" s="6">
        <v>300</v>
      </c>
    </row>
    <row r="63" spans="2:5" x14ac:dyDescent="0.25">
      <c r="B63" s="2">
        <v>45597</v>
      </c>
      <c r="C63" t="s">
        <v>17</v>
      </c>
      <c r="D63" s="6"/>
      <c r="E63" s="6">
        <v>150</v>
      </c>
    </row>
    <row r="64" spans="2:5" x14ac:dyDescent="0.25">
      <c r="B64" s="2">
        <v>45627</v>
      </c>
      <c r="C64" t="s">
        <v>13</v>
      </c>
      <c r="D64" s="6"/>
      <c r="E64" s="6">
        <v>200</v>
      </c>
    </row>
    <row r="65" spans="2:5" x14ac:dyDescent="0.25">
      <c r="B65" s="2">
        <v>45627</v>
      </c>
      <c r="C65" t="s">
        <v>15</v>
      </c>
      <c r="D65" s="6"/>
      <c r="E65" s="6">
        <v>300</v>
      </c>
    </row>
    <row r="66" spans="2:5" x14ac:dyDescent="0.25">
      <c r="B66" s="2">
        <v>45627</v>
      </c>
      <c r="C66" t="s">
        <v>17</v>
      </c>
      <c r="D66" s="6"/>
      <c r="E66" s="6">
        <v>150</v>
      </c>
    </row>
  </sheetData>
  <phoneticPr fontId="5" type="noConversion"/>
  <dataValidations count="1">
    <dataValidation allowBlank="1" showInputMessage="1" showErrorMessage="1" promptTitle="Step 5: Track Savings" prompt="Enter your savings each month in the table in cell B27. Click Refresh All on the Formulas tab when done to update the report. " sqref="A1" xr:uid="{157BD71A-01F1-4F25-9A28-8237EFD1B249}"/>
  </dataValidations>
  <pageMargins left="0.7" right="0.7" top="0.75" bottom="0.75" header="0.3" footer="0.3"/>
  <drawing r:id="rId4"/>
  <tableParts count="1">
    <tablePart r:id="rId5"/>
  </tableParts>
  <extLst>
    <ext xmlns:x14="http://schemas.microsoft.com/office/spreadsheetml/2009/9/main" uri="{A8765BA9-456A-4dab-B4F3-ACF838C121DE}">
      <x14:slicerList>
        <x14:slicer r:id="rId6"/>
      </x14:slicerList>
    </ext>
    <ext xmlns:x15="http://schemas.microsoft.com/office/spreadsheetml/2010/11/main" uri="{7E03D99C-DC04-49d9-9315-930204A7B6E9}">
      <x15:timelineRefs>
        <x15:timelineRef r:id="rId7"/>
      </x15:timelineRef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7982-2DC2-4625-95C8-DDB0DF4E0CA8}">
  <dimension ref="A1:F47"/>
  <sheetViews>
    <sheetView workbookViewId="0"/>
  </sheetViews>
  <sheetFormatPr defaultRowHeight="15" x14ac:dyDescent="0.25"/>
  <cols>
    <col min="1" max="1" width="10.5703125" customWidth="1"/>
    <col min="2" max="2" width="12" customWidth="1"/>
    <col min="3" max="3" width="16.42578125" customWidth="1"/>
    <col min="6" max="6" width="14" bestFit="1" customWidth="1"/>
  </cols>
  <sheetData>
    <row r="1" spans="1:6" x14ac:dyDescent="0.25">
      <c r="A1" s="1" t="s">
        <v>7</v>
      </c>
      <c r="B1" s="1" t="s">
        <v>6</v>
      </c>
      <c r="C1" s="1" t="s">
        <v>46</v>
      </c>
      <c r="D1" s="1" t="s">
        <v>47</v>
      </c>
      <c r="E1" s="1" t="s">
        <v>48</v>
      </c>
      <c r="F1" t="s">
        <v>25</v>
      </c>
    </row>
    <row r="2" spans="1:6" x14ac:dyDescent="0.25">
      <c r="A2" t="s">
        <v>48</v>
      </c>
      <c r="B2" s="2">
        <v>45597</v>
      </c>
      <c r="C2" t="s">
        <v>51</v>
      </c>
      <c r="D2">
        <v>5</v>
      </c>
      <c r="F2" t="s">
        <v>30</v>
      </c>
    </row>
    <row r="3" spans="1:6" x14ac:dyDescent="0.25">
      <c r="A3" t="s">
        <v>48</v>
      </c>
      <c r="B3" s="2">
        <v>45599</v>
      </c>
      <c r="C3" t="s">
        <v>51</v>
      </c>
      <c r="D3">
        <v>5</v>
      </c>
      <c r="F3" t="s">
        <v>30</v>
      </c>
    </row>
    <row r="4" spans="1:6" x14ac:dyDescent="0.25">
      <c r="A4" t="s">
        <v>49</v>
      </c>
      <c r="B4" s="2">
        <v>45599</v>
      </c>
      <c r="C4" t="s">
        <v>50</v>
      </c>
      <c r="E4">
        <v>4000</v>
      </c>
      <c r="F4" t="s">
        <v>44</v>
      </c>
    </row>
    <row r="5" spans="1:6" x14ac:dyDescent="0.25">
      <c r="A5" t="s">
        <v>48</v>
      </c>
      <c r="B5" s="2">
        <v>45600</v>
      </c>
      <c r="C5" t="s">
        <v>51</v>
      </c>
      <c r="D5">
        <v>5</v>
      </c>
      <c r="F5" t="s">
        <v>30</v>
      </c>
    </row>
    <row r="6" spans="1:6" x14ac:dyDescent="0.25">
      <c r="A6" t="s">
        <v>49</v>
      </c>
      <c r="B6" s="2">
        <v>45602</v>
      </c>
      <c r="C6" t="s">
        <v>52</v>
      </c>
      <c r="D6">
        <v>927</v>
      </c>
      <c r="F6" t="s">
        <v>42</v>
      </c>
    </row>
    <row r="7" spans="1:6" x14ac:dyDescent="0.25">
      <c r="A7" t="s">
        <v>49</v>
      </c>
      <c r="B7" s="2">
        <v>45602</v>
      </c>
      <c r="C7" t="s">
        <v>53</v>
      </c>
      <c r="D7">
        <v>150</v>
      </c>
      <c r="F7" t="s">
        <v>40</v>
      </c>
    </row>
    <row r="8" spans="1:6" x14ac:dyDescent="0.25">
      <c r="A8" t="s">
        <v>48</v>
      </c>
      <c r="B8" s="2">
        <v>45602</v>
      </c>
      <c r="C8" t="s">
        <v>51</v>
      </c>
      <c r="D8">
        <v>5</v>
      </c>
      <c r="F8" t="s">
        <v>30</v>
      </c>
    </row>
    <row r="9" spans="1:6" x14ac:dyDescent="0.25">
      <c r="A9" t="s">
        <v>48</v>
      </c>
      <c r="B9" s="2">
        <v>45602</v>
      </c>
      <c r="C9" t="s">
        <v>51</v>
      </c>
      <c r="D9">
        <v>5</v>
      </c>
      <c r="F9" t="s">
        <v>30</v>
      </c>
    </row>
    <row r="10" spans="1:6" x14ac:dyDescent="0.25">
      <c r="A10" t="s">
        <v>48</v>
      </c>
      <c r="B10" s="2">
        <v>45603</v>
      </c>
      <c r="C10" t="s">
        <v>51</v>
      </c>
      <c r="D10">
        <v>5</v>
      </c>
      <c r="F10" t="s">
        <v>30</v>
      </c>
    </row>
    <row r="11" spans="1:6" x14ac:dyDescent="0.25">
      <c r="A11" t="s">
        <v>48</v>
      </c>
      <c r="B11" s="2">
        <v>45604</v>
      </c>
      <c r="C11" t="s">
        <v>51</v>
      </c>
      <c r="D11">
        <v>5</v>
      </c>
      <c r="F11" t="s">
        <v>30</v>
      </c>
    </row>
    <row r="12" spans="1:6" x14ac:dyDescent="0.25">
      <c r="A12" t="s">
        <v>48</v>
      </c>
      <c r="B12" s="2">
        <v>45604</v>
      </c>
      <c r="C12" t="s">
        <v>54</v>
      </c>
      <c r="D12">
        <v>160</v>
      </c>
      <c r="F12" t="s">
        <v>36</v>
      </c>
    </row>
    <row r="13" spans="1:6" x14ac:dyDescent="0.25">
      <c r="A13" t="s">
        <v>49</v>
      </c>
      <c r="B13" s="2">
        <v>45607</v>
      </c>
      <c r="C13" t="s">
        <v>55</v>
      </c>
      <c r="D13">
        <v>49</v>
      </c>
      <c r="F13" t="s">
        <v>35</v>
      </c>
    </row>
    <row r="14" spans="1:6" x14ac:dyDescent="0.25">
      <c r="A14" t="s">
        <v>48</v>
      </c>
      <c r="B14" s="2">
        <v>45607</v>
      </c>
      <c r="C14" t="s">
        <v>51</v>
      </c>
      <c r="D14">
        <v>5</v>
      </c>
      <c r="F14" t="s">
        <v>30</v>
      </c>
    </row>
    <row r="15" spans="1:6" x14ac:dyDescent="0.25">
      <c r="A15" t="s">
        <v>48</v>
      </c>
      <c r="B15" s="2">
        <v>45608</v>
      </c>
      <c r="C15" t="s">
        <v>51</v>
      </c>
      <c r="D15">
        <v>5</v>
      </c>
      <c r="F15" t="s">
        <v>30</v>
      </c>
    </row>
    <row r="16" spans="1:6" x14ac:dyDescent="0.25">
      <c r="A16" t="s">
        <v>48</v>
      </c>
      <c r="B16" s="2">
        <v>45609</v>
      </c>
      <c r="C16" t="s">
        <v>56</v>
      </c>
      <c r="D16">
        <v>94</v>
      </c>
      <c r="F16" t="s">
        <v>39</v>
      </c>
    </row>
    <row r="17" spans="1:6" x14ac:dyDescent="0.25">
      <c r="A17" t="s">
        <v>48</v>
      </c>
      <c r="B17" s="2">
        <v>45609</v>
      </c>
      <c r="C17" t="s">
        <v>51</v>
      </c>
      <c r="D17">
        <v>5</v>
      </c>
      <c r="F17" t="s">
        <v>30</v>
      </c>
    </row>
    <row r="18" spans="1:6" x14ac:dyDescent="0.25">
      <c r="A18" t="s">
        <v>48</v>
      </c>
      <c r="B18" s="2">
        <v>45610</v>
      </c>
      <c r="C18" t="s">
        <v>51</v>
      </c>
      <c r="D18">
        <v>5</v>
      </c>
      <c r="F18" t="s">
        <v>30</v>
      </c>
    </row>
    <row r="19" spans="1:6" x14ac:dyDescent="0.25">
      <c r="A19" t="s">
        <v>48</v>
      </c>
      <c r="B19" s="2">
        <v>45611</v>
      </c>
      <c r="C19" t="s">
        <v>54</v>
      </c>
      <c r="D19">
        <v>133</v>
      </c>
      <c r="F19" t="s">
        <v>36</v>
      </c>
    </row>
    <row r="20" spans="1:6" x14ac:dyDescent="0.25">
      <c r="A20" t="s">
        <v>48</v>
      </c>
      <c r="B20" s="2">
        <v>45611</v>
      </c>
      <c r="C20" t="s">
        <v>51</v>
      </c>
      <c r="D20">
        <v>5</v>
      </c>
      <c r="F20" t="s">
        <v>30</v>
      </c>
    </row>
    <row r="21" spans="1:6" x14ac:dyDescent="0.25">
      <c r="A21" t="s">
        <v>48</v>
      </c>
      <c r="B21" s="2">
        <v>45612</v>
      </c>
      <c r="C21" t="s">
        <v>51</v>
      </c>
      <c r="D21">
        <v>5</v>
      </c>
      <c r="F21" t="s">
        <v>30</v>
      </c>
    </row>
    <row r="22" spans="1:6" x14ac:dyDescent="0.25">
      <c r="A22" t="s">
        <v>48</v>
      </c>
      <c r="B22" s="2">
        <v>45612</v>
      </c>
      <c r="C22" t="s">
        <v>57</v>
      </c>
      <c r="D22">
        <v>36</v>
      </c>
      <c r="F22" t="s">
        <v>34</v>
      </c>
    </row>
    <row r="23" spans="1:6" x14ac:dyDescent="0.25">
      <c r="A23" t="s">
        <v>48</v>
      </c>
      <c r="B23" s="2">
        <v>45612</v>
      </c>
      <c r="C23" t="s">
        <v>58</v>
      </c>
      <c r="D23">
        <v>74</v>
      </c>
      <c r="F23" t="s">
        <v>28</v>
      </c>
    </row>
    <row r="24" spans="1:6" x14ac:dyDescent="0.25">
      <c r="A24" t="s">
        <v>48</v>
      </c>
      <c r="B24" s="2">
        <v>45612</v>
      </c>
      <c r="C24" t="s">
        <v>59</v>
      </c>
      <c r="D24">
        <v>72</v>
      </c>
      <c r="F24" t="s">
        <v>43</v>
      </c>
    </row>
    <row r="25" spans="1:6" x14ac:dyDescent="0.25">
      <c r="A25" t="s">
        <v>48</v>
      </c>
      <c r="B25" s="2">
        <v>45613</v>
      </c>
      <c r="C25" t="s">
        <v>60</v>
      </c>
      <c r="D25">
        <v>28</v>
      </c>
      <c r="F25" t="s">
        <v>45</v>
      </c>
    </row>
    <row r="26" spans="1:6" x14ac:dyDescent="0.25">
      <c r="A26" t="s">
        <v>49</v>
      </c>
      <c r="B26" s="2">
        <v>45614</v>
      </c>
      <c r="C26" t="s">
        <v>61</v>
      </c>
      <c r="D26">
        <v>30</v>
      </c>
      <c r="F26" t="s">
        <v>37</v>
      </c>
    </row>
    <row r="27" spans="1:6" x14ac:dyDescent="0.25">
      <c r="A27" t="s">
        <v>48</v>
      </c>
      <c r="B27" s="2">
        <v>45614</v>
      </c>
      <c r="C27" t="s">
        <v>51</v>
      </c>
      <c r="D27">
        <v>5</v>
      </c>
      <c r="F27" t="s">
        <v>30</v>
      </c>
    </row>
    <row r="28" spans="1:6" x14ac:dyDescent="0.25">
      <c r="A28" t="s">
        <v>48</v>
      </c>
      <c r="B28" s="2">
        <v>45615</v>
      </c>
      <c r="C28" t="s">
        <v>51</v>
      </c>
      <c r="D28">
        <v>5</v>
      </c>
      <c r="F28" t="s">
        <v>30</v>
      </c>
    </row>
    <row r="29" spans="1:6" x14ac:dyDescent="0.25">
      <c r="A29" t="s">
        <v>49</v>
      </c>
      <c r="B29" s="2">
        <v>45615</v>
      </c>
      <c r="C29" t="s">
        <v>62</v>
      </c>
      <c r="D29">
        <v>40</v>
      </c>
      <c r="F29" t="s">
        <v>41</v>
      </c>
    </row>
    <row r="30" spans="1:6" x14ac:dyDescent="0.25">
      <c r="A30" t="s">
        <v>48</v>
      </c>
      <c r="B30" s="2">
        <v>45616</v>
      </c>
      <c r="C30" t="s">
        <v>63</v>
      </c>
      <c r="D30">
        <v>35</v>
      </c>
      <c r="F30" t="s">
        <v>34</v>
      </c>
    </row>
    <row r="31" spans="1:6" x14ac:dyDescent="0.25">
      <c r="A31" t="s">
        <v>48</v>
      </c>
      <c r="B31" s="2">
        <v>45616</v>
      </c>
      <c r="C31" t="s">
        <v>51</v>
      </c>
      <c r="D31">
        <v>5</v>
      </c>
      <c r="F31" t="s">
        <v>30</v>
      </c>
    </row>
    <row r="32" spans="1:6" x14ac:dyDescent="0.25">
      <c r="A32" t="s">
        <v>48</v>
      </c>
      <c r="B32" s="2">
        <v>45617</v>
      </c>
      <c r="C32" t="s">
        <v>51</v>
      </c>
      <c r="D32">
        <v>5</v>
      </c>
      <c r="F32" t="s">
        <v>30</v>
      </c>
    </row>
    <row r="33" spans="1:6" x14ac:dyDescent="0.25">
      <c r="A33" t="s">
        <v>48</v>
      </c>
      <c r="B33" s="2">
        <v>45618</v>
      </c>
      <c r="C33" t="s">
        <v>51</v>
      </c>
      <c r="D33">
        <v>5</v>
      </c>
      <c r="F33" t="s">
        <v>30</v>
      </c>
    </row>
    <row r="34" spans="1:6" x14ac:dyDescent="0.25">
      <c r="A34" t="s">
        <v>48</v>
      </c>
      <c r="B34" s="2">
        <v>45618</v>
      </c>
      <c r="C34" t="s">
        <v>54</v>
      </c>
      <c r="D34">
        <v>214</v>
      </c>
      <c r="F34" t="s">
        <v>36</v>
      </c>
    </row>
    <row r="35" spans="1:6" x14ac:dyDescent="0.25">
      <c r="A35" t="s">
        <v>48</v>
      </c>
      <c r="B35" s="2">
        <v>45619</v>
      </c>
      <c r="C35" t="s">
        <v>64</v>
      </c>
      <c r="D35">
        <v>59</v>
      </c>
      <c r="F35" t="s">
        <v>43</v>
      </c>
    </row>
    <row r="36" spans="1:6" x14ac:dyDescent="0.25">
      <c r="A36" t="s">
        <v>48</v>
      </c>
      <c r="B36" s="2">
        <v>45620</v>
      </c>
      <c r="C36" t="s">
        <v>65</v>
      </c>
      <c r="D36">
        <v>13</v>
      </c>
      <c r="F36" t="s">
        <v>43</v>
      </c>
    </row>
    <row r="37" spans="1:6" x14ac:dyDescent="0.25">
      <c r="A37" t="s">
        <v>49</v>
      </c>
      <c r="B37" s="2">
        <v>45621</v>
      </c>
      <c r="C37" t="s">
        <v>66</v>
      </c>
      <c r="D37">
        <v>55</v>
      </c>
      <c r="F37" t="s">
        <v>33</v>
      </c>
    </row>
    <row r="38" spans="1:6" x14ac:dyDescent="0.25">
      <c r="A38" t="s">
        <v>48</v>
      </c>
      <c r="B38" s="2">
        <v>45621</v>
      </c>
      <c r="C38" t="s">
        <v>56</v>
      </c>
      <c r="D38">
        <v>69</v>
      </c>
      <c r="F38" t="s">
        <v>39</v>
      </c>
    </row>
    <row r="39" spans="1:6" x14ac:dyDescent="0.25">
      <c r="A39" t="s">
        <v>48</v>
      </c>
      <c r="B39" s="2">
        <v>45621</v>
      </c>
      <c r="C39" t="s">
        <v>51</v>
      </c>
      <c r="D39">
        <v>5</v>
      </c>
      <c r="F39" t="s">
        <v>30</v>
      </c>
    </row>
    <row r="40" spans="1:6" x14ac:dyDescent="0.25">
      <c r="A40" t="s">
        <v>48</v>
      </c>
      <c r="B40" s="2">
        <v>45622</v>
      </c>
      <c r="C40" t="s">
        <v>51</v>
      </c>
      <c r="D40">
        <v>5</v>
      </c>
      <c r="F40" t="s">
        <v>30</v>
      </c>
    </row>
    <row r="41" spans="1:6" x14ac:dyDescent="0.25">
      <c r="A41" t="s">
        <v>48</v>
      </c>
      <c r="B41" s="2">
        <v>45623</v>
      </c>
      <c r="C41" t="s">
        <v>51</v>
      </c>
      <c r="D41">
        <v>5</v>
      </c>
      <c r="F41" t="s">
        <v>30</v>
      </c>
    </row>
    <row r="42" spans="1:6" x14ac:dyDescent="0.25">
      <c r="A42" t="s">
        <v>48</v>
      </c>
      <c r="B42" s="2">
        <v>45624</v>
      </c>
      <c r="C42" t="s">
        <v>51</v>
      </c>
      <c r="D42">
        <v>5</v>
      </c>
      <c r="F42" t="s">
        <v>30</v>
      </c>
    </row>
    <row r="43" spans="1:6" x14ac:dyDescent="0.25">
      <c r="A43" t="s">
        <v>48</v>
      </c>
      <c r="B43" s="2">
        <v>45625</v>
      </c>
      <c r="C43" t="s">
        <v>51</v>
      </c>
      <c r="D43">
        <v>5</v>
      </c>
      <c r="F43" t="s">
        <v>30</v>
      </c>
    </row>
    <row r="44" spans="1:6" x14ac:dyDescent="0.25">
      <c r="A44" t="s">
        <v>48</v>
      </c>
      <c r="B44" s="2">
        <v>45625</v>
      </c>
      <c r="C44" t="s">
        <v>54</v>
      </c>
      <c r="D44">
        <v>210</v>
      </c>
      <c r="F44" t="s">
        <v>36</v>
      </c>
    </row>
    <row r="45" spans="1:6" x14ac:dyDescent="0.25">
      <c r="A45" t="s">
        <v>48</v>
      </c>
      <c r="B45" s="2">
        <v>45626</v>
      </c>
      <c r="C45" t="s">
        <v>58</v>
      </c>
      <c r="D45">
        <v>239</v>
      </c>
    </row>
    <row r="46" spans="1:6" x14ac:dyDescent="0.25">
      <c r="A46" t="s">
        <v>48</v>
      </c>
      <c r="B46" s="2">
        <v>45626</v>
      </c>
      <c r="C46" t="s">
        <v>60</v>
      </c>
      <c r="D46">
        <v>40</v>
      </c>
    </row>
    <row r="47" spans="1:6" x14ac:dyDescent="0.25">
      <c r="A47" t="s">
        <v>48</v>
      </c>
      <c r="B47" s="2">
        <v>45626</v>
      </c>
      <c r="C47" t="s">
        <v>67</v>
      </c>
      <c r="D47">
        <v>30</v>
      </c>
    </row>
  </sheetData>
  <dataValidations count="1">
    <dataValidation type="list" allowBlank="1" showInputMessage="1" showErrorMessage="1" sqref="F2:F47" xr:uid="{E964F35D-42A4-4B99-BF8A-1568F36E51E8}">
      <formula1>subcategories</formula1>
    </dataValidation>
  </dataValidation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8A62-8E1C-4660-94E3-30EAD0579A72}">
  <dimension ref="A1:H35"/>
  <sheetViews>
    <sheetView showGridLines="0" showRowColHeaders="0" workbookViewId="0">
      <selection activeCell="F33" sqref="F33"/>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33" t="s">
        <v>93</v>
      </c>
      <c r="B1" s="33"/>
      <c r="C1" s="33"/>
      <c r="D1" s="33"/>
      <c r="E1" s="33"/>
      <c r="F1" s="33"/>
      <c r="G1" s="33"/>
      <c r="H1" s="33"/>
    </row>
    <row r="2" spans="1:8" x14ac:dyDescent="0.25"/>
    <row r="3" spans="1:8" x14ac:dyDescent="0.25">
      <c r="B3" s="32" t="s">
        <v>94</v>
      </c>
    </row>
    <row r="4" spans="1:8" x14ac:dyDescent="0.25">
      <c r="B4" s="34" t="s">
        <v>95</v>
      </c>
      <c r="C4" s="35" t="s">
        <v>96</v>
      </c>
    </row>
    <row r="5" spans="1:8" x14ac:dyDescent="0.25">
      <c r="B5" s="34" t="s">
        <v>97</v>
      </c>
      <c r="C5" s="35" t="s">
        <v>98</v>
      </c>
    </row>
    <row r="6" spans="1:8" x14ac:dyDescent="0.25">
      <c r="B6" s="34" t="s">
        <v>99</v>
      </c>
      <c r="C6" s="35" t="s">
        <v>100</v>
      </c>
    </row>
    <row r="7" spans="1:8" x14ac:dyDescent="0.25"/>
    <row r="8" spans="1:8" x14ac:dyDescent="0.25">
      <c r="B8" s="32" t="s">
        <v>101</v>
      </c>
    </row>
    <row r="9" spans="1:8" x14ac:dyDescent="0.25">
      <c r="B9" s="34" t="s">
        <v>102</v>
      </c>
      <c r="C9" s="35" t="s">
        <v>103</v>
      </c>
    </row>
    <row r="10" spans="1:8" x14ac:dyDescent="0.25"/>
    <row r="11" spans="1:8" x14ac:dyDescent="0.25">
      <c r="B11" s="32" t="s">
        <v>104</v>
      </c>
    </row>
    <row r="12" spans="1:8" x14ac:dyDescent="0.25">
      <c r="B12" s="34" t="s">
        <v>105</v>
      </c>
      <c r="C12" s="35" t="s">
        <v>106</v>
      </c>
    </row>
    <row r="13" spans="1:8" x14ac:dyDescent="0.25">
      <c r="B13" s="34" t="s">
        <v>107</v>
      </c>
      <c r="C13" s="35" t="s">
        <v>108</v>
      </c>
    </row>
    <row r="14" spans="1:8" x14ac:dyDescent="0.25">
      <c r="B14" s="34" t="s">
        <v>109</v>
      </c>
      <c r="C14" s="35" t="s">
        <v>110</v>
      </c>
    </row>
    <row r="15" spans="1:8" x14ac:dyDescent="0.25">
      <c r="B15" s="34" t="s">
        <v>111</v>
      </c>
      <c r="C15" s="35" t="s">
        <v>112</v>
      </c>
    </row>
    <row r="16" spans="1:8" x14ac:dyDescent="0.25">
      <c r="B16" s="34" t="s">
        <v>113</v>
      </c>
      <c r="C16" s="35" t="s">
        <v>114</v>
      </c>
    </row>
    <row r="17" spans="2:3" x14ac:dyDescent="0.25">
      <c r="B17" s="34" t="s">
        <v>115</v>
      </c>
      <c r="C17" s="35" t="s">
        <v>116</v>
      </c>
    </row>
    <row r="18" spans="2:3" x14ac:dyDescent="0.25">
      <c r="B18" s="34" t="s">
        <v>117</v>
      </c>
      <c r="C18" s="35" t="s">
        <v>118</v>
      </c>
    </row>
    <row r="19" spans="2:3" x14ac:dyDescent="0.25">
      <c r="B19" s="34" t="s">
        <v>119</v>
      </c>
      <c r="C19" s="35" t="s">
        <v>120</v>
      </c>
    </row>
    <row r="20" spans="2:3" x14ac:dyDescent="0.25">
      <c r="B20" s="34" t="s">
        <v>121</v>
      </c>
      <c r="C20" s="35" t="s">
        <v>122</v>
      </c>
    </row>
    <row r="21" spans="2:3" x14ac:dyDescent="0.25">
      <c r="B21" s="34" t="s">
        <v>123</v>
      </c>
      <c r="C21" s="35" t="s">
        <v>124</v>
      </c>
    </row>
    <row r="22" spans="2:3" x14ac:dyDescent="0.25">
      <c r="B22" s="34" t="s">
        <v>125</v>
      </c>
      <c r="C22" s="35" t="s">
        <v>126</v>
      </c>
    </row>
    <row r="23" spans="2:3" x14ac:dyDescent="0.25">
      <c r="B23" s="34" t="s">
        <v>127</v>
      </c>
      <c r="C23" s="35" t="s">
        <v>128</v>
      </c>
    </row>
    <row r="24" spans="2:3" x14ac:dyDescent="0.25">
      <c r="B24" s="34" t="s">
        <v>129</v>
      </c>
      <c r="C24" s="35" t="s">
        <v>130</v>
      </c>
    </row>
    <row r="25" spans="2:3" x14ac:dyDescent="0.25">
      <c r="B25" s="34" t="s">
        <v>131</v>
      </c>
      <c r="C25" s="35" t="s">
        <v>132</v>
      </c>
    </row>
    <row r="26" spans="2:3" x14ac:dyDescent="0.25">
      <c r="B26" s="34"/>
      <c r="C26" s="35"/>
    </row>
    <row r="27" spans="2:3" x14ac:dyDescent="0.25">
      <c r="B27" s="32" t="s">
        <v>133</v>
      </c>
    </row>
    <row r="28" spans="2:3" x14ac:dyDescent="0.25">
      <c r="B28" s="34" t="s">
        <v>134</v>
      </c>
      <c r="C28" s="35" t="s">
        <v>135</v>
      </c>
    </row>
    <row r="29" spans="2:3" x14ac:dyDescent="0.25">
      <c r="B29" s="34"/>
      <c r="C29" s="35"/>
    </row>
    <row r="30" spans="2:3" x14ac:dyDescent="0.25">
      <c r="B30" s="32" t="s">
        <v>136</v>
      </c>
      <c r="C30" s="35"/>
    </row>
    <row r="31" spans="2:3" x14ac:dyDescent="0.25"/>
    <row r="32" spans="2:3" x14ac:dyDescent="0.25"/>
    <row r="33" x14ac:dyDescent="0.25"/>
    <row r="34" x14ac:dyDescent="0.25"/>
    <row r="35" x14ac:dyDescent="0.25"/>
  </sheetData>
  <hyperlinks>
    <hyperlink ref="C5" r:id="rId1" display="http://www.myonlinetraininghub.com/category/excel-charts" xr:uid="{9F1F63F2-9E60-439A-A004-C5BA11FD4F9B}"/>
    <hyperlink ref="C6" r:id="rId2" display="http://www.myonlinetraininghub.com/category/excel-dashboard" xr:uid="{EF496756-7F4F-4A0C-940A-4E1909EEC070}"/>
    <hyperlink ref="C19" r:id="rId3" xr:uid="{6E4E367B-9E8B-4BFB-8BDC-1FEC4253DB13}"/>
    <hyperlink ref="C9" r:id="rId4" display="http://www.myonlinetraininghub.com/excel-webinars" xr:uid="{DE660817-5536-4743-A69C-DB66DDB9569D}"/>
    <hyperlink ref="C28" r:id="rId5" xr:uid="{B184480C-5D28-46C3-BFD9-2C98F5952FFF}"/>
    <hyperlink ref="C18" r:id="rId6" xr:uid="{00585383-B1B0-4304-8303-D557CDDB1560}"/>
    <hyperlink ref="C4" r:id="rId7" xr:uid="{7A44DF22-78A1-4B3E-A3E0-92DFEF3C2438}"/>
    <hyperlink ref="C12" r:id="rId8" xr:uid="{92375FEF-F24E-48CF-B5FC-942608E2A8E0}"/>
    <hyperlink ref="C13" r:id="rId9" xr:uid="{AA61D19F-19EB-4D1B-94BA-FDD1BE3E0616}"/>
    <hyperlink ref="C14" r:id="rId10" xr:uid="{842A06E3-CCE1-46BF-B31B-8D389D64B588}"/>
    <hyperlink ref="C15" r:id="rId11" xr:uid="{3FAC8346-F68E-4285-B844-E40795FB97C5}"/>
    <hyperlink ref="C16" r:id="rId12" xr:uid="{2172E5E4-D28D-4598-A7A2-3934550F3C1C}"/>
    <hyperlink ref="C17" r:id="rId13" xr:uid="{CE992DAB-D7B1-4146-A5EF-D317D6951C34}"/>
    <hyperlink ref="C20" r:id="rId14" xr:uid="{B72AC5AE-066C-49E5-A1D0-A69CE7BB8BCD}"/>
    <hyperlink ref="C21" r:id="rId15" xr:uid="{6D097974-0575-44C5-AC67-8832F2AD0AF7}"/>
    <hyperlink ref="C22" r:id="rId16" xr:uid="{E41DA546-34A5-442A-BD4D-E15B2644177E}"/>
    <hyperlink ref="C23" r:id="rId17" xr:uid="{5A4CA597-7037-4779-B53B-2DE57FF95B04}"/>
    <hyperlink ref="C24" r:id="rId18" xr:uid="{5FE1B973-BF33-42B1-B36E-C6B5EBE47A2A}"/>
    <hyperlink ref="C25" r:id="rId19" xr:uid="{21972B46-9B4A-4817-9316-26A7E95D8065}"/>
  </hyperlinks>
  <pageMargins left="0.7" right="0.7" top="0.75" bottom="0.75" header="0.3" footer="0.3"/>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a 7 c 9 4 5 9 - d 4 5 f - 4 d b 9 - 8 2 5 1 - 4 4 7 d 5 8 e f 2 3 f 4 "   x m l n s = " h t t p : / / s c h e m a s . m i c r o s o f t . c o m / D a t a M a s h u p " > A A A A A M Y H A A B Q S w M E F A A C A A g A i G H M W p m B i l C m A A A A 9 w A A A B I A H A B D b 2 5 m a W c v U G F j a 2 F n Z S 5 4 b W w g o h g A K K A U A A A A A A A A A A A A A A A A A A A A A A A A A A A A h Y 9 N D o I w G A W v Q r q n P y j B k I 8 S 4 1 Y S E 6 N x 2 9 Q K j V A M L Z a 7 u f B I X k E S R d 2 5 f J N Z z H v c 7 p A P T R 1 c V W d 1 a z L E M E W B M r I 9 a l N m q H e n c I F y D h s h z 6 J U w S g b m w 7 2 m K H K u U t K i P c e + x l u u 5 J E l D J y K N Z b W a l G o I + s / 8 u h N t Y J I x X i s H / F 8 A i z e Y y T h M a Y A Z k o F N p 8 j W g M x h T I D 4 R V X 7 u + U 1 y Z c L k D M k 0 g 7 x P 8 C V B L A w Q U A A I A C A C I Y c 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G H M W p l I V r W + B A A A i B A A A B M A H A B G b 3 J t d W x h c y 9 T Z W N 0 a W 9 u M S 5 t I K I Y A C i g F A A A A A A A A A A A A A A A A A A A A A A A A A A A A M V X X W s b O R R 9 D / g / i O n L G C Z m A 8 u + l C y k T g N J 6 6 R N 3 J b F + E E e X 9 u i s m Q 0 G m + 8 x v 9 9 r 6 T 5 0 M h y Q k u h e Y l 9 J J 1 7 d H X v k V x A r p k U 5 M n 9 v 3 j b O + u d F S u q Y E 7 G M z 5 W V B T U D h X k k n D Q v T O C f 0 + y V D k g 8 v 4 5 B z 4 Y l k q B 0 N + k + j 6 T 8 n v a 3 0 / u 6 R o u k 4 A i m R 4 m Q y k 0 z p 1 m j u l N M l x R s T T h d h t I k H J M Z x w G d t l C q v V Q 8 n I t z G C R u r D Z f p 9 c 5 b k s h U 4 y o n G E a H j W h 4 z s k 2 u q o Q b n + N m B U O S K b Y y E 4 w U w Y w 2 N K N c z U B Y f Y g a i A 0 / l 7 D x H 5 q V U u w 7 b o d 9 s 6 R E 2 n O a 4 p 6 + U l 9 6 m K t y i a b D z T J S c Z 3 9 k 1 R z V m Z y 1 Q m t l X r i r + R x Z h m W h 5 b o N h q j L X X o k C F m u c l 1 S j p + A 5 i s y c a R T c k 4 m N t C 0 s 3 F / Z 2 u 5 N c E s c + F v z Q x U c B p o i s r v n T F x i j Y o w 6 H L N 4 O f L c K W 4 N e V 4 M l C s O X z 2 k B 1 6 J 3 6 8 T P S k R S k 4 1 0 5 X 4 L + y V S 4 x b 8 u D X d U R L r k H 6 A K 4 V u h / / p z Y J a 8 3 D t m 8 A Z m E a K R 5 Q n R q 0 0 M H d F d B L 0 r Y w L v S h 7 j L Z e x l o d N B H 3 I Y / Z w L 7 c R 9 B r y A P X a 9 4 v Y s K 3 U m P g H v Q J 1 3 F v V B D v a d l j X P d q c d 7 N 8 M L 2 u t W K z 0 j p j 4 h y g j T 4 C t Y w 1 9 F C u Z 0 w 0 H f 1 C L Z z e A a p q Z H m F j i p A n F 9 9 Q R X 7 r j g 7 9 5 B V s V U t Y o z L 3 u 2 u g b M 1 0 6 D S 5 B w n f y 4 x 4 p P e o a x 7 K a C f O f P v R 8 v 5 4 p V 6 P s q D K e 2 j y 6 R j 8 Q I 7 K m q E Z i B + T B e W t v H g q h U P o R d 2 m f 3 m R 0 U 0 2 v e d M 0 v 3 w b 2 b t a 5 x O D r 5 z y V Y Y 2 x Y 7 q H A o 7 y T T N R t H r b u I e u 6 c m x C Y L s Z M Y Q f m J g P P s J C P + C B e 9 f K + + c N F X P n b t d f W y k O t 5 + b u y y Q H Y n U s d / A c U N 3 D o d b T b e i A G V q 2 h Z l 9 F o N Z N c F X F 2 q p n w G B k g n 5 u O 0 7 / t h J M 4 I / X g V D 9 T V g n H c X D + Q R d p I T b v F + + H V d g h U m b q t Y 3 q m 7 q X r h n E 8 U l z w K P / 1 i u k J O D 4 t D X Z s W V a 8 V i V 0 6 r 9 L 5 F c / J l w p q Q r C h O 2 E p G 6 F p g 0 M a h W 9 Q c v V G L g K R k a s W F O d r 1 y d N / 2 j j c Z v T K 8 e B N 9 9 U s Z e 2 B Z s D o I d 1 A 1 d d 0 T d c B Z 9 W J g l b b d U R s + 5 m V Q 5 f m P / F W r O J s S 4 X L K c 8 h A 2 3 h P D N F u f x P 9 D S z w K G Z t f K m o 8 4 t C v j 1 J B L t X c b O i G A Z / b R O A X N D a D O y y 1 i M 0 B n l J q H c 1 W R P p C R v t N i I U h M S 8 S Q + 5 4 B z c N l o Y K O s v q w / n I C t 0 W b 1 q x j K X B I w z V O 9 d A 0 5 p v Q 5 m K U N m v n 2 T B r H e m r V h k S V m f X P 5 N 9 i 2 4 Z 2 g p 6 d b C b E G 2 y G e S S 6 R y j + 3 B b Z F u M 0 8 7 L u g T v C Y F z g V e A A F T 1 G Q y g q K g S 1 P F y X g F 7 p j k w s w k W 0 N E 5 h I 3 L q Q m t p L t g D 8 p t 7 U 4 w L 7 C 0 q e M I 9 F 2 G g T 2 b 5 p o + 7 c F b p P T r 5 r J v e Z v 0 e u e O w Z l k c a l T r Y c G h a W C b m 3 j Z C Q 7 K L m / Q A b T V x T x y z D 1 J E b T b s a 7 F u t + Q l Y X 9 T B D 7 3 w u Z k 4 o R e d n z / 1 J e z d B M e 3 Q m v s l Q k e 6 g 0 8 A t a Z d a v I Q 8 A O t S 8 B f 7 N m A 1 5 K r K L f v p 0 f v i S O d 2 / u i V a X + x 2 S 7 + r L o i 6 + I E z v 7 O 3 / U E s B A i 0 A F A A C A A g A i G H M W p m B i l C m A A A A 9 w A A A B I A A A A A A A A A A A A A A A A A A A A A A E N v b m Z p Z y 9 Q Y W N r Y W d l L n h t b F B L A Q I t A B Q A A g A I A I h h z F o P y u m r p A A A A O k A A A A T A A A A A A A A A A A A A A A A A P I A A A B b Q 2 9 u d G V u d F 9 U e X B l c 1 0 u e G 1 s U E s B A i 0 A F A A C A A g A i G H M W p l I V r W + B A A A i B A A A B M A A A A A A A A A A A A A A A A A 4 w E A A E Z v c m 1 1 b G F z L 1 N l Y 3 R p b 2 4 x L m 1 Q S w U G A A A A A A M A A w D C A A A A 7 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M C Q A A A A A A A A O J 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J s Q n V k Z 2 V 0 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l F 1 Z X J 5 S U Q i I F Z h b H V l P S J z O T k w N j k 4 Z T M t O D h m Z C 0 0 Y z A 2 L T l k N T k t N T J j O T A 0 N z Y 5 O W N i I i A v P j x F b n R y e S B U e X B l P S J G a W x s T 2 J q Z W N 0 V H l w Z S I g V m F s d W U 9 I n N D b 2 5 u Z W N 0 a W 9 u T 2 5 s e S I g L z 4 8 R W 5 0 c n k g V H l w Z T 0 i R m l s b F R v R G F 0 Y U 1 v Z G V s R W 5 h Y m x l Z C I g V m F s d W U 9 I m w w I i A v P j x F b n R y e S B U e X B l P S J G a W x s U 3 R h d H V z I i B W Y W x 1 Z T 0 i c 0 N v b X B s Z X R l I i A v P j x F b n R y e S B U e X B l P S J G a W x s T G F z d F V w Z G F 0 Z W Q i I F Z h b H V l P S J k M j A y N S 0 w N i 0 x M l Q w M j o x M j o x N S 4 2 N T k w M z c 5 W i I g L z 4 8 R W 5 0 c n k g V H l w Z T 0 i R m l s b E V y c m 9 y Q 2 9 k Z S I g V m F s d W U 9 I n N V b m t u b 3 d u I i A v P j x F b n R y e S B U e X B l P S J B Z G R l Z F R v R G F 0 Y U 1 v Z G V s I i B W Y W x 1 Z T 0 i b D A i I C 8 + P C 9 T d G F i b G V F b n R y a W V z P j w v S X R l b T 4 8 S X R l b T 4 8 S X R l b U x v Y 2 F 0 a W 9 u P j x J d G V t V H l w Z T 5 G b 3 J t d W x h P C 9 J d G V t V H l w Z T 4 8 S X R l b V B h d G g + U 2 V j d G l v b j E v V G J s Q n V k Z 2 V 0 L 1 N v d X J j Z T w v S X R l b V B h d G g + P C 9 J d G V t T G 9 j Y X R p b 2 4 + P F N 0 Y W J s Z U V u d H J p Z X M g L z 4 8 L 0 l 0 Z W 0 + P E l 0 Z W 0 + P E l 0 Z W 1 M b 2 N h d G l v b j 4 8 S X R l b V R 5 c G U + R m 9 y b X V s Y T w v S X R l b V R 5 c G U + P E l 0 Z W 1 Q Y X R o P l N l Y 3 R p b 2 4 x L 1 R i b F R y Y W 5 z Y W N 0 a W 9 u 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l F 1 Z X J 5 S U Q i I F Z h b H V l P S J z M D k w Y T Q 2 O D Q t M j B i Z S 0 0 Y z R j L T l m Y j Y t M W U y Z j g 4 M j N l Y z B h I i A v P j x F b n R y e S B U e X B l P S J O Y X Z p Z 2 F 0 a W 9 u U 3 R l c E 5 h b W U i I F Z h b H V l P S J z T m F 2 a W d h d G l v b i I g L z 4 8 R W 5 0 c n k g V H l w Z T 0 i R m l s b F N 0 Y X R 1 c y I g V m F s d W U 9 I n N D b 2 1 w b G V 0 Z S I g L z 4 8 R W 5 0 c n k g V H l w Z T 0 i R m l s b E x h c 3 R V c G R h d G V k I i B W Y W x 1 Z T 0 i Z D I w M j U t M D Y t M T J U M D I 6 M T I 6 M T U u N j Q 3 N D U 2 M F o i I C 8 + P E V u d H J 5 I F R 5 c G U 9 I k Z p b G x F c n J v c k N v Z G U i I F Z h b H V l P S J z V W 5 r b m 9 3 b i I g L z 4 8 R W 5 0 c n k g V H l w Z T 0 i Q W R k Z W R U b 0 R h d G F N b 2 R l b C I g V m F s d W U 9 I m w w I i A v P j w v U 3 R h Y m x l R W 5 0 c m l l c z 4 8 L 0 l 0 Z W 0 + P E l 0 Z W 0 + P E l 0 Z W 1 M b 2 N h d G l v b j 4 8 S X R l b V R 5 c G U + R m 9 y b X V s Y T w v S X R l b V R 5 c G U + P E l 0 Z W 1 Q Y X R o P l N l Y 3 R p b 2 4 x L 1 R i b F R y Y W 5 z Y W N 0 a W 9 u c y 9 T b 3 V y Y 2 U 8 L 0 l 0 Z W 1 Q Y X R o P j w v S X R l b U x v Y 2 F 0 a W 9 u P j x T d G F i b G V F b n R y a W V z I C 8 + P C 9 J d G V t P j x J d G V t P j x J d G V t T G 9 j Y X R p b 2 4 + P E l 0 Z W 1 U e X B l P k Z v c m 1 1 b G E 8 L 0 l 0 Z W 1 U e X B l P j x J d G V t U G F 0 a D 5 T Z W N 0 a W 9 u M S 9 U Y m x U c m F u c 2 F j d G l v b n M v Q 2 h h b m d l Z C U y M F R 5 c G U 8 L 0 l 0 Z W 1 Q Y X R o P j w v S X R l b U x v Y 2 F 0 a W 9 u P j x T d G F i b G V F b n R y a W V z I C 8 + P C 9 J d G V t P j x J d G V t P j x J d G V t T G 9 j Y X R p b 2 4 + P E l 0 Z W 1 U e X B l P k Z v c m 1 1 b G E 8 L 0 l 0 Z W 1 U e X B l P j x J d G V t U G F 0 a D 5 T Z W N 0 a W 9 u M S 9 U Y m x U c m F u c 2 F j d G l v b n M v Q W R k Z W Q l M j B D d X N 0 b 2 0 8 L 0 l 0 Z W 1 Q Y X R o P j w v S X R l b U x v Y 2 F 0 a W 9 u P j x T d G F i b G V F b n R y a W V z I C 8 + P C 9 J d G V t P j x J d G V t P j x J d G V t T G 9 j Y X R p b 2 4 + P E l 0 Z W 1 U e X B l P k Z v c m 1 1 b G E 8 L 0 l 0 Z W 1 U e X B l P j x J d G V t U G F 0 a D 5 T Z W N 0 a W 9 u M S 9 U Y m x U c m F u c 2 F j d G l v b n M v U m V w b G F j Z W Q l M j B W Y W x 1 Z T w v S X R l b V B h d G g + P C 9 J d G V t T G 9 j Y X R p b 2 4 + P F N 0 Y W J s Z U V u d H J p Z X M g L z 4 8 L 0 l 0 Z W 0 + P E l 0 Z W 0 + P E l 0 Z W 1 M b 2 N h d G l v b j 4 8 S X R l b V R 5 c G U + R m 9 y b X V s Y T w v S X R l b V R 5 c G U + P E l 0 Z W 1 Q Y X R o P l N l Y 3 R p b 2 4 x L 1 R i b F R y Y W 5 z Y W N 0 a W 9 u c y 9 S Z W 1 v d m V k J T I w Q 2 9 s d W 1 u c z w v S X R l b V B h d G g + P C 9 J d G V t T G 9 j Y X R p b 2 4 + P F N 0 Y W J s Z U V u d H J p Z X M g L z 4 8 L 0 l 0 Z W 0 + P E l 0 Z W 0 + P E l 0 Z W 1 M b 2 N h d G l v b j 4 8 S X R l b V R 5 c G U + R m 9 y b X V s Y T w v S X R l b V R 5 c G U + P E l 0 Z W 1 Q Y X R o P l N l Y 3 R p b 2 4 x L 1 R i b E J 1 Z G d l d C 9 D a G F u Z 2 V k J T I w V H l w Z T w v S X R l b V B h d G g + P C 9 J d G V t T G 9 j Y X R p b 2 4 + P F N 0 Y W J s Z U V u d H J p Z X M g L z 4 8 L 0 l 0 Z W 0 + P E l 0 Z W 0 + P E l 0 Z W 1 M b 2 N h d G l v b j 4 8 S X R l b V R 5 c G U + R m 9 y b X V s Y T w v S X R l b V R 5 c G U + P E l 0 Z W 1 Q Y X R o P l N l Y 3 R p b 2 4 x L 1 R i b E J 1 Z G d l d C 9 V b n B p d m 9 0 Z W Q l M j B P d G h l c i U y M E N v b H V t b n M 8 L 0 l 0 Z W 1 Q Y X R o P j w v S X R l b U x v Y 2 F 0 a W 9 u P j x T d G F i b G V F b n R y a W V z I C 8 + P C 9 J d G V t P j x J d G V t P j x J d G V t T G 9 j Y X R p b 2 4 + P E l 0 Z W 1 U e X B l P k Z v c m 1 1 b G E 8 L 0 l 0 Z W 1 U e X B l P j x J d G V t U G F 0 a D 5 T Z W N 0 a W 9 u M S 9 E Y X R h P C 9 J d G V t U G F 0 a D 4 8 L 0 l 0 Z W 1 M b 2 N h d G l v b j 4 8 U 3 R h Y m x l R W 5 0 c m l l c z 4 8 R W 5 0 c n k g V H l w Z T 0 i S X N Q c m l 2 Y X R l I i B W Y W x 1 Z T 0 i b D A i I C 8 + P E V u d H J 5 I F R 5 c G U 9 I l F 1 Z X J 5 S U Q i I F Z h b H V l P S J z O W V k N z Q y M m I t N m E 3 Y i 0 0 Z T g z L W I w O T I t Z j V l N 2 R m Z m R m Y T I 2 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Q a X Z v d E 9 i a m V j d E 5 h b W U i I F Z h b H V l P S J z 8 J + T i i B S Z X B v c n Q h U F R Q c m 9 m a X R M b 3 N z I i A v P j x F b n R y e S B U e X B l P S J G a W x s V G 9 E Y X R h T W 9 k Z W x F b m F i b G V k I i B W Y W x 1 Z T 0 i b D A i I C 8 + P E V u d H J 5 I F R 5 c G U 9 I k Z p b G x P Y m p l Y 3 R U e X B l I i B W Y W x 1 Z T 0 i c 1 B p d m 9 0 V G F i b G U i I C 8 + P E V u d H J 5 I F R 5 c G U 9 I k x v Y W R l Z F R v Q W 5 h b H l z a X N T Z X J 2 a W N l c y I g V m F s d W U 9 I m w w I i A v P j x F b n R y e S B U e X B l P S J G a W x s T G F z d F V w Z G F 0 Z W Q i I F Z h b H V l P S J k M j A y N S 0 w N i 0 x M l Q w M j o x M j o x N i 4 2 N D Y 2 M j g w W i I g L z 4 8 R W 5 0 c n k g V H l w Z T 0 i R m l s b E N v b H V t b l R 5 c G V z I i B W Y W x 1 Z T 0 i c 0 J n a 0 d C Z 0 F G Q l F Z R 0 F 3 T T 0 i I C 8 + P E V u d H J 5 I F R 5 c G U 9 I k Z p b G x D b 2 x 1 b W 5 O Y W 1 l c y I g V m F s d W U 9 I n N b J n F 1 b 3 Q 7 Q W N j b 3 V u d C Z x d W 9 0 O y w m c X V v d D t E Y X R l J n F 1 b 3 Q 7 L C Z x d W 9 0 O 0 R l c 2 N y a X B 0 a W 9 u J n F 1 b 3 Q 7 L C Z x d W 9 0 O 1 N 1 Y i 1 j Y X R l Z 2 9 y e S Z x d W 9 0 O y w m c X V v d D t D b 2 x 1 b W 4 x J n F 1 b 3 Q 7 L C Z x d W 9 0 O 0 F j d H V h b C Z x d W 9 0 O y w m c X V v d D t C d W R n Z X Q m c X V v d D s s J n F 1 b 3 Q 7 Q 2 F 0 Z W d v c n k m c X V v d D s s J n F 1 b 3 Q 7 Q 2 F 0 Z W d v c n k g V H l w Z S Z x d W 9 0 O y w m c X V v d D t Z Z W F y J n F 1 b 3 Q 7 L C Z x d W 9 0 O 0 1 v b n R o 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R G F 0 Y S 9 B d X R v U m V t b 3 Z l Z E N v b H V t b n M x L n t S Z X N 1 b H Q s M H 0 m c X V v d D t d L C Z x d W 9 0 O 0 N v b H V t b k N v d W 5 0 J n F 1 b 3 Q 7 O j E s J n F 1 b 3 Q 7 S 2 V 5 Q 2 9 s d W 1 u T m F t Z X M m c X V v d D s 6 W 1 0 s J n F 1 b 3 Q 7 Q 2 9 s d W 1 u S W R l b n R p d G l l c y Z x d W 9 0 O z p b J n F 1 b 3 Q 7 U 2 V j d G l v b j E v R G F 0 Y S 9 B d X R v U m V t b 3 Z l Z E N v b H V t b n M x L n t S Z X N 1 b H Q s M H 0 m c X V v d D t d L C Z x d W 9 0 O 1 J l b G F 0 a W 9 u c 2 h p c E l u Z m 8 m c X V v d D s 6 W 1 1 9 I i A v P j x F b n R y e S B U e X B l P S J G a W x s R X J y b 3 J D b 3 V u d C I g V m F s d W U 9 I m w z I i A v P j x F b n R y e S B U e X B l P S J G a W x s R X J y b 3 J D b 2 R l I i B W Y W x 1 Z T 0 i c 1 V u a 2 5 v d 2 4 i I C 8 + P E V u d H J 5 I F R 5 c G U 9 I k Z p b G x D b 3 V u d C I g V m F s d W U 9 I m w 5 M D Q i I C 8 + P E V u d H J 5 I F R 5 c G U 9 I k F k Z G V k V G 9 E Y X R h T W 9 k Z W w i I F Z h b H V l P S J s M C I g L z 4 8 L 1 N 0 Y W J s Z U V u d H J p Z X M + P C 9 J d G V t P j x J d G V t P j x J d G V t T G 9 j Y X R p b 2 4 + P E l 0 Z W 1 U e X B l P k Z v c m 1 1 b G E 8 L 0 l 0 Z W 1 U e X B l P j x J d G V t U G F 0 a D 5 T Z W N 0 a W 9 u M S 9 E Y X R h L 1 N v d X J j Z T w v S X R l b V B h d G g + P C 9 J d G V t T G 9 j Y X R p b 2 4 + P F N 0 Y W J s Z U V u d H J p Z X M g L z 4 8 L 0 l 0 Z W 0 + P E l 0 Z W 0 + P E l 0 Z W 1 M b 2 N h d G l v b j 4 8 S X R l b V R 5 c G U + R m 9 y b X V s Y T w v S X R l b V R 5 c G U + P E l 0 Z W 1 Q Y X R o P l N l Y 3 R p b 2 4 x L 0 R h d G E v T W V y Z 2 V k J T I w U X V l c m l l c z w v S X R l b V B h d G g + P C 9 J d G V t T G 9 j Y X R p b 2 4 + P F N 0 Y W J s Z U V u d H J p Z X M g L z 4 8 L 0 l 0 Z W 0 + P E l 0 Z W 0 + P E l 0 Z W 1 M b 2 N h d G l v b j 4 8 S X R l b V R 5 c G U + R m 9 y b X V s Y T w v S X R l b V R 5 c G U + P E l 0 Z W 1 Q Y X R o P l N l Y 3 R p b 2 4 x L 0 R h d G E v S W 5 z Z X J 0 Z W Q l M j B Z Z W F y P C 9 J d G V t U G F 0 a D 4 8 L 0 l 0 Z W 1 M b 2 N h d G l v b j 4 8 U 3 R h Y m x l R W 5 0 c m l l c y A v P j w v S X R l b T 4 8 S X R l b T 4 8 S X R l b U x v Y 2 F 0 a W 9 u P j x J d G V t V H l w Z T 5 G b 3 J t d W x h P C 9 J d G V t V H l w Z T 4 8 S X R l b V B h d G g + U 2 V j d G l v b j E v R G F 0 Y S 9 J b n N l c n R l Z C U y M E 1 v b n R o P C 9 J d G V t U G F 0 a D 4 8 L 0 l 0 Z W 1 M b 2 N h d G l v b j 4 8 U 3 R h Y m x l R W 5 0 c m l l c y A v P j w v S X R l b T 4 8 S X R l b T 4 8 S X R l b U x v Y 2 F 0 a W 9 u P j x J d G V t V H l w Z T 5 G b 3 J t d W x h P C 9 J d G V t V H l w Z T 4 8 S X R l b V B h d G g + U 2 V j d G l v b j E v R G F 0 Y S 9 D a G F u Z 2 V k J T I w V H l w Z T w v S X R l b V B h d G g + P C 9 J d G V t T G 9 j Y X R p b 2 4 + P F N 0 Y W J s Z U V u d H J p Z X M g L z 4 8 L 0 l 0 Z W 0 + P E l 0 Z W 0 + P E l 0 Z W 1 M b 2 N h d G l v b j 4 8 S X R l b V R 5 c G U + R m 9 y b X V s Y T w v S X R l b V R 5 c G U + P E l 0 Z W 1 Q Y X R o P l N l Y 3 R p b 2 4 x L 1 R i b E N h d G V n b 3 J p 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Z p b G x l Z E N v b X B s Z X R l U m V z d W x 0 V G 9 X b 3 J r c 2 h l Z X Q i I F Z h b H V l P S J s M C I g L z 4 8 R W 5 0 c n k g V H l w Z T 0 i U X V l c n l J R C I g V m F s d W U 9 I n M 3 N j M z M T U w Z C 1 k Z D F k L T Q 5 M T E t Y j g 2 M i 0 z O D g 5 Y m N h Z T g y Z m U i I C 8 + P E V u d H J 5 I F R 5 c G U 9 I k J 1 Z m Z l c k 5 l e H R S Z W Z y Z X N o I i B W Y W x 1 Z T 0 i b D E i I C 8 + P E V u d H J 5 I F R 5 c G U 9 I k Z p b G x T d G F 0 d X M i I F Z h b H V l P S J z Q 2 9 t c G x l d G U i I C 8 + P E V u d H J 5 I F R 5 c G U 9 I k Z p b G x M Y X N 0 V X B k Y X R l Z C I g V m F s d W U 9 I m Q y M D I 1 L T A 2 L T E y V D A y O j E y O j E 1 L j Y 1 N D A w M z R a I i A v P j x F b n R y e S B U e X B l P S J G a W x s R X J y b 3 J D b 2 R l I i B W Y W x 1 Z T 0 i c 1 V u a 2 5 v d 2 4 i I C 8 + P E V u d H J 5 I F R 5 c G U 9 I k F k Z G V k V G 9 E Y X R h T W 9 k Z W w i I F Z h b H V l P S J s M C I g L z 4 8 L 1 N 0 Y W J s Z U V u d H J p Z X M + P C 9 J d G V t P j x J d G V t P j x J d G V t T G 9 j Y X R p b 2 4 + P E l 0 Z W 1 U e X B l P k Z v c m 1 1 b G E 8 L 0 l 0 Z W 1 U e X B l P j x J d G V t U G F 0 a D 5 T Z W N 0 a W 9 u M S 9 U Y m x D Y X R l Z 2 9 y a W V z L 1 N v d X J j Z T w v S X R l b V B h d G g + P C 9 J d G V t T G 9 j Y X R p b 2 4 + P F N 0 Y W J s Z U V u d H J p Z X M g L z 4 8 L 0 l 0 Z W 0 + P E l 0 Z W 0 + P E l 0 Z W 1 M b 2 N h d G l v b j 4 8 S X R l b V R 5 c G U + R m 9 y b X V s Y T w v S X R l b V R 5 c G U + P E l 0 Z W 1 Q Y X R o P l N l Y 3 R p b 2 4 x L 1 R i b E N h d G V n b 3 J p Z X M v Q 2 h h b m d l Z C U y M F R 5 c G U 8 L 0 l 0 Z W 1 Q Y X R o P j w v S X R l b U x v Y 2 F 0 a W 9 u P j x T d G F i b G V F b n R y a W V z I C 8 + P C 9 J d G V t P j x J d G V t P j x J d G V t T G 9 j Y X R p b 2 4 + P E l 0 Z W 1 U e X B l P k Z v c m 1 1 b G E 8 L 0 l 0 Z W 1 U e X B l P j x J d G V t U G F 0 a D 5 T Z W N 0 a W 9 u M S 9 U Y m x C d W R n Z X Q v T W V y Z 2 V k J T I w Q 2 9 s d W 1 u c z w v S X R l b V B h d G g + P C 9 J d G V t T G 9 j Y X R p b 2 4 + P F N 0 Y W J s Z U V u d H J p Z X M g L z 4 8 L 0 l 0 Z W 0 + P E l 0 Z W 0 + P E l 0 Z W 1 M b 2 N h d G l v b j 4 8 S X R l b V R 5 c G U + R m 9 y b X V s Y T w v S X R l b V R 5 c G U + P E l 0 Z W 1 Q Y X R o P l N l Y 3 R p b 2 4 x L 1 R i b E J 1 Z G d l d C 9 D a G F u Z 2 V k J T I w V H l w Z T E 8 L 0 l 0 Z W 1 Q Y X R o P j w v S X R l b U x v Y 2 F 0 a W 9 u P j x T d G F i b G V F b n R y a W V z I C 8 + P C 9 J d G V t P j x J d G V t P j x J d G V t T G 9 j Y X R p b 2 4 + P E l 0 Z W 1 U e X B l P k Z v c m 1 1 b G E 8 L 0 l 0 Z W 1 U e X B l P j x J d G V t U G F 0 a D 5 T Z W N 0 a W 9 u M S 9 U Y m x C d W R n Z X Q v U m V u Y W 1 l Z C U y M E N v b H V t b n M 8 L 0 l 0 Z W 1 Q Y X R o P j w v S X R l b U x v Y 2 F 0 a W 9 u P j x T d G F i b G V F b n R y a W V z I C 8 + P C 9 J d G V t P j x J d G V t P j x J d G V t T G 9 j Y X R p b 2 4 + P E l 0 Z W 1 U e X B l P k Z v c m 1 1 b G E 8 L 0 l 0 Z W 1 U e X B l P j x J d G V t U G F 0 a D 5 T Z W N 0 a W 9 u M S 9 E Y X R h L 0 V 4 c G F u Z G V k J T I w V G J s R F Y 8 L 0 l 0 Z W 1 Q Y X R o P j w v S X R l b U x v Y 2 F 0 a W 9 u P j x T d G F i b G V F b n R y a W V z I C 8 + P C 9 J d G V t P j x J d G V t P j x J d G V t T G 9 j Y X R p b 2 4 + P E l 0 Z W 1 U e X B l P k Z v c m 1 1 b G E 8 L 0 l 0 Z W 1 U e X B l P j x J d G V t U G F 0 a D 5 T Z W N 0 a W 9 u M S 9 F c n J v c n M l M j B p b i U y M E R h d G 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0 N z B h Y j k w Y S 0 5 M z Y w L T R j M D A t O T U z M y 0 z N z J l N G R h Z D h j N 2 U i I C 8 + P E V u d H J 5 I F R 5 c G U 9 I k 5 h d m l n Y X R p b 2 5 T d G V w T m F t Z S I g V m F s d W U 9 I n N O Y X Z p Z 2 F 0 a W 9 u 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M Y X N 0 V X B k Y X R l Z C I g V m F s d W U 9 I m Q y M D I 1 L T A 2 L T E y V D A y O j E y O j E 1 L j Y 2 N D A z N z h a I i A v P j x F b n R y e S B U e X B l P S J G a W x s R X J y b 3 J D b 2 R l I i B W Y W x 1 Z T 0 i c 1 V u a 2 5 v d 2 4 i I C 8 + P E V u d H J 5 I F R 5 c G U 9 I k F k Z G V k V G 9 E Y X R h T W 9 k Z W w i I F Z h b H V l P S J s M C I g L z 4 8 L 1 N 0 Y W J s Z U V u d H J p Z X M + P C 9 J d G V t P j x J d G V t P j x J d G V t T G 9 j Y X R p b 2 4 + P E l 0 Z W 1 U e X B l P k Z v c m 1 1 b G E 8 L 0 l 0 Z W 1 U e X B l P j x J d G V t U G F 0 a D 5 T Z W N 0 a W 9 u M S 9 F c n J v c n M l M j B p b i U y M E R h d G E v U 2 9 1 c m N l P C 9 J d G V t U G F 0 a D 4 8 L 0 l 0 Z W 1 M b 2 N h d G l v b j 4 8 U 3 R h Y m x l R W 5 0 c m l l c y A v P j w v S X R l b T 4 8 S X R l b T 4 8 S X R l b U x v Y 2 F 0 a W 9 u P j x J d G V t V H l w Z T 5 G b 3 J t d W x h P C 9 J d G V t V H l w Z T 4 8 S X R l b V B h d G g + U 2 V j d G l v b j E v R X J y b 3 J z J T I w a W 4 l M j B E Y X R h L 0 R l d G V j d G V k J T I w V H l w Z S U y M E 1 p c 2 1 h d G N o Z X M 8 L 0 l 0 Z W 1 Q Y X R o P j w v S X R l b U x v Y 2 F 0 a W 9 u P j x T d G F i b G V F b n R y a W V z I C 8 + P C 9 J d G V t P j x J d G V t P j x J d G V t T G 9 j Y X R p b 2 4 + P E l 0 Z W 1 U e X B l P k Z v c m 1 1 b G E 8 L 0 l 0 Z W 1 U e X B l P j x J d G V t U G F 0 a D 5 T Z W N 0 a W 9 u M S 9 F c n J v c n M l M j B p b i U y M E R h d G E v Q W R k Z W Q l M j B J b m R l e D w v S X R l b V B h d G g + P C 9 J d G V t T G 9 j Y X R p b 2 4 + P F N 0 Y W J s Z U V u d H J p Z X M g L z 4 8 L 0 l 0 Z W 0 + P E l 0 Z W 0 + P E l 0 Z W 1 M b 2 N h d G l v b j 4 8 S X R l b V R 5 c G U + R m 9 y b X V s Y T w v S X R l b V R 5 c G U + P E l 0 Z W 1 Q Y X R o P l N l Y 3 R p b 2 4 x L 0 V y c m 9 y c y U y M G l u J T I w R G F 0 Y S 9 L Z X B 0 J T I w R X J y b 3 J z P C 9 J d G V t U G F 0 a D 4 8 L 0 l 0 Z W 1 M b 2 N h d G l v b j 4 8 U 3 R h Y m x l R W 5 0 c m l l c y A v P j w v S X R l b T 4 8 S X R l b T 4 8 S X R l b U x v Y 2 F 0 a W 9 u P j x J d G V t V H l w Z T 5 G b 3 J t d W x h P C 9 J d G V t V H l w Z T 4 8 S X R l b V B h d G g + U 2 V j d G l v b j E v R X J y b 3 J z J T I w a W 4 l M j B E Y X R h L 1 J l b 3 J k Z X J l Z C U y M E N v b H V t b n M 8 L 0 l 0 Z W 1 Q Y X R o P j w v S X R l b U x v Y 2 F 0 a W 9 u P j x T d G F i b G V F b n R y a W V z I C 8 + P C 9 J d G V t P j x J d G V t P j x J d G V t T G 9 j Y X R p b 2 4 + P E l 0 Z W 1 U e X B l P k Z v c m 1 1 b G E 8 L 0 l 0 Z W 1 U e X B l P j x J d G V t U G F 0 a D 5 T Z W N 0 a W 9 u M S 9 F c n J v c n M l M j B p b i U y M E R h d G E v Q 2 h h b m d l Z C U y M F R 5 c G U 8 L 0 l 0 Z W 1 Q Y X R o P j w v S X R l b U x v Y 2 F 0 a W 9 u P j x T d G F i b G V F b n R y a W V z I C 8 + P C 9 J d G V t P j x J d G V t P j x J d G V t T G 9 j Y X R p b 2 4 + P E l 0 Z W 1 U e X B l P k Z v c m 1 1 b G E 8 L 0 l 0 Z W 1 U e X B l P j x J d G V t U G F 0 a D 5 T Z W N 0 a W 9 u M S 9 E Y X R h L 0 Z p b H R l c m V k J T I w U m 9 3 c z w v S X R l b V B h d G g + P C 9 J d G V t T G 9 j Y X R p b 2 4 + P F N 0 Y W J s Z U V u d H J p Z X M g L z 4 8 L 0 l 0 Z W 0 + P C 9 J d G V t c z 4 8 L 0 x v Y 2 F s U G F j a 2 F n Z U 1 l d G F k Y X R h R m l s Z T 4 W A A A A U E s F B g A A A A A A A A A A A A A A A A A A A A A A A C Y B A A A B A A A A 0 I y d 3 w E V 0 R G M e g D A T 8 K X 6 w E A A A B J F k 0 G a p o a Q Y U W R 3 n q H 5 Z M A A A A A A I A A A A A A B B m A A A A A Q A A I A A A A F B n k V M X N Z S C d j k i 5 Y Z s x T i + + 0 v 6 V P 4 s P c H h + G F h r j k k A A A A A A 6 A A A A A A g A A I A A A A H 3 b 8 n C C o + Q / / p v I e 3 p 7 1 4 Z E u x g i x + m q J o t Y 1 c m a f J p u U A A A A B 3 4 + V J y N E u p c l w R 8 r R E 5 B a T x 1 v C x T + k v r G M s O X N c Q 0 + n 6 Q a q 8 C 5 u l 0 / 5 A T a / K z b o V o 1 G F 6 k X v G t S / N B I u F p d n 6 7 L Y z 9 F k T L o c b b G L a + 3 s Z 6 Q A A A A B H Y h G 0 K H P r T s t w U 7 g E Q k w d 9 F u h 1 c W V 9 B d O i z 1 L i F j y w Z t s b F Z J M P v u 3 G a A N z 4 A q 7 A C o y 3 b Q J s W G 0 0 c S l K g S + A o = < / D a t a M a s h u p > 
</file>

<file path=customXml/itemProps1.xml><?xml version="1.0" encoding="utf-8"?>
<ds:datastoreItem xmlns:ds="http://schemas.openxmlformats.org/officeDocument/2006/customXml" ds:itemID="{A018FE13-F58F-4C68-A61D-6A300FAF69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 Categories</vt:lpstr>
      <vt:lpstr>🎯 Budget</vt:lpstr>
      <vt:lpstr>🏦 Transactions</vt:lpstr>
      <vt:lpstr>📊 Report</vt:lpstr>
      <vt:lpstr>🧮 Analysis</vt:lpstr>
      <vt:lpstr>💰 Savings</vt:lpstr>
      <vt:lpstr>Nov Data</vt:lpstr>
      <vt:lpstr>More Resources</vt:lpstr>
      <vt:lpstr>Categories</vt:lpstr>
      <vt:lpstr>subcategories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cp:lastPrinted>2025-06-12T01:29:07Z</cp:lastPrinted>
  <dcterms:created xsi:type="dcterms:W3CDTF">2023-12-07T10:50:23Z</dcterms:created>
  <dcterms:modified xsi:type="dcterms:W3CDTF">2025-06-12T02:31:56Z</dcterms:modified>
  <cp:category/>
  <cp:contentStatus/>
</cp:coreProperties>
</file>