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drawings/drawing1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365moth-my.sharepoint.com/personal/website_myonlinetraininghub_com/Documents/Blog Posts/Excel Formulas (Modern)/"/>
    </mc:Choice>
  </mc:AlternateContent>
  <xr:revisionPtr revIDLastSave="943" documentId="8_{ACF1C83F-AB96-44A1-8D34-E175720900E6}" xr6:coauthVersionLast="47" xr6:coauthVersionMax="47" xr10:uidLastSave="{1BEFB2F4-93ED-4748-A9BE-FCF179F5AAD3}"/>
  <bookViews>
    <workbookView xWindow="-120" yWindow="-120" windowWidth="20730" windowHeight="11160" activeTab="1" xr2:uid="{FBEE0547-C1DD-4B7A-A3EB-2BA1446463BC}"/>
  </bookViews>
  <sheets>
    <sheet name="Copyright" sheetId="5" r:id="rId1"/>
    <sheet name="Function List" sheetId="2" r:id="rId2"/>
    <sheet name="UNIQUE" sheetId="10" r:id="rId3"/>
    <sheet name="SORT" sheetId="11" r:id="rId4"/>
    <sheet name="TEXTJOIN" sheetId="12" r:id="rId5"/>
    <sheet name="FILTER" sheetId="13" r:id="rId6"/>
    <sheet name="VSTACK" sheetId="14" r:id="rId7"/>
    <sheet name="XLOOKUP" sheetId="15" r:id="rId8"/>
    <sheet name="SEQUENCE" sheetId="16" r:id="rId9"/>
    <sheet name="TEXTSPLIT" sheetId="18" r:id="rId10"/>
    <sheet name="IFS" sheetId="17" r:id="rId11"/>
    <sheet name="LET" sheetId="19" r:id="rId12"/>
    <sheet name="Data" sheetId="8" r:id="rId13"/>
    <sheet name="More Resources" sheetId="1" r:id="rId14"/>
  </sheets>
  <definedNames>
    <definedName name="Slicer_Category">#N/A</definedName>
  </definedNames>
  <calcPr calcId="191028" calcOnSave="0"/>
  <pivotCaches>
    <pivotCache cacheId="0" r:id="rId15"/>
  </pivotCaches>
  <extLst>
    <ext xmlns:x14="http://schemas.microsoft.com/office/spreadsheetml/2009/9/main" uri="{BBE1A952-AA13-448e-AADC-164F8A28A991}">
      <x14:slicerCaches>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7" l="1" a="1"/>
  <c r="E15" i="17" s="1"/>
  <c r="E16" i="17" a="1"/>
  <c r="E16" i="17" s="1"/>
  <c r="E18" i="17" a="1"/>
  <c r="E18" i="17" s="1"/>
  <c r="E19" i="17" a="1"/>
  <c r="E19" i="17" s="1"/>
  <c r="D32" i="19" l="1" a="1"/>
  <c r="D32" i="19" s="1"/>
  <c r="D33" i="19" a="1"/>
  <c r="D33" i="19" s="1"/>
  <c r="D35" i="19" a="1"/>
  <c r="D35" i="19" s="1"/>
  <c r="D36" i="19" a="1"/>
  <c r="D36" i="19" s="1"/>
  <c r="C34" i="19"/>
  <c r="D34" i="19" s="1" a="1"/>
  <c r="D34" i="19" s="1"/>
  <c r="D17" i="17"/>
  <c r="E17" i="17" s="1" a="1"/>
  <c r="E17" i="17" s="1"/>
  <c r="D20" i="18" a="1"/>
  <c r="D20" i="18" s="1"/>
  <c r="D21" i="18" a="1"/>
  <c r="D21" i="18" s="1"/>
  <c r="D22" i="18" a="1"/>
  <c r="D22" i="18" s="1"/>
  <c r="D23" i="18" a="1"/>
  <c r="D23" i="18" s="1"/>
  <c r="G15" i="17"/>
  <c r="C49" i="16" l="1" a="1"/>
  <c r="C49" i="16" s="1"/>
  <c r="G49" i="16" a="1"/>
  <c r="G49" i="16" s="1"/>
  <c r="C17" i="16" a="1"/>
  <c r="C17" i="16" s="1"/>
  <c r="C34" i="14" l="1" a="1"/>
  <c r="C34" i="14" s="1"/>
  <c r="C35" i="13"/>
  <c r="C27" i="13"/>
  <c r="D33" i="12" l="1"/>
  <c r="C45" i="11" a="1"/>
  <c r="C45" i="11" s="1"/>
  <c r="C43" i="11"/>
  <c r="G35" i="10"/>
  <c r="C30" i="11"/>
  <c r="D35" i="10"/>
  <c r="G18" i="12"/>
  <c r="C41" i="16" l="1" a="1"/>
  <c r="C41" i="16" s="1"/>
  <c r="C31" i="16" a="1"/>
  <c r="C31" i="16" s="1"/>
  <c r="C40" i="16"/>
  <c r="C30" i="16"/>
  <c r="C48" i="16"/>
  <c r="H28" i="15" l="1"/>
  <c r="I28" i="15"/>
  <c r="C19" i="14" l="1" a="1"/>
  <c r="C19" i="14" s="1"/>
  <c r="C17" i="14"/>
  <c r="D17" i="14"/>
  <c r="G25" i="13" l="1"/>
  <c r="G24" i="13"/>
  <c r="G23" i="13"/>
  <c r="C30" i="13" s="1" a="1"/>
  <c r="C30" i="13" s="1"/>
  <c r="G22" i="13"/>
  <c r="G21" i="13"/>
  <c r="G20" i="13"/>
  <c r="G19" i="13"/>
  <c r="G18" i="13"/>
  <c r="G17" i="13"/>
  <c r="C39" i="13" s="1" a="1"/>
  <c r="C39" i="13" s="1"/>
  <c r="F19" i="12" l="1"/>
  <c r="F20" i="12"/>
  <c r="F21" i="12"/>
  <c r="F18" i="12"/>
  <c r="E33" i="12"/>
  <c r="G28" i="11" l="1"/>
  <c r="G27" i="11"/>
  <c r="G26" i="11"/>
  <c r="G25" i="11"/>
  <c r="G24" i="11"/>
  <c r="G23" i="11"/>
  <c r="G22" i="11"/>
  <c r="C33" i="11" s="1" a="1"/>
  <c r="C33" i="11" s="1"/>
  <c r="G21" i="11"/>
  <c r="G20" i="11"/>
  <c r="F35" i="10" l="1" a="1"/>
  <c r="F35" i="10" s="1"/>
  <c r="C35" i="10" a="1"/>
  <c r="C35" i="10" s="1"/>
  <c r="G31" i="10"/>
  <c r="G30" i="10"/>
  <c r="G29" i="10"/>
  <c r="G28" i="10"/>
  <c r="G27" i="10"/>
  <c r="G26" i="10"/>
  <c r="G25" i="10"/>
  <c r="G24" i="10"/>
  <c r="G23" i="10"/>
  <c r="G22" i="10"/>
  <c r="G21" i="10"/>
  <c r="G20" i="10"/>
  <c r="G19" i="10"/>
  <c r="G18" i="10"/>
  <c r="G17" i="10"/>
  <c r="G32"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<sst xmlns="http://schemas.openxmlformats.org/spreadsheetml/2006/main" count="494" uniqueCount="208">
  <si>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</si>
  <si>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</si>
  <si>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</si>
  <si>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</si>
  <si>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</si>
  <si>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</si>
  <si>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</si>
  <si>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</si>
  <si>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</si>
  <si>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</si>
  <si>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</si>
  <si>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</si>
  <si>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</si>
  <si>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</si>
  <si>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</si>
  <si>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</si>
  <si>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</si>
  <si>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</si>
  <si>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</si>
  <si>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</si>
  <si>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</si>
  <si>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</si>
  <si>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</si>
  <si>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</si>
  <si>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</si>
  <si>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</si>
  <si>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</si>
  <si>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</si>
  <si>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</si>
  <si>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</si>
  <si>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</si>
  <si>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</si>
  <si>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</si>
  <si>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</si>
  <si>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</si>
  <si>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</si>
  <si>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</si>
  <si>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</si>
  <si>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</si>
  <si>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</si>
  <si>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</si>
  <si>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</si>
  <si>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</si>
  <si>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</si>
  <si>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</si>
  <si>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</si>
  <si>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</si>
  <si>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</si>
  <si>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</si>
  <si>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</si>
  <si>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</si>
  <si>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</si>
  <si>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</si>
  <si>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Product</t>
  </si>
  <si>
    <t>Sales</t>
  </si>
  <si>
    <t>Year</t>
  </si>
  <si>
    <t>Category</t>
  </si>
  <si>
    <t>Rating</t>
  </si>
  <si>
    <t>Rand</t>
  </si>
  <si>
    <t>Components</t>
  </si>
  <si>
    <t>Chains</t>
  </si>
  <si>
    <t>Clothing</t>
  </si>
  <si>
    <t>Socks</t>
  </si>
  <si>
    <t>Bib-Shorts</t>
  </si>
  <si>
    <t>Shorts</t>
  </si>
  <si>
    <t>Tights</t>
  </si>
  <si>
    <t>Handlebars</t>
  </si>
  <si>
    <t>Brakes</t>
  </si>
  <si>
    <t>Bikes</t>
  </si>
  <si>
    <t>Mountain Bikes</t>
  </si>
  <si>
    <t>Accessories</t>
  </si>
  <si>
    <t>Helmets</t>
  </si>
  <si>
    <t>Lights</t>
  </si>
  <si>
    <t>Locks</t>
  </si>
  <si>
    <t>Bottom Brackets</t>
  </si>
  <si>
    <t>Jerseys</t>
  </si>
  <si>
    <t>Road Bikes</t>
  </si>
  <si>
    <t>Tires and Tubes</t>
  </si>
  <si>
    <t>Cargo Bike</t>
  </si>
  <si>
    <t>Bike Racks</t>
  </si>
  <si>
    <t>Caps</t>
  </si>
  <si>
    <t>Pumps</t>
  </si>
  <si>
    <t>Wheels</t>
  </si>
  <si>
    <t>Touring Bikes</t>
  </si>
  <si>
    <t>Vests</t>
  </si>
  <si>
    <t>Pedals</t>
  </si>
  <si>
    <t>Gloves</t>
  </si>
  <si>
    <t>Saddles</t>
  </si>
  <si>
    <t>Modern Excel Functions</t>
  </si>
  <si>
    <t xml:space="preserve">Vertically stacks arrays or ranges, which is ideal for consolidating data without the need for complex formulas. </t>
  </si>
  <si>
    <t xml:space="preserve">Generates a list of sequential numbers, perfect for creating custom data series or time sequences with minimal effort. </t>
  </si>
  <si>
    <t>Divides text into separate columns based on a delimiter, which is a quick solution for data parsing and organization.</t>
  </si>
  <si>
    <t xml:space="preserve">Easier than nested IF, the new IFS function offers a streamlined alternative, allowing multiple conditions to be evaluated in a single, elegant formula. </t>
  </si>
  <si>
    <t>Sample Data</t>
  </si>
  <si>
    <t>Department</t>
  </si>
  <si>
    <t>Item</t>
  </si>
  <si>
    <t>Quantity</t>
  </si>
  <si>
    <t>Price</t>
  </si>
  <si>
    <t>Total  $</t>
  </si>
  <si>
    <t>Stamps</t>
  </si>
  <si>
    <t>Paper</t>
  </si>
  <si>
    <t>Pens</t>
  </si>
  <si>
    <t>Staples</t>
  </si>
  <si>
    <t>Scissors</t>
  </si>
  <si>
    <t>Front Office</t>
  </si>
  <si>
    <t>Other</t>
  </si>
  <si>
    <t>Total</t>
  </si>
  <si>
    <t>UNIQUE Function</t>
  </si>
  <si>
    <t>SORT Function</t>
  </si>
  <si>
    <t>TEXTJOIN Function</t>
  </si>
  <si>
    <t>Row Labels</t>
  </si>
  <si>
    <t>Sum of Sales</t>
  </si>
  <si>
    <t>First Name</t>
  </si>
  <si>
    <t>Last Name</t>
  </si>
  <si>
    <t>Name</t>
  </si>
  <si>
    <t>Middle Name</t>
  </si>
  <si>
    <t>Richard</t>
  </si>
  <si>
    <t>Beverly</t>
  </si>
  <si>
    <t>Janine</t>
  </si>
  <si>
    <t>Troy</t>
  </si>
  <si>
    <t>Neil</t>
  </si>
  <si>
    <t>Annette</t>
  </si>
  <si>
    <t>Logan</t>
  </si>
  <si>
    <t>Jones</t>
  </si>
  <si>
    <t>Delaney</t>
  </si>
  <si>
    <t>Haddid</t>
  </si>
  <si>
    <t>Melrose</t>
  </si>
  <si>
    <t>Formula</t>
  </si>
  <si>
    <t>FILTER Function</t>
  </si>
  <si>
    <t>VSTACK Function</t>
  </si>
  <si>
    <t>Region</t>
  </si>
  <si>
    <t>Revenue</t>
  </si>
  <si>
    <t>Fox Clancy</t>
  </si>
  <si>
    <t>North America</t>
  </si>
  <si>
    <t>Vicki Tatum</t>
  </si>
  <si>
    <t>Asia Pacific</t>
  </si>
  <si>
    <t>Livia Headley</t>
  </si>
  <si>
    <t>Briley Travis</t>
  </si>
  <si>
    <t>UK</t>
  </si>
  <si>
    <t>Ralph Bullard</t>
  </si>
  <si>
    <t>Bodhi Penny</t>
  </si>
  <si>
    <t>Europe</t>
  </si>
  <si>
    <t>Tevin Brewster</t>
  </si>
  <si>
    <t>MEA</t>
  </si>
  <si>
    <t>Trudy Roach</t>
  </si>
  <si>
    <t>Velda Pearson</t>
  </si>
  <si>
    <t>Marcus Abbott</t>
  </si>
  <si>
    <t>Darryl Carter</t>
  </si>
  <si>
    <t>South America</t>
  </si>
  <si>
    <t>XLOOKUP Function</t>
  </si>
  <si>
    <t>SEQUENCE Function</t>
  </si>
  <si>
    <t>5 rows starting at 5 and incrementing by 10</t>
  </si>
  <si>
    <t>3 rows x 2 columns starting at 2 and incrementing by -2</t>
  </si>
  <si>
    <t>List of month end dates</t>
  </si>
  <si>
    <t>IFS Function</t>
  </si>
  <si>
    <t>TEXTSPLIT Function</t>
  </si>
  <si>
    <t>Richard Neil Jones</t>
  </si>
  <si>
    <t>Beverly Annette Delaney</t>
  </si>
  <si>
    <t>Janine Haddid</t>
  </si>
  <si>
    <t>Troy Logan Melrose</t>
  </si>
  <si>
    <t>***</t>
  </si>
  <si>
    <t>LET Function</t>
  </si>
  <si>
    <t>Syntax:</t>
  </si>
  <si>
    <t>Example:</t>
  </si>
  <si>
    <t>Result:</t>
  </si>
  <si>
    <t>LET Function Arguments Explained</t>
  </si>
  <si>
    <t>name1</t>
  </si>
  <si>
    <t>Name of the variable</t>
  </si>
  <si>
    <t>value1</t>
  </si>
  <si>
    <t>Values can be text, formulas, arrays, numbers, cell references or defined names</t>
  </si>
  <si>
    <t>name2</t>
  </si>
  <si>
    <t>Optionally add more name and value pairs as required</t>
  </si>
  <si>
    <t>value2</t>
  </si>
  <si>
    <t>calculation</t>
  </si>
  <si>
    <t>The formula that uses the names within the let function</t>
  </si>
  <si>
    <t>Notes:</t>
  </si>
  <si>
    <t>- LET will not error if you don't use all the names, but any unused names are redundant, so you should remove them</t>
  </si>
  <si>
    <t>- The formula should have an odd number of arguments i.e. pairs of names and values, then a calculation</t>
  </si>
  <si>
    <t>- The calculation can be contained inside of a name+value pair. E.g. =LET(x, 5, y, 10, result, x + y, result)</t>
  </si>
  <si>
    <t>- Values can reference previously declared names.</t>
  </si>
  <si>
    <r>
      <t>=LET(</t>
    </r>
    <r>
      <rPr>
        <sz val="11"/>
        <color theme="5" tint="-0.249977111117893"/>
        <rFont val="Courier New"/>
        <family val="3"/>
      </rPr>
      <t xml:space="preserve"> </t>
    </r>
    <r>
      <rPr>
        <b/>
        <sz val="11"/>
        <color theme="5" tint="-0.249977111117893"/>
        <rFont val="Courier New"/>
        <family val="3"/>
      </rPr>
      <t>x, 5</t>
    </r>
    <r>
      <rPr>
        <b/>
        <sz val="11"/>
        <rFont val="Courier New"/>
        <family val="3"/>
      </rPr>
      <t xml:space="preserve">, </t>
    </r>
    <r>
      <rPr>
        <b/>
        <sz val="11"/>
        <color theme="4" tint="-0.249977111117893"/>
        <rFont val="Courier New"/>
        <family val="3"/>
      </rPr>
      <t>y, 10</t>
    </r>
    <r>
      <rPr>
        <b/>
        <sz val="11"/>
        <rFont val="Courier New"/>
        <family val="3"/>
      </rPr>
      <t xml:space="preserve">, </t>
    </r>
    <r>
      <rPr>
        <b/>
        <sz val="11"/>
        <color theme="9" tint="-0.249977111117893"/>
        <rFont val="Courier New"/>
        <family val="3"/>
      </rPr>
      <t>x + y</t>
    </r>
    <r>
      <rPr>
        <sz val="11"/>
        <rFont val="Courier New"/>
        <family val="3"/>
      </rPr>
      <t>)</t>
    </r>
  </si>
  <si>
    <r>
      <t>=</t>
    </r>
    <r>
      <rPr>
        <b/>
        <sz val="11"/>
        <color theme="9" tint="-0.249977111117893"/>
        <rFont val="Courier New"/>
        <family val="3"/>
      </rPr>
      <t>15</t>
    </r>
  </si>
  <si>
    <t xml:space="preserve">Simplifies data analysis by removing duplicates, or extracting a distinct list of values from your range. </t>
  </si>
  <si>
    <t>Available in Excel for Microsoft 365 and Excel 2021 onward.</t>
  </si>
  <si>
    <t>Available in Excel for Microsoft 365 and Excel 2019 onward.</t>
  </si>
  <si>
    <t>Available in Excel for Microsoft 365.</t>
  </si>
  <si>
    <t>Distinct List</t>
  </si>
  <si>
    <t>Unique List</t>
  </si>
  <si>
    <t xml:space="preserve">Arranges your data alphabetically, numerically, enhancing readability and organization. </t>
  </si>
  <si>
    <t>Organize data in ascending or descending order, automatically transforming an unmanageable list into a neatly ordered dataset in no time.</t>
  </si>
  <si>
    <t xml:space="preserve">Better than CONCAT, TEXTJOIN combines text from multiple cells or ranges, and it can ignore blanks and include a delimiter, making data concatenation seamless. </t>
  </si>
  <si>
    <t>Allows you to dynamically filter data based on criteria you specify. The output can be displayed in the worksheet or fed into another function.</t>
  </si>
  <si>
    <t>Is the new improved VLOOKUP. It's the Swiss Army knife of lookups, offering a versatile way to find and retrieve information across a table or range without the shortfalls of VLOOKUP or the complexities of INDEX &amp; MATCH.</t>
  </si>
  <si>
    <r>
      <t>LET(</t>
    </r>
    <r>
      <rPr>
        <sz val="11"/>
        <color theme="5" tint="-0.249977111117893"/>
        <rFont val="Courier New"/>
        <family val="3"/>
      </rPr>
      <t>name1, value1</t>
    </r>
    <r>
      <rPr>
        <sz val="11"/>
        <color theme="1"/>
        <rFont val="Courier New"/>
        <family val="3"/>
      </rPr>
      <t xml:space="preserve">, </t>
    </r>
    <r>
      <rPr>
        <sz val="11"/>
        <color theme="4" tint="-0.249977111117893"/>
        <rFont val="Courier New"/>
        <family val="3"/>
      </rPr>
      <t>[name2], [value2]</t>
    </r>
    <r>
      <rPr>
        <sz val="11"/>
        <color theme="1"/>
        <rFont val="Courier New"/>
        <family val="3"/>
      </rPr>
      <t xml:space="preserve">, </t>
    </r>
    <r>
      <rPr>
        <sz val="11"/>
        <color theme="9" tint="-0.249977111117893"/>
        <rFont val="Courier New"/>
        <family val="3"/>
      </rPr>
      <t>calculation</t>
    </r>
    <r>
      <rPr>
        <sz val="11"/>
        <color theme="1"/>
        <rFont val="Courier New"/>
        <family val="3"/>
      </rPr>
      <t>)</t>
    </r>
  </si>
  <si>
    <t>List</t>
  </si>
  <si>
    <t>Loan items &gt; 90 days old are overdue, items = 90 days old are due and items &lt; 90 days old are not due.</t>
  </si>
  <si>
    <t>Loan Date</t>
  </si>
  <si>
    <t>Status</t>
  </si>
  <si>
    <t>IFS Formula</t>
  </si>
  <si>
    <t>DA485</t>
  </si>
  <si>
    <t>BP717</t>
  </si>
  <si>
    <t>AR329</t>
  </si>
  <si>
    <t>SE951</t>
  </si>
  <si>
    <t>DA523</t>
  </si>
  <si>
    <t>Say goodbye to repeating complex calculations. Define it once, use it multiple times, and watch your spreadsheet fly through calculations.</t>
  </si>
  <si>
    <r>
      <t>=IFS(</t>
    </r>
    <r>
      <rPr>
        <sz val="11"/>
        <color rgb="FFFF0000"/>
        <rFont val="Segoe UI"/>
        <family val="2"/>
      </rPr>
      <t>TODAY()-[@[Loan Date]]</t>
    </r>
    <r>
      <rPr>
        <sz val="11"/>
        <color theme="1"/>
        <rFont val="Segoe UI"/>
        <family val="2"/>
      </rPr>
      <t>&gt;90,"Overdue",</t>
    </r>
    <r>
      <rPr>
        <sz val="11"/>
        <color rgb="FFFF0000"/>
        <rFont val="Segoe UI"/>
        <family val="2"/>
      </rPr>
      <t>TODAY()-[@[Loan Date]]</t>
    </r>
    <r>
      <rPr>
        <sz val="11"/>
        <color theme="1"/>
        <rFont val="Segoe UI"/>
        <family val="2"/>
      </rPr>
      <t>=90,"Due",TRUE,"Not Due")</t>
    </r>
  </si>
  <si>
    <r>
      <t xml:space="preserve">=LET(age, </t>
    </r>
    <r>
      <rPr>
        <sz val="11"/>
        <color rgb="FFFF0000"/>
        <rFont val="Segoe UI"/>
        <family val="2"/>
      </rPr>
      <t xml:space="preserve">TODAY()-[@[Loan Date]], </t>
    </r>
    <r>
      <rPr>
        <sz val="11"/>
        <color theme="1"/>
        <rFont val="Segoe UI"/>
        <family val="2"/>
      </rPr>
      <t>IFS(age&gt;90,"Overdue",age=90,"Due",TRUE,"Not Due"))</t>
    </r>
  </si>
  <si>
    <t>Compare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</si>
</sst>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
    <numFmt numFmtId="165" formatCode="&quot;$&quot;#,##0"/>
    <numFmt numFmtId="166" formatCode="_-* #,##0_-;\-* #,##0_-;_-* &quot;-&quot;??_-;_-@_-"/>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
      <b/>
      <sz val="11"/>
      <color theme="0"/>
      <name val="Calibri"/>
      <family val="2"/>
      <scheme val="minor"/>
    </font>
    <font>
      <sz val="11"/>
      <color theme="0"/>
      <name val="Calibri"/>
      <family val="2"/>
      <scheme val="minor"/>
    </font>
    <font>
      <b/>
      <sz val="11"/>
      <color theme="0"/>
      <name val="Segoe UI"/>
      <family val="2"/>
    </font>
    <font>
      <sz val="12"/>
      <color theme="0"/>
      <name val="Calibri"/>
      <family val="2"/>
      <scheme val="minor"/>
    </font>
    <font>
      <b/>
      <sz val="11"/>
      <color theme="1"/>
      <name val="Segoe UI"/>
      <family val="2"/>
    </font>
    <font>
      <sz val="11"/>
      <color rgb="FFFF0000"/>
      <name val="Segoe UI"/>
      <family val="2"/>
    </font>
    <font>
      <b/>
      <i/>
      <sz val="11"/>
      <color theme="1"/>
      <name val="Calibri"/>
      <family val="2"/>
      <scheme val="minor"/>
    </font>
    <font>
      <sz val="11"/>
      <color theme="1"/>
      <name val="Courier New"/>
      <family val="3"/>
    </font>
    <font>
      <sz val="11"/>
      <color theme="5" tint="-0.249977111117893"/>
      <name val="Courier New"/>
      <family val="3"/>
    </font>
    <font>
      <sz val="11"/>
      <color theme="4" tint="-0.249977111117893"/>
      <name val="Courier New"/>
      <family val="3"/>
    </font>
    <font>
      <sz val="11"/>
      <color theme="9" tint="-0.249977111117893"/>
      <name val="Courier New"/>
      <family val="3"/>
    </font>
    <font>
      <sz val="11"/>
      <name val="Courier New"/>
      <family val="3"/>
    </font>
    <font>
      <b/>
      <sz val="11"/>
      <color theme="5" tint="-0.249977111117893"/>
      <name val="Courier New"/>
      <family val="3"/>
    </font>
    <font>
      <b/>
      <sz val="11"/>
      <name val="Courier New"/>
      <family val="3"/>
    </font>
    <font>
      <b/>
      <sz val="11"/>
      <color theme="4" tint="-0.249977111117893"/>
      <name val="Courier New"/>
      <family val="3"/>
    </font>
    <font>
      <b/>
      <sz val="11"/>
      <color theme="9" tint="-0.249977111117893"/>
      <name val="Courier New"/>
      <family val="3"/>
    </font>
    <font>
      <sz val="11"/>
      <name val="Calibri"/>
      <family val="2"/>
      <scheme val="minor"/>
    </font>
    <font>
      <i/>
      <sz val="11"/>
      <color theme="1"/>
      <name val="Calibri"/>
      <family val="2"/>
      <scheme val="minor"/>
    </font>
    <font>
      <i/>
      <sz val="11"/>
      <name val="Calibri"/>
      <family val="2"/>
      <scheme val="minor"/>
    </font>
    <font>
      <i/>
      <sz val="10"/>
      <color theme="1"/>
      <name val="Segoe UI"/>
      <family val="2"/>
    </font>
  </fonts>
  <fills count="9">
    <fill>
      <patternFill patternType="none"/>
    </fill>
    <fill>
      <patternFill patternType="gray125"/>
    </fill>
    <fill>
      <patternFill patternType="solid">
        <fgColor rgb="FF0F5511"/>
        <bgColor indexed="64"/>
      </patternFill>
    </fill>
    <fill>
      <patternFill patternType="solid">
        <fgColor theme="0" tint="-0.499984740745262"/>
        <bgColor indexed="64"/>
      </patternFill>
    </fill>
    <fill>
      <patternFill patternType="solid">
        <fgColor theme="9" tint="0.79998168889431442"/>
        <bgColor theme="9" tint="0.79998168889431442"/>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9"/>
        <bgColor theme="9"/>
      </patternFill>
    </fill>
    <fill>
      <patternFill patternType="solid">
        <fgColor theme="7"/>
        <bgColor theme="7"/>
      </patternFill>
    </fill>
  </fills>
  <borders count="23">
    <border>
      <left/>
      <right/>
      <top/>
      <bottom/>
      <diagonal/>
    </border>
    <border>
      <left/>
      <right/>
      <top/>
      <bottom style="thin">
        <color indexed="64"/>
      </bottom>
      <diagonal/>
    </border>
    <border>
      <left/>
      <right/>
      <top style="thin">
        <color indexed="64"/>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4">
    <xf numFmtId="0" fontId="0" fillId="0" borderId="0"/>
    <xf numFmtId="0" fontId="2"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108">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9" fontId="0" fillId="0" borderId="0" xfId="0" applyNumberFormat="1"/>
    <xf numFmtId="0" fontId="6" fillId="2" borderId="0" xfId="0" applyFont="1" applyFill="1" applyAlignment="1">
      <alignment vertical="center"/>
    </xf>
    <xf numFmtId="4" fontId="0" fillId="0" borderId="0" xfId="0" applyNumberFormat="1"/>
    <xf numFmtId="0" fontId="3" fillId="2" borderId="0" xfId="0" applyFont="1" applyFill="1"/>
    <xf numFmtId="43" fontId="0" fillId="0" borderId="0" xfId="3" applyFont="1"/>
    <xf numFmtId="0" fontId="3" fillId="0" borderId="0" xfId="0" applyFont="1" applyAlignment="1">
      <alignment vertical="top"/>
    </xf>
    <xf numFmtId="0" fontId="1" fillId="0" borderId="1" xfId="0" applyFont="1" applyBorder="1" applyAlignment="1">
      <alignment horizontal="left"/>
    </xf>
    <xf numFmtId="0" fontId="1" fillId="0" borderId="1" xfId="0" applyFont="1" applyBorder="1" applyAlignment="1">
      <alignment horizontal="right"/>
    </xf>
    <xf numFmtId="0" fontId="1" fillId="0" borderId="2" xfId="0" applyFont="1" applyBorder="1"/>
    <xf numFmtId="43" fontId="1" fillId="0" borderId="2" xfId="0" applyNumberFormat="1" applyFont="1" applyBorder="1"/>
    <xf numFmtId="0" fontId="1" fillId="0" borderId="1" xfId="0" applyFont="1" applyBorder="1"/>
    <xf numFmtId="0" fontId="11" fillId="3" borderId="0" xfId="0" applyFont="1" applyFill="1" applyAlignment="1">
      <alignment horizontal="centerContinuous" vertical="center"/>
    </xf>
    <xf numFmtId="0" fontId="9" fillId="3" borderId="0" xfId="0" applyFont="1" applyFill="1" applyAlignment="1">
      <alignment horizontal="centerContinuous"/>
    </xf>
    <xf numFmtId="0" fontId="0" fillId="0" borderId="0" xfId="0" pivotButton="1"/>
    <xf numFmtId="0" fontId="0" fillId="0" borderId="0" xfId="0" applyAlignment="1">
      <alignment horizontal="left"/>
    </xf>
    <xf numFmtId="3" fontId="0" fillId="0" borderId="0" xfId="0" applyNumberFormat="1"/>
    <xf numFmtId="0" fontId="12" fillId="0" borderId="0" xfId="0" applyFont="1"/>
    <xf numFmtId="0" fontId="12" fillId="0" borderId="1" xfId="0" applyFont="1" applyBorder="1"/>
    <xf numFmtId="0" fontId="3" fillId="0" borderId="1" xfId="0" applyFont="1" applyBorder="1"/>
    <xf numFmtId="165" fontId="3" fillId="0" borderId="0" xfId="0" applyNumberFormat="1" applyFont="1"/>
    <xf numFmtId="0" fontId="3" fillId="0" borderId="0" xfId="0" applyFont="1" applyAlignment="1">
      <alignment horizontal="center"/>
    </xf>
    <xf numFmtId="0" fontId="3" fillId="4" borderId="3" xfId="0" applyFont="1" applyFill="1" applyBorder="1"/>
    <xf numFmtId="0" fontId="3" fillId="4" borderId="4" xfId="0" applyFont="1" applyFill="1" applyBorder="1"/>
    <xf numFmtId="165" fontId="3" fillId="4" borderId="5" xfId="0" applyNumberFormat="1" applyFont="1" applyFill="1" applyBorder="1"/>
    <xf numFmtId="0" fontId="3" fillId="0" borderId="3" xfId="0" applyFont="1" applyBorder="1"/>
    <xf numFmtId="0" fontId="3" fillId="0" borderId="4" xfId="0" applyFont="1" applyBorder="1"/>
    <xf numFmtId="165" fontId="3" fillId="0" borderId="5" xfId="0" applyNumberFormat="1" applyFont="1" applyBorder="1"/>
    <xf numFmtId="0" fontId="3" fillId="5" borderId="6" xfId="0" applyFont="1" applyFill="1" applyBorder="1"/>
    <xf numFmtId="0" fontId="3" fillId="5" borderId="7" xfId="0" applyFont="1" applyFill="1" applyBorder="1"/>
    <xf numFmtId="165" fontId="3" fillId="5" borderId="8" xfId="0" applyNumberFormat="1" applyFont="1" applyFill="1" applyBorder="1"/>
    <xf numFmtId="0" fontId="3" fillId="6" borderId="6" xfId="0" applyFont="1" applyFill="1" applyBorder="1"/>
    <xf numFmtId="0" fontId="3" fillId="6" borderId="7" xfId="0" applyFont="1" applyFill="1" applyBorder="1"/>
    <xf numFmtId="165" fontId="3" fillId="6" borderId="8" xfId="0" applyNumberFormat="1" applyFont="1" applyFill="1" applyBorder="1"/>
    <xf numFmtId="0" fontId="3" fillId="6" borderId="9" xfId="0" applyFont="1" applyFill="1" applyBorder="1"/>
    <xf numFmtId="0" fontId="3" fillId="6" borderId="10" xfId="0" applyFont="1" applyFill="1" applyBorder="1"/>
    <xf numFmtId="165" fontId="3" fillId="6" borderId="11" xfId="0" applyNumberFormat="1" applyFont="1" applyFill="1" applyBorder="1"/>
    <xf numFmtId="0" fontId="10" fillId="7" borderId="3" xfId="0" applyFont="1" applyFill="1" applyBorder="1"/>
    <xf numFmtId="0" fontId="10" fillId="7" borderId="4" xfId="0" applyFont="1" applyFill="1" applyBorder="1"/>
    <xf numFmtId="0" fontId="10" fillId="7" borderId="5" xfId="0" applyFont="1" applyFill="1" applyBorder="1"/>
    <xf numFmtId="166" fontId="0" fillId="0" borderId="0" xfId="3" applyNumberFormat="1" applyFont="1"/>
    <xf numFmtId="0" fontId="0" fillId="0" borderId="12" xfId="0" applyBorder="1"/>
    <xf numFmtId="0" fontId="0" fillId="0" borderId="13" xfId="0" applyBorder="1"/>
    <xf numFmtId="0" fontId="8" fillId="8" borderId="14" xfId="0" applyFont="1" applyFill="1" applyBorder="1"/>
    <xf numFmtId="0" fontId="8" fillId="8" borderId="15" xfId="0" applyFont="1" applyFill="1" applyBorder="1"/>
    <xf numFmtId="0" fontId="0" fillId="6" borderId="14" xfId="0" applyFill="1" applyBorder="1"/>
    <xf numFmtId="0" fontId="0" fillId="6" borderId="15" xfId="0" applyFill="1" applyBorder="1"/>
    <xf numFmtId="0" fontId="0" fillId="0" borderId="14" xfId="0" applyBorder="1"/>
    <xf numFmtId="0" fontId="0" fillId="0" borderId="15" xfId="0" applyBorder="1"/>
    <xf numFmtId="166" fontId="0" fillId="6" borderId="15" xfId="3" applyNumberFormat="1" applyFont="1" applyFill="1" applyBorder="1"/>
    <xf numFmtId="166" fontId="0" fillId="0" borderId="15" xfId="3" applyNumberFormat="1" applyFont="1" applyBorder="1"/>
    <xf numFmtId="166" fontId="0" fillId="0" borderId="13" xfId="3" applyNumberFormat="1" applyFont="1" applyBorder="1"/>
    <xf numFmtId="0" fontId="0" fillId="0" borderId="1" xfId="0" applyBorder="1"/>
    <xf numFmtId="14" fontId="0" fillId="0" borderId="0" xfId="0" applyNumberFormat="1"/>
    <xf numFmtId="0" fontId="0" fillId="0" borderId="0" xfId="0" applyAlignment="1">
      <alignment horizontal="right"/>
    </xf>
    <xf numFmtId="0" fontId="0" fillId="0" borderId="0" xfId="0" applyAlignment="1">
      <alignment vertical="top" wrapText="1"/>
    </xf>
    <xf numFmtId="0" fontId="3" fillId="0" borderId="0" xfId="0" quotePrefix="1" applyFont="1"/>
    <xf numFmtId="0" fontId="3" fillId="0" borderId="0" xfId="0" applyFont="1" applyAlignment="1">
      <alignment horizontal="right" indent="1"/>
    </xf>
    <xf numFmtId="0" fontId="13" fillId="0" borderId="0" xfId="0" quotePrefix="1" applyFont="1"/>
    <xf numFmtId="0" fontId="13" fillId="0" borderId="1" xfId="0" quotePrefix="1" applyFont="1" applyBorder="1"/>
    <xf numFmtId="0" fontId="12" fillId="0" borderId="0" xfId="0" applyFont="1" applyAlignment="1">
      <alignment horizontal="left"/>
    </xf>
    <xf numFmtId="0" fontId="1" fillId="0" borderId="0" xfId="0" applyFont="1" applyAlignment="1">
      <alignment horizontal="right" indent="1"/>
    </xf>
    <xf numFmtId="0" fontId="14" fillId="0" borderId="0" xfId="0" applyFont="1" applyAlignment="1">
      <alignment horizontal="right" indent="1"/>
    </xf>
    <xf numFmtId="0" fontId="15" fillId="0" borderId="0" xfId="0" quotePrefix="1" applyFont="1"/>
    <xf numFmtId="0" fontId="19" fillId="0" borderId="0" xfId="0" quotePrefix="1" applyFont="1"/>
    <xf numFmtId="0" fontId="1" fillId="0" borderId="0" xfId="0" applyFont="1" applyAlignment="1">
      <alignment horizontal="right" vertical="center" indent="1"/>
    </xf>
    <xf numFmtId="0" fontId="24" fillId="0" borderId="0" xfId="0" quotePrefix="1" applyFont="1" applyAlignment="1">
      <alignment horizontal="left" vertical="center" indent="1"/>
    </xf>
    <xf numFmtId="0" fontId="0" fillId="0" borderId="0" xfId="0" applyAlignment="1">
      <alignment horizontal="left" vertical="center" indent="1"/>
    </xf>
    <xf numFmtId="0" fontId="0" fillId="0" borderId="0" xfId="0" applyAlignment="1">
      <alignment horizontal="right" indent="1"/>
    </xf>
    <xf numFmtId="0" fontId="24" fillId="0" borderId="0" xfId="0" quotePrefix="1" applyFont="1"/>
    <xf numFmtId="0" fontId="25" fillId="0" borderId="0" xfId="0" quotePrefix="1" applyFont="1"/>
    <xf numFmtId="0" fontId="25" fillId="0" borderId="0" xfId="0" applyFont="1"/>
    <xf numFmtId="0" fontId="26" fillId="0" borderId="0" xfId="0" quotePrefix="1" applyFont="1"/>
    <xf numFmtId="0" fontId="27" fillId="0" borderId="0" xfId="0" applyFont="1"/>
    <xf numFmtId="165" fontId="7" fillId="0" borderId="0" xfId="2" applyNumberFormat="1" applyFont="1" applyAlignment="1">
      <alignment horizontal="left"/>
    </xf>
    <xf numFmtId="0" fontId="10" fillId="7" borderId="16" xfId="0" applyFont="1" applyFill="1" applyBorder="1"/>
    <xf numFmtId="0" fontId="10" fillId="7" borderId="17" xfId="0" applyFont="1" applyFill="1" applyBorder="1"/>
    <xf numFmtId="0" fontId="10" fillId="7" borderId="18" xfId="0" applyFont="1" applyFill="1" applyBorder="1"/>
    <xf numFmtId="0" fontId="3" fillId="4" borderId="16" xfId="0" applyFont="1" applyFill="1" applyBorder="1"/>
    <xf numFmtId="0" fontId="3" fillId="4" borderId="17" xfId="0" applyFont="1" applyFill="1" applyBorder="1"/>
    <xf numFmtId="165" fontId="3" fillId="4" borderId="18" xfId="0" applyNumberFormat="1" applyFont="1" applyFill="1" applyBorder="1"/>
    <xf numFmtId="0" fontId="3" fillId="0" borderId="16" xfId="0" applyFont="1" applyBorder="1"/>
    <xf numFmtId="0" fontId="3" fillId="0" borderId="17" xfId="0" applyFont="1" applyBorder="1"/>
    <xf numFmtId="165" fontId="3" fillId="0" borderId="18" xfId="0" applyNumberFormat="1" applyFont="1" applyBorder="1"/>
    <xf numFmtId="0" fontId="10" fillId="8" borderId="0" xfId="0" applyFont="1" applyFill="1" applyAlignment="1">
      <alignment vertical="top" wrapText="1"/>
    </xf>
    <xf numFmtId="0" fontId="10" fillId="8" borderId="19" xfId="0" applyFont="1" applyFill="1" applyBorder="1"/>
    <xf numFmtId="0" fontId="3" fillId="5" borderId="20" xfId="0" applyFont="1" applyFill="1" applyBorder="1"/>
    <xf numFmtId="0" fontId="3" fillId="5" borderId="21" xfId="0" applyFont="1" applyFill="1" applyBorder="1"/>
    <xf numFmtId="165" fontId="3" fillId="5" borderId="21" xfId="0" applyNumberFormat="1" applyFont="1" applyFill="1" applyBorder="1"/>
    <xf numFmtId="0" fontId="3" fillId="6" borderId="22" xfId="0" applyFont="1" applyFill="1" applyBorder="1"/>
    <xf numFmtId="0" fontId="3" fillId="6" borderId="11" xfId="0" applyFont="1" applyFill="1" applyBorder="1"/>
    <xf numFmtId="0" fontId="3" fillId="5" borderId="22" xfId="0" applyFont="1" applyFill="1" applyBorder="1"/>
    <xf numFmtId="0" fontId="3" fillId="5" borderId="11" xfId="0" applyFont="1" applyFill="1" applyBorder="1"/>
    <xf numFmtId="165" fontId="3" fillId="5" borderId="11" xfId="0" applyNumberFormat="1" applyFont="1" applyFill="1" applyBorder="1"/>
    <xf numFmtId="0" fontId="12" fillId="0" borderId="0" xfId="0" applyFont="1" applyAlignment="1">
      <alignment horizontal="right"/>
    </xf>
    <xf numFmtId="166" fontId="8" fillId="8" borderId="15" xfId="3" applyNumberFormat="1" applyFont="1" applyFill="1" applyBorder="1" applyAlignment="1">
      <alignment horizontal="right"/>
    </xf>
    <xf numFmtId="0" fontId="3" fillId="0" borderId="0" xfId="0" applyFont="1" applyAlignment="1">
      <alignment horizontal="left"/>
    </xf>
    <xf numFmtId="166" fontId="3" fillId="0" borderId="0" xfId="0" applyNumberFormat="1" applyFont="1"/>
    <xf numFmtId="14" fontId="3" fillId="0" borderId="0" xfId="0" applyNumberFormat="1" applyFont="1"/>
    <xf numFmtId="0" fontId="0" fillId="0" borderId="0" xfId="0" applyAlignment="1">
      <alignment horizontal="left" vertical="top" wrapText="1" indent="1"/>
    </xf>
    <xf numFmtId="0" fontId="0" fillId="0" borderId="0" xfId="0" applyAlignment="1">
      <alignment horizontal="left" vertical="top" wrapText="1"/>
    </xf>
    <xf numFmtId="0" fontId="24" fillId="0" borderId="0" xfId="0" quotePrefix="1" applyFont="1" applyAlignment="1">
      <alignment horizontal="left" vertical="center" indent="1"/>
    </xf>
  </cellXfs>
  <cellStyles count="4">
    <cellStyle name="Comma" xfId="3" builtinId="3"/>
    <cellStyle name="Currency" xfId="2" builtinId="4"/>
    <cellStyle name="Hyperlink" xfId="1" builtinId="8"/>
    <cellStyle name="Normal" xfId="0" builtinId="0"/>
  </cellStyles>
  <dxfs count="18">
    <dxf>
      <font>
        <color theme="0"/>
      </font>
    </dxf>
    <dxf>
      <numFmt numFmtId="0" formatCode="General"/>
    </dxf>
    <dxf>
      <numFmt numFmtId="13" formatCode="0%"/>
    </dxf>
    <dxf>
      <numFmt numFmtId="4" formatCode="#,##0.00"/>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Segoe UI"/>
        <family val="2"/>
        <scheme val="none"/>
      </font>
      <numFmt numFmtId="0" formatCode="General"/>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0" formatCode="General"/>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s>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hyperlink" Target="#SORT!A1"/><Relationship Id="rId13" Type="http://schemas.openxmlformats.org/officeDocument/2006/relationships/hyperlink" Target="#SEQUENCE!A1"/><Relationship Id="rId3" Type="http://schemas.openxmlformats.org/officeDocument/2006/relationships/image" Target="../media/image6.svg"/><Relationship Id="rId7" Type="http://schemas.openxmlformats.org/officeDocument/2006/relationships/hyperlink" Target="#UNIQUE!A1"/><Relationship Id="rId12" Type="http://schemas.openxmlformats.org/officeDocument/2006/relationships/hyperlink" Target="#XLOOKUP!A1"/><Relationship Id="rId2" Type="http://schemas.openxmlformats.org/officeDocument/2006/relationships/image" Target="../media/image5.png"/><Relationship Id="rId16" Type="http://schemas.openxmlformats.org/officeDocument/2006/relationships/hyperlink" Target="#LET!A1"/><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11" Type="http://schemas.openxmlformats.org/officeDocument/2006/relationships/hyperlink" Target="#VSTACK!A1"/><Relationship Id="rId5" Type="http://schemas.openxmlformats.org/officeDocument/2006/relationships/image" Target="../media/image1.png"/><Relationship Id="rId15" Type="http://schemas.openxmlformats.org/officeDocument/2006/relationships/hyperlink" Target="#TEXTSPLIT!A1"/><Relationship Id="rId10" Type="http://schemas.openxmlformats.org/officeDocument/2006/relationships/hyperlink" Target="#FILTER!A1"/><Relationship Id="rId4" Type="http://schemas.openxmlformats.org/officeDocument/2006/relationships/hyperlink" Target="https://youtu.be/rTHrTfcFSB0" TargetMode="External"/><Relationship Id="rId9" Type="http://schemas.openxmlformats.org/officeDocument/2006/relationships/hyperlink" Target="#TEXTJOIN!A1"/><Relationship Id="rId14" Type="http://schemas.openxmlformats.org/officeDocument/2006/relationships/hyperlink" Target="#IFS!A1"/></Relationships>
</file>

<file path=xl/drawings/_rels/drawing3.xml.rels><?xml version="1.0" encoding="UTF-8" standalone="yes"?>
<Relationships xmlns="http://schemas.openxmlformats.org/package/2006/relationships"><Relationship Id="rId8" Type="http://schemas.openxmlformats.org/officeDocument/2006/relationships/hyperlink" Target="#'Function List'!A2"/><Relationship Id="rId3" Type="http://schemas.openxmlformats.org/officeDocument/2006/relationships/image" Target="../media/image6.sv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10" Type="http://schemas.openxmlformats.org/officeDocument/2006/relationships/image" Target="../media/image9.svg"/><Relationship Id="rId4" Type="http://schemas.openxmlformats.org/officeDocument/2006/relationships/hyperlink" Target="https://youtu.be/rTHrTfcFSB0" TargetMode="External"/><Relationship Id="rId9"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6.svg"/><Relationship Id="rId7" Type="http://schemas.openxmlformats.org/officeDocument/2006/relationships/hyperlink" Target="#'Function List'!A2"/><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rTHrTfcFSB0" TargetMode="External"/><Relationship Id="rId9" Type="http://schemas.openxmlformats.org/officeDocument/2006/relationships/image" Target="../media/image9.sv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6.svg"/><Relationship Id="rId7" Type="http://schemas.openxmlformats.org/officeDocument/2006/relationships/hyperlink" Target="#'Function List'!A2"/><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rTHrTfcFSB0" TargetMode="External"/><Relationship Id="rId9" Type="http://schemas.openxmlformats.org/officeDocument/2006/relationships/image" Target="../media/image9.sv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6.svg"/><Relationship Id="rId7" Type="http://schemas.openxmlformats.org/officeDocument/2006/relationships/hyperlink" Target="#'Function List'!A2"/><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rTHrTfcFSB0" TargetMode="External"/><Relationship Id="rId9" Type="http://schemas.openxmlformats.org/officeDocument/2006/relationships/image" Target="../media/image9.sv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6.svg"/><Relationship Id="rId7" Type="http://schemas.openxmlformats.org/officeDocument/2006/relationships/hyperlink" Target="#'Function List'!A2"/><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rTHrTfcFSB0" TargetMode="External"/><Relationship Id="rId9" Type="http://schemas.openxmlformats.org/officeDocument/2006/relationships/image" Target="../media/image9.svg"/></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sv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11" Type="http://schemas.openxmlformats.org/officeDocument/2006/relationships/image" Target="../media/image9.svg"/><Relationship Id="rId5" Type="http://schemas.openxmlformats.org/officeDocument/2006/relationships/image" Target="../media/image1.png"/><Relationship Id="rId10" Type="http://schemas.openxmlformats.org/officeDocument/2006/relationships/image" Target="../media/image8.png"/><Relationship Id="rId4" Type="http://schemas.openxmlformats.org/officeDocument/2006/relationships/hyperlink" Target="https://youtu.be/rTHrTfcFSB0" TargetMode="External"/><Relationship Id="rId9" Type="http://schemas.openxmlformats.org/officeDocument/2006/relationships/hyperlink" Target="#'Function List'!A2"/></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6.svg"/><Relationship Id="rId7" Type="http://schemas.openxmlformats.org/officeDocument/2006/relationships/hyperlink" Target="#'Function List'!A2"/><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rTHrTfcFSB0" TargetMode="External"/><Relationship Id="rId9" Type="http://schemas.openxmlformats.org/officeDocument/2006/relationships/image" Target="../media/image9.sv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6.svg"/><Relationship Id="rId7" Type="http://schemas.openxmlformats.org/officeDocument/2006/relationships/hyperlink" Target="#'Function List'!A2"/><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rTHrTfcFSB0" TargetMode="External"/><Relationship Id="rId9" Type="http://schemas.openxmlformats.org/officeDocument/2006/relationships/image" Target="../media/image9.sv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6.svg"/><Relationship Id="rId7" Type="http://schemas.openxmlformats.org/officeDocument/2006/relationships/hyperlink" Target="#'Function List'!A2"/><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rTHrTfcFSB0" TargetMode="External"/><Relationship Id="rId9" Type="http://schemas.openxmlformats.org/officeDocument/2006/relationships/image" Target="../media/image9.sv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6.svg"/><Relationship Id="rId7" Type="http://schemas.openxmlformats.org/officeDocument/2006/relationships/hyperlink" Target="#'Function List'!A2"/><Relationship Id="rId2" Type="http://schemas.openxmlformats.org/officeDocument/2006/relationships/image" Target="../media/image5.png"/><Relationship Id="rId1" Type="http://schemas.openxmlformats.org/officeDocument/2006/relationships/hyperlink" Target="https://www.myonlinetraininghub.com/modern-excel-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rTHrTfcFSB0" TargetMode="External"/><Relationship Id="rId9" Type="http://schemas.openxmlformats.org/officeDocument/2006/relationships/image" Target="../media/image9.svg"/></Relationships>
</file>

<file path=xl/drawings/_rels/drawing13.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4.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6.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3.png"/><Relationship Id="rId5" Type="http://schemas.openxmlformats.org/officeDocument/2006/relationships/image" Target="../media/image3.png"/><Relationship Id="rId15" Type="http://schemas.openxmlformats.org/officeDocument/2006/relationships/image" Target="../media/image15.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12.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1000125</xdr:colOff>
      <xdr:row>0</xdr:row>
      <xdr:rowOff>161925</xdr:rowOff>
    </xdr:from>
    <xdr:to>
      <xdr:col>6</xdr:col>
      <xdr:colOff>1038225</xdr:colOff>
      <xdr:row>0</xdr:row>
      <xdr:rowOff>457200</xdr:rowOff>
    </xdr:to>
    <xdr:grpSp>
      <xdr:nvGrpSpPr>
        <xdr:cNvPr id="4" name="Group 3">
          <a:hlinkClick xmlns:r="http://schemas.openxmlformats.org/officeDocument/2006/relationships" r:id="rId1"/>
          <a:extLst>
            <a:ext uri="{FF2B5EF4-FFF2-40B4-BE49-F238E27FC236}">
              <a16:creationId xmlns:a16="http://schemas.microsoft.com/office/drawing/2014/main" id="{71E5FD24-9D9A-4788-824C-0B7FC2EEBB75}"/>
            </a:ext>
          </a:extLst>
        </xdr:cNvPr>
        <xdr:cNvGrpSpPr/>
      </xdr:nvGrpSpPr>
      <xdr:grpSpPr>
        <a:xfrm>
          <a:off x="4838700" y="161925"/>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49E7830F-4CB2-467C-A7CE-5297ED3AD77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E416867-B603-4CF6-8CCD-B3DEF1DC5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1181099</xdr:colOff>
      <xdr:row>0</xdr:row>
      <xdr:rowOff>161925</xdr:rowOff>
    </xdr:from>
    <xdr:to>
      <xdr:col>8</xdr:col>
      <xdr:colOff>228599</xdr:colOff>
      <xdr:row>0</xdr:row>
      <xdr:rowOff>457200</xdr:rowOff>
    </xdr:to>
    <xdr:grpSp>
      <xdr:nvGrpSpPr>
        <xdr:cNvPr id="7" name="Group 6">
          <a:hlinkClick xmlns:r="http://schemas.openxmlformats.org/officeDocument/2006/relationships" r:id="rId4"/>
          <a:extLst>
            <a:ext uri="{FF2B5EF4-FFF2-40B4-BE49-F238E27FC236}">
              <a16:creationId xmlns:a16="http://schemas.microsoft.com/office/drawing/2014/main" id="{375BC04F-A7FA-4553-AC2F-342089FED0A1}"/>
            </a:ext>
          </a:extLst>
        </xdr:cNvPr>
        <xdr:cNvGrpSpPr/>
      </xdr:nvGrpSpPr>
      <xdr:grpSpPr>
        <a:xfrm>
          <a:off x="6143624" y="161925"/>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77ADA9DC-3116-4664-8552-7CDB79B3CDA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E112293-5382-42F5-A79E-9A350F32BA7F}"/>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420CB69B-07B1-46CB-8578-CCD3179959C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DCF56BF2-15BC-4B54-8BF2-163EF6831F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752322</xdr:colOff>
      <xdr:row>0</xdr:row>
      <xdr:rowOff>57151</xdr:rowOff>
    </xdr:from>
    <xdr:to>
      <xdr:col>14</xdr:col>
      <xdr:colOff>523874</xdr:colOff>
      <xdr:row>0</xdr:row>
      <xdr:rowOff>561975</xdr:rowOff>
    </xdr:to>
    <xdr:pic>
      <xdr:nvPicPr>
        <xdr:cNvPr id="14" name="my-online-training-hub-logo-2">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422" y="57151"/>
          <a:ext cx="3705377" cy="504824"/>
        </a:xfrm>
        <a:prstGeom prst="rect">
          <a:avLst/>
        </a:prstGeom>
      </xdr:spPr>
    </xdr:pic>
    <xdr:clientData/>
  </xdr:twoCellAnchor>
  <xdr:twoCellAnchor>
    <xdr:from>
      <xdr:col>1</xdr:col>
      <xdr:colOff>400050</xdr:colOff>
      <xdr:row>3</xdr:row>
      <xdr:rowOff>38100</xdr:rowOff>
    </xdr:from>
    <xdr:to>
      <xdr:col>2</xdr:col>
      <xdr:colOff>1143000</xdr:colOff>
      <xdr:row>3</xdr:row>
      <xdr:rowOff>352425</xdr:rowOff>
    </xdr:to>
    <xdr:sp macro="" textlink="">
      <xdr:nvSpPr>
        <xdr:cNvPr id="2" name="Rectangle: Rounded Corners 1">
          <a:hlinkClick xmlns:r="http://schemas.openxmlformats.org/officeDocument/2006/relationships" r:id="rId7"/>
          <a:extLst>
            <a:ext uri="{FF2B5EF4-FFF2-40B4-BE49-F238E27FC236}">
              <a16:creationId xmlns:a16="http://schemas.microsoft.com/office/drawing/2014/main" id="{172DCE21-B9B3-3654-E334-6F918CE7D70E}"/>
            </a:ext>
          </a:extLst>
        </xdr:cNvPr>
        <xdr:cNvSpPr/>
      </xdr:nvSpPr>
      <xdr:spPr>
        <a:xfrm>
          <a:off x="628650" y="107632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1. UNIQUE</a:t>
          </a:r>
        </a:p>
      </xdr:txBody>
    </xdr:sp>
    <xdr:clientData/>
  </xdr:twoCellAnchor>
  <xdr:twoCellAnchor>
    <xdr:from>
      <xdr:col>1</xdr:col>
      <xdr:colOff>400050</xdr:colOff>
      <xdr:row>4</xdr:row>
      <xdr:rowOff>57150</xdr:rowOff>
    </xdr:from>
    <xdr:to>
      <xdr:col>2</xdr:col>
      <xdr:colOff>1143000</xdr:colOff>
      <xdr:row>4</xdr:row>
      <xdr:rowOff>371475</xdr:rowOff>
    </xdr:to>
    <xdr:sp macro="" textlink="">
      <xdr:nvSpPr>
        <xdr:cNvPr id="3" name="Rectangle: Rounded Corners 2">
          <a:hlinkClick xmlns:r="http://schemas.openxmlformats.org/officeDocument/2006/relationships" r:id="rId8"/>
          <a:extLst>
            <a:ext uri="{FF2B5EF4-FFF2-40B4-BE49-F238E27FC236}">
              <a16:creationId xmlns:a16="http://schemas.microsoft.com/office/drawing/2014/main" id="{8300FA72-8A4E-D62F-6F4A-941FB59FCFC5}"/>
            </a:ext>
          </a:extLst>
        </xdr:cNvPr>
        <xdr:cNvSpPr/>
      </xdr:nvSpPr>
      <xdr:spPr>
        <a:xfrm>
          <a:off x="628650" y="1600200"/>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2. SORT</a:t>
          </a:r>
        </a:p>
      </xdr:txBody>
    </xdr:sp>
    <xdr:clientData/>
  </xdr:twoCellAnchor>
  <xdr:twoCellAnchor>
    <xdr:from>
      <xdr:col>1</xdr:col>
      <xdr:colOff>400050</xdr:colOff>
      <xdr:row>5</xdr:row>
      <xdr:rowOff>38100</xdr:rowOff>
    </xdr:from>
    <xdr:to>
      <xdr:col>2</xdr:col>
      <xdr:colOff>1143000</xdr:colOff>
      <xdr:row>5</xdr:row>
      <xdr:rowOff>352425</xdr:rowOff>
    </xdr:to>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C7EA1070-F7F2-0969-3B72-558F3FC548A2}"/>
            </a:ext>
          </a:extLst>
        </xdr:cNvPr>
        <xdr:cNvSpPr/>
      </xdr:nvSpPr>
      <xdr:spPr>
        <a:xfrm>
          <a:off x="628650" y="20859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3. TEXTJOIN</a:t>
          </a:r>
        </a:p>
      </xdr:txBody>
    </xdr:sp>
    <xdr:clientData/>
  </xdr:twoCellAnchor>
  <xdr:twoCellAnchor>
    <xdr:from>
      <xdr:col>1</xdr:col>
      <xdr:colOff>400050</xdr:colOff>
      <xdr:row>6</xdr:row>
      <xdr:rowOff>38100</xdr:rowOff>
    </xdr:from>
    <xdr:to>
      <xdr:col>2</xdr:col>
      <xdr:colOff>1143000</xdr:colOff>
      <xdr:row>6</xdr:row>
      <xdr:rowOff>352425</xdr:rowOff>
    </xdr:to>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A4B0B5E5-BCAE-8A0D-4AC9-A6116E9F4542}"/>
            </a:ext>
          </a:extLst>
        </xdr:cNvPr>
        <xdr:cNvSpPr/>
      </xdr:nvSpPr>
      <xdr:spPr>
        <a:xfrm>
          <a:off x="628650" y="2590800"/>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4. FILTER</a:t>
          </a:r>
        </a:p>
      </xdr:txBody>
    </xdr:sp>
    <xdr:clientData/>
  </xdr:twoCellAnchor>
  <xdr:twoCellAnchor>
    <xdr:from>
      <xdr:col>1</xdr:col>
      <xdr:colOff>400050</xdr:colOff>
      <xdr:row>7</xdr:row>
      <xdr:rowOff>38100</xdr:rowOff>
    </xdr:from>
    <xdr:to>
      <xdr:col>2</xdr:col>
      <xdr:colOff>1143000</xdr:colOff>
      <xdr:row>7</xdr:row>
      <xdr:rowOff>352425</xdr:rowOff>
    </xdr:to>
    <xdr:sp macro="" textlink="">
      <xdr:nvSpPr>
        <xdr:cNvPr id="15" name="Rectangle: Rounded Corners 14">
          <a:hlinkClick xmlns:r="http://schemas.openxmlformats.org/officeDocument/2006/relationships" r:id="rId11"/>
          <a:extLst>
            <a:ext uri="{FF2B5EF4-FFF2-40B4-BE49-F238E27FC236}">
              <a16:creationId xmlns:a16="http://schemas.microsoft.com/office/drawing/2014/main" id="{06265E37-FFD8-1186-104F-3378DB505A8B}"/>
            </a:ext>
          </a:extLst>
        </xdr:cNvPr>
        <xdr:cNvSpPr/>
      </xdr:nvSpPr>
      <xdr:spPr>
        <a:xfrm>
          <a:off x="628650" y="309562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5. VSTACK</a:t>
          </a:r>
        </a:p>
      </xdr:txBody>
    </xdr:sp>
    <xdr:clientData/>
  </xdr:twoCellAnchor>
  <xdr:twoCellAnchor>
    <xdr:from>
      <xdr:col>1</xdr:col>
      <xdr:colOff>400050</xdr:colOff>
      <xdr:row>8</xdr:row>
      <xdr:rowOff>38100</xdr:rowOff>
    </xdr:from>
    <xdr:to>
      <xdr:col>2</xdr:col>
      <xdr:colOff>1143000</xdr:colOff>
      <xdr:row>8</xdr:row>
      <xdr:rowOff>352425</xdr:rowOff>
    </xdr:to>
    <xdr:sp macro="" textlink="">
      <xdr:nvSpPr>
        <xdr:cNvPr id="16" name="Rectangle: Rounded Corners 15">
          <a:hlinkClick xmlns:r="http://schemas.openxmlformats.org/officeDocument/2006/relationships" r:id="rId12"/>
          <a:extLst>
            <a:ext uri="{FF2B5EF4-FFF2-40B4-BE49-F238E27FC236}">
              <a16:creationId xmlns:a16="http://schemas.microsoft.com/office/drawing/2014/main" id="{D0D19508-0458-9D3B-CE45-9DDE39F3FDBF}"/>
            </a:ext>
          </a:extLst>
        </xdr:cNvPr>
        <xdr:cNvSpPr/>
      </xdr:nvSpPr>
      <xdr:spPr>
        <a:xfrm>
          <a:off x="628650" y="3600450"/>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6.</a:t>
          </a:r>
          <a:r>
            <a:rPr lang="en-AU" sz="1100" baseline="0"/>
            <a:t> XLOOKUP</a:t>
          </a:r>
          <a:endParaRPr lang="en-AU" sz="1100"/>
        </a:p>
      </xdr:txBody>
    </xdr:sp>
    <xdr:clientData/>
  </xdr:twoCellAnchor>
  <xdr:twoCellAnchor>
    <xdr:from>
      <xdr:col>1</xdr:col>
      <xdr:colOff>400050</xdr:colOff>
      <xdr:row>9</xdr:row>
      <xdr:rowOff>38100</xdr:rowOff>
    </xdr:from>
    <xdr:to>
      <xdr:col>2</xdr:col>
      <xdr:colOff>1143000</xdr:colOff>
      <xdr:row>9</xdr:row>
      <xdr:rowOff>352425</xdr:rowOff>
    </xdr:to>
    <xdr:sp macro="" textlink="">
      <xdr:nvSpPr>
        <xdr:cNvPr id="17" name="Rectangle: Rounded Corners 16">
          <a:hlinkClick xmlns:r="http://schemas.openxmlformats.org/officeDocument/2006/relationships" r:id="rId13"/>
          <a:extLst>
            <a:ext uri="{FF2B5EF4-FFF2-40B4-BE49-F238E27FC236}">
              <a16:creationId xmlns:a16="http://schemas.microsoft.com/office/drawing/2014/main" id="{2E9DB989-44B5-6126-3614-6D5F5071FC16}"/>
            </a:ext>
          </a:extLst>
        </xdr:cNvPr>
        <xdr:cNvSpPr/>
      </xdr:nvSpPr>
      <xdr:spPr>
        <a:xfrm>
          <a:off x="628650" y="41052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7.</a:t>
          </a:r>
          <a:r>
            <a:rPr lang="en-AU" sz="1100" baseline="0"/>
            <a:t> SEQUENCE</a:t>
          </a:r>
          <a:endParaRPr lang="en-AU" sz="1100"/>
        </a:p>
      </xdr:txBody>
    </xdr:sp>
    <xdr:clientData/>
  </xdr:twoCellAnchor>
  <xdr:twoCellAnchor>
    <xdr:from>
      <xdr:col>1</xdr:col>
      <xdr:colOff>400050</xdr:colOff>
      <xdr:row>11</xdr:row>
      <xdr:rowOff>38100</xdr:rowOff>
    </xdr:from>
    <xdr:to>
      <xdr:col>2</xdr:col>
      <xdr:colOff>1143000</xdr:colOff>
      <xdr:row>11</xdr:row>
      <xdr:rowOff>352425</xdr:rowOff>
    </xdr:to>
    <xdr:sp macro="" textlink="">
      <xdr:nvSpPr>
        <xdr:cNvPr id="18" name="Rectangle: Rounded Corners 17">
          <a:hlinkClick xmlns:r="http://schemas.openxmlformats.org/officeDocument/2006/relationships" r:id="rId14"/>
          <a:extLst>
            <a:ext uri="{FF2B5EF4-FFF2-40B4-BE49-F238E27FC236}">
              <a16:creationId xmlns:a16="http://schemas.microsoft.com/office/drawing/2014/main" id="{CD5A19CD-1A42-F5E0-1A31-0EB0ABC606F1}"/>
            </a:ext>
          </a:extLst>
        </xdr:cNvPr>
        <xdr:cNvSpPr/>
      </xdr:nvSpPr>
      <xdr:spPr>
        <a:xfrm>
          <a:off x="628650" y="4610100"/>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9. IFS</a:t>
          </a:r>
        </a:p>
      </xdr:txBody>
    </xdr:sp>
    <xdr:clientData/>
  </xdr:twoCellAnchor>
  <xdr:twoCellAnchor>
    <xdr:from>
      <xdr:col>1</xdr:col>
      <xdr:colOff>400050</xdr:colOff>
      <xdr:row>10</xdr:row>
      <xdr:rowOff>38100</xdr:rowOff>
    </xdr:from>
    <xdr:to>
      <xdr:col>2</xdr:col>
      <xdr:colOff>1143000</xdr:colOff>
      <xdr:row>10</xdr:row>
      <xdr:rowOff>352425</xdr:rowOff>
    </xdr:to>
    <xdr:sp macro="" textlink="">
      <xdr:nvSpPr>
        <xdr:cNvPr id="19" name="Rectangle: Rounded Corners 18">
          <a:hlinkClick xmlns:r="http://schemas.openxmlformats.org/officeDocument/2006/relationships" r:id="rId15"/>
          <a:extLst>
            <a:ext uri="{FF2B5EF4-FFF2-40B4-BE49-F238E27FC236}">
              <a16:creationId xmlns:a16="http://schemas.microsoft.com/office/drawing/2014/main" id="{DEC1EB37-2C2F-8CD2-7CF9-5CA67003F7B2}"/>
            </a:ext>
          </a:extLst>
        </xdr:cNvPr>
        <xdr:cNvSpPr/>
      </xdr:nvSpPr>
      <xdr:spPr>
        <a:xfrm>
          <a:off x="628650" y="4762500"/>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8. TEXTSPLIT</a:t>
          </a:r>
        </a:p>
      </xdr:txBody>
    </xdr:sp>
    <xdr:clientData/>
  </xdr:twoCellAnchor>
  <xdr:twoCellAnchor>
    <xdr:from>
      <xdr:col>1</xdr:col>
      <xdr:colOff>400050</xdr:colOff>
      <xdr:row>12</xdr:row>
      <xdr:rowOff>38100</xdr:rowOff>
    </xdr:from>
    <xdr:to>
      <xdr:col>2</xdr:col>
      <xdr:colOff>1143000</xdr:colOff>
      <xdr:row>12</xdr:row>
      <xdr:rowOff>352425</xdr:rowOff>
    </xdr:to>
    <xdr:sp macro="" textlink="">
      <xdr:nvSpPr>
        <xdr:cNvPr id="20" name="Rectangle: Rounded Corners 19">
          <a:hlinkClick xmlns:r="http://schemas.openxmlformats.org/officeDocument/2006/relationships" r:id="rId16"/>
          <a:extLst>
            <a:ext uri="{FF2B5EF4-FFF2-40B4-BE49-F238E27FC236}">
              <a16:creationId xmlns:a16="http://schemas.microsoft.com/office/drawing/2014/main" id="{C1C1DD32-EA8D-E274-C9C6-2090F650B219}"/>
            </a:ext>
          </a:extLst>
        </xdr:cNvPr>
        <xdr:cNvSpPr/>
      </xdr:nvSpPr>
      <xdr:spPr>
        <a:xfrm>
          <a:off x="628650" y="5619750"/>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10. LET</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495300</xdr:colOff>
      <xdr:row>0</xdr:row>
      <xdr:rowOff>161925</xdr:rowOff>
    </xdr:from>
    <xdr:to>
      <xdr:col>6</xdr:col>
      <xdr:colOff>123825</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FB84ACDA-E486-446B-8E96-5ABC9CF6C90F}"/>
            </a:ext>
          </a:extLst>
        </xdr:cNvPr>
        <xdr:cNvGrpSpPr/>
      </xdr:nvGrpSpPr>
      <xdr:grpSpPr>
        <a:xfrm>
          <a:off x="329565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8E8BF08D-FF59-7085-8A68-1B056C4E8DF8}"/>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7816B043-AE69-F1C2-1FC0-7AF8673495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266699</xdr:colOff>
      <xdr:row>0</xdr:row>
      <xdr:rowOff>161925</xdr:rowOff>
    </xdr:from>
    <xdr:to>
      <xdr:col>7</xdr:col>
      <xdr:colOff>809624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5F2B0C6D-1AA4-4F7C-9D86-C0BC41071B57}"/>
            </a:ext>
          </a:extLst>
        </xdr:cNvPr>
        <xdr:cNvGrpSpPr/>
      </xdr:nvGrpSpPr>
      <xdr:grpSpPr>
        <a:xfrm>
          <a:off x="46005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FEDEC7DE-5542-62CA-1144-DCF83E0E4B50}"/>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3B86E491-4C58-4E60-6E5F-3371BBD150F9}"/>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53DA9D47-6C72-3B12-1D97-48EAD6FD431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D651F0DF-D77A-6B80-0803-B1E82B5E2A4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66522</xdr:colOff>
      <xdr:row>0</xdr:row>
      <xdr:rowOff>57151</xdr:rowOff>
    </xdr:from>
    <xdr:to>
      <xdr:col>15</xdr:col>
      <xdr:colOff>9524</xdr:colOff>
      <xdr:row>0</xdr:row>
      <xdr:rowOff>561975</xdr:rowOff>
    </xdr:to>
    <xdr:pic>
      <xdr:nvPicPr>
        <xdr:cNvPr id="10" name="my-online-training-hub-logo-2">
          <a:extLst>
            <a:ext uri="{FF2B5EF4-FFF2-40B4-BE49-F238E27FC236}">
              <a16:creationId xmlns:a16="http://schemas.microsoft.com/office/drawing/2014/main" id="{8D43F68B-AEE0-4BBF-BD85-D3D6A97CD46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86372" y="57151"/>
          <a:ext cx="3705377" cy="504824"/>
        </a:xfrm>
        <a:prstGeom prst="rect">
          <a:avLst/>
        </a:prstGeom>
      </xdr:spPr>
    </xdr:pic>
    <xdr:clientData/>
  </xdr:twoCellAnchor>
  <xdr:twoCellAnchor>
    <xdr:from>
      <xdr:col>1</xdr:col>
      <xdr:colOff>400050</xdr:colOff>
      <xdr:row>3</xdr:row>
      <xdr:rowOff>38100</xdr:rowOff>
    </xdr:from>
    <xdr:to>
      <xdr:col>2</xdr:col>
      <xdr:colOff>1143000</xdr:colOff>
      <xdr:row>3</xdr:row>
      <xdr:rowOff>352425</xdr:rowOff>
    </xdr:to>
    <xdr:sp macro="" textlink="">
      <xdr:nvSpPr>
        <xdr:cNvPr id="11" name="Rectangle: Rounded Corners 10">
          <a:extLst>
            <a:ext uri="{FF2B5EF4-FFF2-40B4-BE49-F238E27FC236}">
              <a16:creationId xmlns:a16="http://schemas.microsoft.com/office/drawing/2014/main" id="{03596510-DD81-49CF-8328-1C9E587AAF2A}"/>
            </a:ext>
          </a:extLst>
        </xdr:cNvPr>
        <xdr:cNvSpPr/>
      </xdr:nvSpPr>
      <xdr:spPr>
        <a:xfrm>
          <a:off x="628650" y="107632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1. UNIQUE</a:t>
          </a:r>
        </a:p>
      </xdr:txBody>
    </xdr:sp>
    <xdr:clientData/>
  </xdr:twoCellAnchor>
  <xdr:twoCellAnchor editAs="oneCell">
    <xdr:from>
      <xdr:col>1</xdr:col>
      <xdr:colOff>276225</xdr:colOff>
      <xdr:row>3</xdr:row>
      <xdr:rowOff>514350</xdr:rowOff>
    </xdr:from>
    <xdr:to>
      <xdr:col>9</xdr:col>
      <xdr:colOff>56404</xdr:colOff>
      <xdr:row>11</xdr:row>
      <xdr:rowOff>123595</xdr:rowOff>
    </xdr:to>
    <xdr:pic>
      <xdr:nvPicPr>
        <xdr:cNvPr id="21" name="Picture 20">
          <a:extLst>
            <a:ext uri="{FF2B5EF4-FFF2-40B4-BE49-F238E27FC236}">
              <a16:creationId xmlns:a16="http://schemas.microsoft.com/office/drawing/2014/main" id="{A679C2CF-ACB3-42C2-BC0D-AB809ECEA67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504825" y="1552575"/>
          <a:ext cx="5971429" cy="1828570"/>
        </a:xfrm>
        <a:prstGeom prst="rect">
          <a:avLst/>
        </a:prstGeom>
      </xdr:spPr>
    </xdr:pic>
    <xdr:clientData/>
  </xdr:twoCellAnchor>
  <xdr:twoCellAnchor>
    <xdr:from>
      <xdr:col>12</xdr:col>
      <xdr:colOff>361950</xdr:colOff>
      <xdr:row>1</xdr:row>
      <xdr:rowOff>85725</xdr:rowOff>
    </xdr:from>
    <xdr:to>
      <xdr:col>14</xdr:col>
      <xdr:colOff>552450</xdr:colOff>
      <xdr:row>3</xdr:row>
      <xdr:rowOff>28575</xdr:rowOff>
    </xdr:to>
    <xdr:grpSp>
      <xdr:nvGrpSpPr>
        <xdr:cNvPr id="15" name="Group 14">
          <a:hlinkClick xmlns:r="http://schemas.openxmlformats.org/officeDocument/2006/relationships" r:id="rId8"/>
          <a:extLst>
            <a:ext uri="{FF2B5EF4-FFF2-40B4-BE49-F238E27FC236}">
              <a16:creationId xmlns:a16="http://schemas.microsoft.com/office/drawing/2014/main" id="{336502BD-9326-6AC2-CCF0-04B09E3DF79A}"/>
            </a:ext>
          </a:extLst>
        </xdr:cNvPr>
        <xdr:cNvGrpSpPr/>
      </xdr:nvGrpSpPr>
      <xdr:grpSpPr>
        <a:xfrm>
          <a:off x="8686800" y="704850"/>
          <a:ext cx="1428750" cy="361950"/>
          <a:chOff x="7781925" y="704850"/>
          <a:chExt cx="1428750" cy="361950"/>
        </a:xfrm>
      </xdr:grpSpPr>
      <xdr:sp macro="" textlink="">
        <xdr:nvSpPr>
          <xdr:cNvPr id="14" name="Rectangle: Rounded Corners 13">
            <a:extLst>
              <a:ext uri="{FF2B5EF4-FFF2-40B4-BE49-F238E27FC236}">
                <a16:creationId xmlns:a16="http://schemas.microsoft.com/office/drawing/2014/main" id="{3B41BD9F-3C5B-13EA-E895-952049ECB1D2}"/>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3" name="Graphic 12" descr="Back with solid fill">
            <a:extLst>
              <a:ext uri="{FF2B5EF4-FFF2-40B4-BE49-F238E27FC236}">
                <a16:creationId xmlns:a16="http://schemas.microsoft.com/office/drawing/2014/main" id="{7FE54799-096A-906A-478A-D3C2543C6C7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839075" y="704850"/>
            <a:ext cx="361950" cy="36195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228600</xdr:colOff>
      <xdr:row>0</xdr:row>
      <xdr:rowOff>161925</xdr:rowOff>
    </xdr:from>
    <xdr:to>
      <xdr:col>5</xdr:col>
      <xdr:colOff>676275</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D9EA2FA7-7B77-4305-828B-A560EA21A16A}"/>
            </a:ext>
          </a:extLst>
        </xdr:cNvPr>
        <xdr:cNvGrpSpPr/>
      </xdr:nvGrpSpPr>
      <xdr:grpSpPr>
        <a:xfrm>
          <a:off x="302895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2EAD12AB-72E2-6C86-447A-22AA106B90B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B8F8026E-3F1D-258A-C5A2-FD0B6FE633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819149</xdr:colOff>
      <xdr:row>0</xdr:row>
      <xdr:rowOff>161925</xdr:rowOff>
    </xdr:from>
    <xdr:to>
      <xdr:col>7</xdr:col>
      <xdr:colOff>542924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9A1924BF-8ACC-419E-BBB6-854509B19367}"/>
            </a:ext>
          </a:extLst>
        </xdr:cNvPr>
        <xdr:cNvGrpSpPr/>
      </xdr:nvGrpSpPr>
      <xdr:grpSpPr>
        <a:xfrm>
          <a:off x="43338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40BF702D-1793-B8EC-8A8C-960EAED88A94}"/>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2DABD31B-CCA5-6014-633C-04A5A80BEB59}"/>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3CA3B1EC-6109-031B-A5CA-59D8B063C906}"/>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61307E3A-26D5-1B5E-1485-48D716D78565}"/>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247497</xdr:colOff>
      <xdr:row>0</xdr:row>
      <xdr:rowOff>57151</xdr:rowOff>
    </xdr:from>
    <xdr:to>
      <xdr:col>14</xdr:col>
      <xdr:colOff>361949</xdr:colOff>
      <xdr:row>0</xdr:row>
      <xdr:rowOff>561975</xdr:rowOff>
    </xdr:to>
    <xdr:pic>
      <xdr:nvPicPr>
        <xdr:cNvPr id="10" name="my-online-training-hub-logo-2">
          <a:extLst>
            <a:ext uri="{FF2B5EF4-FFF2-40B4-BE49-F238E27FC236}">
              <a16:creationId xmlns:a16="http://schemas.microsoft.com/office/drawing/2014/main" id="{9E893099-FDE0-44A4-A95A-C9CB000DF5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19672" y="57151"/>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3" name="Rectangle: Rounded Corners 12">
          <a:extLst>
            <a:ext uri="{FF2B5EF4-FFF2-40B4-BE49-F238E27FC236}">
              <a16:creationId xmlns:a16="http://schemas.microsoft.com/office/drawing/2014/main" id="{9FF85BE0-A2F1-4B2F-A39B-BF84F2B941FF}"/>
            </a:ext>
          </a:extLst>
        </xdr:cNvPr>
        <xdr:cNvSpPr/>
      </xdr:nvSpPr>
      <xdr:spPr>
        <a:xfrm>
          <a:off x="685800" y="10953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2. SORT</a:t>
          </a:r>
        </a:p>
      </xdr:txBody>
    </xdr:sp>
    <xdr:clientData/>
  </xdr:twoCellAnchor>
  <xdr:twoCellAnchor>
    <xdr:from>
      <xdr:col>1</xdr:col>
      <xdr:colOff>438150</xdr:colOff>
      <xdr:row>3</xdr:row>
      <xdr:rowOff>485775</xdr:rowOff>
    </xdr:from>
    <xdr:to>
      <xdr:col>8</xdr:col>
      <xdr:colOff>333375</xdr:colOff>
      <xdr:row>15</xdr:row>
      <xdr:rowOff>133350</xdr:rowOff>
    </xdr:to>
    <xdr:sp macro="" textlink="">
      <xdr:nvSpPr>
        <xdr:cNvPr id="14" name="TextBox 13">
          <a:extLst>
            <a:ext uri="{FF2B5EF4-FFF2-40B4-BE49-F238E27FC236}">
              <a16:creationId xmlns:a16="http://schemas.microsoft.com/office/drawing/2014/main" id="{D2CC4255-C0CD-5B01-8B4E-F76D76452845}"/>
            </a:ext>
          </a:extLst>
        </xdr:cNvPr>
        <xdr:cNvSpPr txBox="1"/>
      </xdr:nvSpPr>
      <xdr:spPr>
        <a:xfrm>
          <a:off x="666750" y="1524000"/>
          <a:ext cx="5638800" cy="2486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none" strike="noStrike">
              <a:solidFill>
                <a:schemeClr val="dk1"/>
              </a:solidFill>
              <a:effectLst/>
              <a:latin typeface="+mn-lt"/>
              <a:ea typeface="+mn-ea"/>
              <a:cs typeface="+mn-cs"/>
            </a:rPr>
            <a:t>Syntax:</a:t>
          </a:r>
          <a:r>
            <a:rPr lang="en-AU" sz="1100" b="1" i="1" u="none" strike="noStrike" baseline="0">
              <a:solidFill>
                <a:schemeClr val="dk1"/>
              </a:solidFill>
              <a:effectLst/>
              <a:latin typeface="Courier New" panose="02070309020205020404" pitchFamily="49" charset="0"/>
              <a:ea typeface="+mn-ea"/>
              <a:cs typeface="Courier New" panose="02070309020205020404" pitchFamily="49" charset="0"/>
            </a:rPr>
            <a:t> </a:t>
          </a:r>
          <a:r>
            <a:rPr lang="en-AU" sz="1100" b="0" i="0" u="none" strike="noStrike" baseline="0">
              <a:solidFill>
                <a:schemeClr val="dk1"/>
              </a:solidFill>
              <a:effectLst/>
              <a:latin typeface="Courier New" panose="02070309020205020404" pitchFamily="49" charset="0"/>
              <a:ea typeface="+mn-ea"/>
              <a:cs typeface="Courier New" panose="02070309020205020404" pitchFamily="49" charset="0"/>
            </a:rPr>
            <a:t>SORT(array, [sort_index], [sort_order], [by_col])</a:t>
          </a:r>
          <a:endParaRPr lang="en-AU" sz="1100" b="0" i="0" u="none" strike="noStrike">
            <a:solidFill>
              <a:schemeClr val="dk1"/>
            </a:solidFill>
            <a:effectLst/>
            <a:latin typeface="Courier New" panose="02070309020205020404" pitchFamily="49" charset="0"/>
            <a:ea typeface="+mn-ea"/>
            <a:cs typeface="Courier New" panose="02070309020205020404" pitchFamily="49" charset="0"/>
          </a:endParaRP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array</a:t>
          </a:r>
          <a:r>
            <a:rPr lang="en-AU" sz="1100" b="0" i="0" u="none" strike="noStrike">
              <a:solidFill>
                <a:schemeClr val="dk1"/>
              </a:solidFill>
              <a:effectLst/>
              <a:latin typeface="+mn-lt"/>
              <a:ea typeface="+mn-ea"/>
              <a:cs typeface="+mn-cs"/>
            </a:rPr>
            <a:t> is the range or array containing the values you want sorted.</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sort_index</a:t>
          </a:r>
          <a:r>
            <a:rPr lang="en-AU" sz="1100" b="0" i="0" u="none" strike="noStrike">
              <a:solidFill>
                <a:schemeClr val="dk1"/>
              </a:solidFill>
              <a:effectLst/>
              <a:latin typeface="+mn-lt"/>
              <a:ea typeface="+mn-ea"/>
              <a:cs typeface="+mn-cs"/>
            </a:rPr>
            <a:t> is optional and indicates the row or column to sort by. When omitted it will default to sort by the first row or column in the array.</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sort_order </a:t>
          </a:r>
          <a:r>
            <a:rPr lang="en-AU" sz="1100" b="0" i="0" u="none" strike="noStrike">
              <a:solidFill>
                <a:schemeClr val="dk1"/>
              </a:solidFill>
              <a:effectLst/>
              <a:latin typeface="+mn-lt"/>
              <a:ea typeface="+mn-ea"/>
              <a:cs typeface="+mn-cs"/>
            </a:rPr>
            <a:t>is optional. It’s a number; 1 for ascending and -1 for descending. If omitted, it will sort in ascending order.</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by_col</a:t>
          </a:r>
          <a:r>
            <a:rPr lang="en-AU" sz="1100" b="0" i="0" u="none" strike="noStrike">
              <a:solidFill>
                <a:schemeClr val="dk1"/>
              </a:solidFill>
              <a:effectLst/>
              <a:latin typeface="+mn-lt"/>
              <a:ea typeface="+mn-ea"/>
              <a:cs typeface="+mn-cs"/>
            </a:rPr>
            <a:t> is an optional logical value (TRUE/FALSE) indicating the desired sort direction; FALSE to sort by row (default), TRUE to sort by column. You can see in the example above that I omitted it, which means it will default to FALSE and sort by row.</a:t>
          </a:r>
          <a:r>
            <a:rPr lang="en-AU"/>
            <a:t> </a:t>
          </a:r>
          <a:endParaRPr lang="en-AU" sz="1100"/>
        </a:p>
      </xdr:txBody>
    </xdr:sp>
    <xdr:clientData/>
  </xdr:twoCellAnchor>
  <xdr:twoCellAnchor>
    <xdr:from>
      <xdr:col>12</xdr:col>
      <xdr:colOff>152400</xdr:colOff>
      <xdr:row>1</xdr:row>
      <xdr:rowOff>171450</xdr:rowOff>
    </xdr:from>
    <xdr:to>
      <xdr:col>14</xdr:col>
      <xdr:colOff>342900</xdr:colOff>
      <xdr:row>3</xdr:row>
      <xdr:rowOff>114300</xdr:rowOff>
    </xdr:to>
    <xdr:grpSp>
      <xdr:nvGrpSpPr>
        <xdr:cNvPr id="11" name="Group 10">
          <a:hlinkClick xmlns:r="http://schemas.openxmlformats.org/officeDocument/2006/relationships" r:id="rId7"/>
          <a:extLst>
            <a:ext uri="{FF2B5EF4-FFF2-40B4-BE49-F238E27FC236}">
              <a16:creationId xmlns:a16="http://schemas.microsoft.com/office/drawing/2014/main" id="{760359D6-C727-411D-8D3E-8320D49BC61C}"/>
            </a:ext>
          </a:extLst>
        </xdr:cNvPr>
        <xdr:cNvGrpSpPr/>
      </xdr:nvGrpSpPr>
      <xdr:grpSpPr>
        <a:xfrm>
          <a:off x="8477250" y="790575"/>
          <a:ext cx="1428750" cy="361950"/>
          <a:chOff x="7781925" y="704850"/>
          <a:chExt cx="1428750" cy="361950"/>
        </a:xfrm>
      </xdr:grpSpPr>
      <xdr:sp macro="" textlink="">
        <xdr:nvSpPr>
          <xdr:cNvPr id="12" name="Rectangle: Rounded Corners 11">
            <a:extLst>
              <a:ext uri="{FF2B5EF4-FFF2-40B4-BE49-F238E27FC236}">
                <a16:creationId xmlns:a16="http://schemas.microsoft.com/office/drawing/2014/main" id="{B170CBA4-A16A-9216-5923-6963DD335A27}"/>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5" name="Graphic 14" descr="Back with solid fill">
            <a:extLst>
              <a:ext uri="{FF2B5EF4-FFF2-40B4-BE49-F238E27FC236}">
                <a16:creationId xmlns:a16="http://schemas.microsoft.com/office/drawing/2014/main" id="{EEED87AC-B715-52A7-9FB0-CF12EA18F70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39075" y="704850"/>
            <a:ext cx="361950" cy="36195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285750</xdr:colOff>
      <xdr:row>0</xdr:row>
      <xdr:rowOff>161925</xdr:rowOff>
    </xdr:from>
    <xdr:to>
      <xdr:col>5</xdr:col>
      <xdr:colOff>638175</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EB98B30E-BCED-45B6-9E26-ABB662407CC0}"/>
            </a:ext>
          </a:extLst>
        </xdr:cNvPr>
        <xdr:cNvGrpSpPr/>
      </xdr:nvGrpSpPr>
      <xdr:grpSpPr>
        <a:xfrm>
          <a:off x="327660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1DB50099-8BA5-B645-9741-769BA861F53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4F64E59F-20F2-296F-1CCF-91BFEB8113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781049</xdr:colOff>
      <xdr:row>0</xdr:row>
      <xdr:rowOff>161925</xdr:rowOff>
    </xdr:from>
    <xdr:to>
      <xdr:col>6</xdr:col>
      <xdr:colOff>419099</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B7E8AE2A-44F5-4EA9-AB0F-A5592B31B08A}"/>
            </a:ext>
          </a:extLst>
        </xdr:cNvPr>
        <xdr:cNvGrpSpPr/>
      </xdr:nvGrpSpPr>
      <xdr:grpSpPr>
        <a:xfrm>
          <a:off x="458152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9EB96576-46AA-3345-E3FE-F68A7D40764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8E9AC1E0-2DAA-C64A-2905-FAE3CCC64D35}"/>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5DC51C6D-1C1C-5C50-2136-29EF214C256C}"/>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CAA356FC-B601-5FF3-4F88-F8B7B9AAEC72}"/>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6</xdr:col>
      <xdr:colOff>942822</xdr:colOff>
      <xdr:row>0</xdr:row>
      <xdr:rowOff>57151</xdr:rowOff>
    </xdr:from>
    <xdr:to>
      <xdr:col>12</xdr:col>
      <xdr:colOff>342899</xdr:colOff>
      <xdr:row>0</xdr:row>
      <xdr:rowOff>561975</xdr:rowOff>
    </xdr:to>
    <xdr:pic>
      <xdr:nvPicPr>
        <xdr:cNvPr id="10" name="my-online-training-hub-logo-2">
          <a:extLst>
            <a:ext uri="{FF2B5EF4-FFF2-40B4-BE49-F238E27FC236}">
              <a16:creationId xmlns:a16="http://schemas.microsoft.com/office/drawing/2014/main" id="{9B81F610-4C37-48C2-B06C-8049A8168A0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67322" y="57151"/>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1" name="Rectangle: Rounded Corners 10">
          <a:extLst>
            <a:ext uri="{FF2B5EF4-FFF2-40B4-BE49-F238E27FC236}">
              <a16:creationId xmlns:a16="http://schemas.microsoft.com/office/drawing/2014/main" id="{4F8AE3B8-235A-4451-AD3B-B598E61D69D9}"/>
            </a:ext>
          </a:extLst>
        </xdr:cNvPr>
        <xdr:cNvSpPr/>
      </xdr:nvSpPr>
      <xdr:spPr>
        <a:xfrm>
          <a:off x="685800" y="10953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3. TEXTJOIN</a:t>
          </a:r>
        </a:p>
      </xdr:txBody>
    </xdr:sp>
    <xdr:clientData/>
  </xdr:twoCellAnchor>
  <xdr:twoCellAnchor>
    <xdr:from>
      <xdr:col>1</xdr:col>
      <xdr:colOff>400049</xdr:colOff>
      <xdr:row>3</xdr:row>
      <xdr:rowOff>504825</xdr:rowOff>
    </xdr:from>
    <xdr:to>
      <xdr:col>8</xdr:col>
      <xdr:colOff>0</xdr:colOff>
      <xdr:row>15</xdr:row>
      <xdr:rowOff>28575</xdr:rowOff>
    </xdr:to>
    <xdr:sp macro="" textlink="">
      <xdr:nvSpPr>
        <xdr:cNvPr id="12" name="TextBox 11">
          <a:extLst>
            <a:ext uri="{FF2B5EF4-FFF2-40B4-BE49-F238E27FC236}">
              <a16:creationId xmlns:a16="http://schemas.microsoft.com/office/drawing/2014/main" id="{C712E6E2-EBD2-4129-B8A1-B19A48D80FEC}"/>
            </a:ext>
          </a:extLst>
        </xdr:cNvPr>
        <xdr:cNvSpPr txBox="1"/>
      </xdr:nvSpPr>
      <xdr:spPr>
        <a:xfrm>
          <a:off x="628649" y="1543050"/>
          <a:ext cx="6353175" cy="236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none" strike="noStrike">
              <a:solidFill>
                <a:schemeClr val="dk1"/>
              </a:solidFill>
              <a:effectLst/>
              <a:latin typeface="+mn-lt"/>
              <a:ea typeface="+mn-ea"/>
              <a:cs typeface="+mn-cs"/>
            </a:rPr>
            <a:t>Syntax:</a:t>
          </a:r>
          <a:r>
            <a:rPr lang="en-AU" sz="1100" b="1" i="1" u="none" strike="noStrike" baseline="0">
              <a:solidFill>
                <a:schemeClr val="dk1"/>
              </a:solidFill>
              <a:effectLst/>
              <a:latin typeface="Courier New" panose="02070309020205020404" pitchFamily="49" charset="0"/>
              <a:ea typeface="+mn-ea"/>
              <a:cs typeface="Courier New" panose="02070309020205020404" pitchFamily="49" charset="0"/>
            </a:rPr>
            <a:t> </a:t>
          </a:r>
          <a:r>
            <a:rPr lang="en-AU" sz="1100" b="0" i="0" u="none" strike="noStrike" baseline="0">
              <a:solidFill>
                <a:schemeClr val="dk1"/>
              </a:solidFill>
              <a:effectLst/>
              <a:latin typeface="Courier New" panose="02070309020205020404" pitchFamily="49" charset="0"/>
              <a:ea typeface="+mn-ea"/>
              <a:cs typeface="Courier New" panose="02070309020205020404" pitchFamily="49" charset="0"/>
            </a:rPr>
            <a:t>TEXTJOIN(delimiter, ignore_empty, text1, [text2],...)</a:t>
          </a:r>
        </a:p>
        <a:p>
          <a:endParaRPr lang="en-AU" sz="1100" b="1" i="1" u="none" strike="noStrike">
            <a:solidFill>
              <a:schemeClr val="dk1"/>
            </a:solidFill>
            <a:effectLst/>
            <a:latin typeface="+mn-lt"/>
            <a:ea typeface="+mn-ea"/>
            <a:cs typeface="+mn-cs"/>
          </a:endParaRPr>
        </a:p>
        <a:p>
          <a:r>
            <a:rPr lang="en-AU" sz="1100" b="1" i="1">
              <a:solidFill>
                <a:schemeClr val="dk1"/>
              </a:solidFill>
              <a:effectLst/>
              <a:latin typeface="+mn-lt"/>
              <a:ea typeface="+mn-ea"/>
              <a:cs typeface="+mn-cs"/>
            </a:rPr>
            <a:t>delimiter </a:t>
          </a:r>
          <a:r>
            <a:rPr lang="en-AU" sz="1100" b="0" i="0">
              <a:solidFill>
                <a:schemeClr val="dk1"/>
              </a:solidFill>
              <a:effectLst/>
              <a:latin typeface="+mn-lt"/>
              <a:ea typeface="+mn-ea"/>
              <a:cs typeface="+mn-cs"/>
            </a:rPr>
            <a:t> – this is what you want each text string separated with. It can be another text string, a reference to a cell or an empty space, all surrounded by double quotes. Note: if a number is provided it will be treated as text.</a:t>
          </a:r>
        </a:p>
        <a:p>
          <a:endParaRPr lang="en-AU" sz="1100" b="0" i="0">
            <a:solidFill>
              <a:schemeClr val="dk1"/>
            </a:solidFill>
            <a:effectLst/>
            <a:latin typeface="+mn-lt"/>
            <a:ea typeface="+mn-ea"/>
            <a:cs typeface="+mn-cs"/>
          </a:endParaRPr>
        </a:p>
        <a:p>
          <a:r>
            <a:rPr lang="en-AU" sz="1100" b="1" i="1">
              <a:solidFill>
                <a:schemeClr val="dk1"/>
              </a:solidFill>
              <a:effectLst/>
              <a:latin typeface="+mn-lt"/>
              <a:ea typeface="+mn-ea"/>
              <a:cs typeface="+mn-cs"/>
            </a:rPr>
            <a:t>ignore_empty</a:t>
          </a:r>
          <a:r>
            <a:rPr lang="en-AU" sz="1100" b="0" i="1">
              <a:solidFill>
                <a:schemeClr val="dk1"/>
              </a:solidFill>
              <a:effectLst/>
              <a:latin typeface="+mn-lt"/>
              <a:ea typeface="+mn-ea"/>
              <a:cs typeface="+mn-cs"/>
            </a:rPr>
            <a:t> </a:t>
          </a:r>
          <a:r>
            <a:rPr lang="en-AU" sz="1100" b="0" i="0">
              <a:solidFill>
                <a:schemeClr val="dk1"/>
              </a:solidFill>
              <a:effectLst/>
              <a:latin typeface="+mn-lt"/>
              <a:ea typeface="+mn-ea"/>
              <a:cs typeface="+mn-cs"/>
            </a:rPr>
            <a:t>– this is either TRUE (you want it to ignore empty cells in your range), or FALSE, or their numeric equivalents of 1 and 0.</a:t>
          </a:r>
        </a:p>
        <a:p>
          <a:endParaRPr lang="en-AU" sz="1100" b="1" i="0">
            <a:solidFill>
              <a:schemeClr val="dk1"/>
            </a:solidFill>
            <a:effectLst/>
            <a:latin typeface="+mn-lt"/>
            <a:ea typeface="+mn-ea"/>
            <a:cs typeface="+mn-cs"/>
          </a:endParaRPr>
        </a:p>
        <a:p>
          <a:r>
            <a:rPr lang="en-AU" sz="1100" b="1" i="1">
              <a:solidFill>
                <a:schemeClr val="dk1"/>
              </a:solidFill>
              <a:effectLst/>
              <a:latin typeface="+mn-lt"/>
              <a:ea typeface="+mn-ea"/>
              <a:cs typeface="+mn-cs"/>
            </a:rPr>
            <a:t>text1</a:t>
          </a:r>
          <a:r>
            <a:rPr lang="en-AU" sz="1100" b="0" i="0">
              <a:solidFill>
                <a:schemeClr val="dk1"/>
              </a:solidFill>
              <a:effectLst/>
              <a:latin typeface="+mn-lt"/>
              <a:ea typeface="+mn-ea"/>
              <a:cs typeface="+mn-cs"/>
            </a:rPr>
            <a:t> – this is the text you want to join, it can be a text string, a range of cells, or an array of strings.</a:t>
          </a:r>
        </a:p>
        <a:p>
          <a:endParaRPr lang="en-AU" sz="1100" b="1" i="0">
            <a:solidFill>
              <a:schemeClr val="dk1"/>
            </a:solidFill>
            <a:effectLst/>
            <a:latin typeface="+mn-lt"/>
            <a:ea typeface="+mn-ea"/>
            <a:cs typeface="+mn-cs"/>
          </a:endParaRPr>
        </a:p>
        <a:p>
          <a:r>
            <a:rPr lang="en-AU" sz="1100" b="1" i="1">
              <a:solidFill>
                <a:schemeClr val="dk1"/>
              </a:solidFill>
              <a:effectLst/>
              <a:latin typeface="+mn-lt"/>
              <a:ea typeface="+mn-ea"/>
              <a:cs typeface="+mn-cs"/>
            </a:rPr>
            <a:t>text2</a:t>
          </a:r>
          <a:r>
            <a:rPr lang="en-AU" sz="1100" b="1" i="0">
              <a:solidFill>
                <a:schemeClr val="dk1"/>
              </a:solidFill>
              <a:effectLst/>
              <a:latin typeface="+mn-lt"/>
              <a:ea typeface="+mn-ea"/>
              <a:cs typeface="+mn-cs"/>
            </a:rPr>
            <a:t>...</a:t>
          </a:r>
          <a:r>
            <a:rPr lang="en-AU" sz="1100" b="0" i="0">
              <a:solidFill>
                <a:schemeClr val="dk1"/>
              </a:solidFill>
              <a:effectLst/>
              <a:latin typeface="+mn-lt"/>
              <a:ea typeface="+mn-ea"/>
              <a:cs typeface="+mn-cs"/>
            </a:rPr>
            <a:t> – You can continue adding text to join, up to a maximum of 252 including Text1. Note: the maximum length of the resultant text string is 32767 characters.</a:t>
          </a:r>
        </a:p>
      </xdr:txBody>
    </xdr:sp>
    <xdr:clientData/>
  </xdr:twoCellAnchor>
  <xdr:twoCellAnchor editAs="oneCell">
    <xdr:from>
      <xdr:col>1</xdr:col>
      <xdr:colOff>428625</xdr:colOff>
      <xdr:row>24</xdr:row>
      <xdr:rowOff>0</xdr:rowOff>
    </xdr:from>
    <xdr:to>
      <xdr:col>2</xdr:col>
      <xdr:colOff>1114425</xdr:colOff>
      <xdr:row>30</xdr:row>
      <xdr:rowOff>180975</xdr:rowOff>
    </xdr:to>
    <mc:AlternateContent xmlns:mc="http://schemas.openxmlformats.org/markup-compatibility/2006" xmlns:a14="http://schemas.microsoft.com/office/drawing/2010/main">
      <mc:Choice Requires="a14">
        <xdr:graphicFrame macro="">
          <xdr:nvGraphicFramePr>
            <xdr:cNvPr id="13" name="Category">
              <a:extLst>
                <a:ext uri="{FF2B5EF4-FFF2-40B4-BE49-F238E27FC236}">
                  <a16:creationId xmlns:a16="http://schemas.microsoft.com/office/drawing/2014/main" id="{74255F56-EE53-88AB-1565-E8D1E9C5A98A}"/>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57225" y="5553075"/>
              <a:ext cx="1238250" cy="14382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142875</xdr:colOff>
      <xdr:row>1</xdr:row>
      <xdr:rowOff>161925</xdr:rowOff>
    </xdr:from>
    <xdr:to>
      <xdr:col>12</xdr:col>
      <xdr:colOff>333375</xdr:colOff>
      <xdr:row>3</xdr:row>
      <xdr:rowOff>104775</xdr:rowOff>
    </xdr:to>
    <xdr:grpSp>
      <xdr:nvGrpSpPr>
        <xdr:cNvPr id="14" name="Group 13">
          <a:hlinkClick xmlns:r="http://schemas.openxmlformats.org/officeDocument/2006/relationships" r:id="rId7"/>
          <a:extLst>
            <a:ext uri="{FF2B5EF4-FFF2-40B4-BE49-F238E27FC236}">
              <a16:creationId xmlns:a16="http://schemas.microsoft.com/office/drawing/2014/main" id="{A04E4954-EDDC-4F37-ABD2-86F4E35D2C37}"/>
            </a:ext>
          </a:extLst>
        </xdr:cNvPr>
        <xdr:cNvGrpSpPr/>
      </xdr:nvGrpSpPr>
      <xdr:grpSpPr>
        <a:xfrm>
          <a:off x="8734425" y="781050"/>
          <a:ext cx="1428750" cy="361950"/>
          <a:chOff x="7781925" y="704850"/>
          <a:chExt cx="1428750" cy="361950"/>
        </a:xfrm>
      </xdr:grpSpPr>
      <xdr:sp macro="" textlink="">
        <xdr:nvSpPr>
          <xdr:cNvPr id="15" name="Rectangle: Rounded Corners 14">
            <a:extLst>
              <a:ext uri="{FF2B5EF4-FFF2-40B4-BE49-F238E27FC236}">
                <a16:creationId xmlns:a16="http://schemas.microsoft.com/office/drawing/2014/main" id="{4CA72748-B6FA-13CD-691E-A42A902397F6}"/>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6" name="Graphic 15" descr="Back with solid fill">
            <a:extLst>
              <a:ext uri="{FF2B5EF4-FFF2-40B4-BE49-F238E27FC236}">
                <a16:creationId xmlns:a16="http://schemas.microsoft.com/office/drawing/2014/main" id="{A0511B93-ECEF-A74C-BEB8-0D4F939DE96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39075" y="704850"/>
            <a:ext cx="361950" cy="36195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228600</xdr:colOff>
      <xdr:row>0</xdr:row>
      <xdr:rowOff>161925</xdr:rowOff>
    </xdr:from>
    <xdr:to>
      <xdr:col>5</xdr:col>
      <xdr:colOff>676275</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40DF69B6-29F9-4084-BE4C-4B9A1E4512AB}"/>
            </a:ext>
          </a:extLst>
        </xdr:cNvPr>
        <xdr:cNvGrpSpPr/>
      </xdr:nvGrpSpPr>
      <xdr:grpSpPr>
        <a:xfrm>
          <a:off x="302895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6AE4C769-226C-92FE-5147-8F943BA8ED4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E0FB9A0F-ADD0-52B3-7780-51FDFE9EA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819149</xdr:colOff>
      <xdr:row>0</xdr:row>
      <xdr:rowOff>161925</xdr:rowOff>
    </xdr:from>
    <xdr:to>
      <xdr:col>7</xdr:col>
      <xdr:colOff>542924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A92936BE-07B2-4C2B-8E61-A41B86D993EB}"/>
            </a:ext>
          </a:extLst>
        </xdr:cNvPr>
        <xdr:cNvGrpSpPr/>
      </xdr:nvGrpSpPr>
      <xdr:grpSpPr>
        <a:xfrm>
          <a:off x="43338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17FA317E-DF34-3934-801A-AA3E861273A4}"/>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9F66FE47-FDD8-69DF-E76D-D435DA5D919B}"/>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D36FCD7D-58AB-2207-9EC4-BE1878AC76B1}"/>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D8151E4A-D9AC-7E97-FAD6-D923245D5AC6}"/>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247497</xdr:colOff>
      <xdr:row>0</xdr:row>
      <xdr:rowOff>57151</xdr:rowOff>
    </xdr:from>
    <xdr:to>
      <xdr:col>14</xdr:col>
      <xdr:colOff>361949</xdr:colOff>
      <xdr:row>0</xdr:row>
      <xdr:rowOff>561975</xdr:rowOff>
    </xdr:to>
    <xdr:pic>
      <xdr:nvPicPr>
        <xdr:cNvPr id="10" name="my-online-training-hub-logo-2">
          <a:extLst>
            <a:ext uri="{FF2B5EF4-FFF2-40B4-BE49-F238E27FC236}">
              <a16:creationId xmlns:a16="http://schemas.microsoft.com/office/drawing/2014/main" id="{D2CF3626-04CC-420F-9BC1-DA0C896391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19672" y="57151"/>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1" name="Rectangle: Rounded Corners 10">
          <a:extLst>
            <a:ext uri="{FF2B5EF4-FFF2-40B4-BE49-F238E27FC236}">
              <a16:creationId xmlns:a16="http://schemas.microsoft.com/office/drawing/2014/main" id="{BD0CB954-41DE-4E22-8DA7-0BF8A14C5DFE}"/>
            </a:ext>
          </a:extLst>
        </xdr:cNvPr>
        <xdr:cNvSpPr/>
      </xdr:nvSpPr>
      <xdr:spPr>
        <a:xfrm>
          <a:off x="685800" y="10953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4. FILTER</a:t>
          </a:r>
        </a:p>
      </xdr:txBody>
    </xdr:sp>
    <xdr:clientData/>
  </xdr:twoCellAnchor>
  <xdr:twoCellAnchor>
    <xdr:from>
      <xdr:col>1</xdr:col>
      <xdr:colOff>438150</xdr:colOff>
      <xdr:row>3</xdr:row>
      <xdr:rowOff>485776</xdr:rowOff>
    </xdr:from>
    <xdr:to>
      <xdr:col>8</xdr:col>
      <xdr:colOff>333375</xdr:colOff>
      <xdr:row>12</xdr:row>
      <xdr:rowOff>9526</xdr:rowOff>
    </xdr:to>
    <xdr:sp macro="" textlink="">
      <xdr:nvSpPr>
        <xdr:cNvPr id="12" name="TextBox 11">
          <a:extLst>
            <a:ext uri="{FF2B5EF4-FFF2-40B4-BE49-F238E27FC236}">
              <a16:creationId xmlns:a16="http://schemas.microsoft.com/office/drawing/2014/main" id="{EA0274AB-D47B-4A4B-8EAF-76EB55E5C3B3}"/>
            </a:ext>
          </a:extLst>
        </xdr:cNvPr>
        <xdr:cNvSpPr txBox="1"/>
      </xdr:nvSpPr>
      <xdr:spPr>
        <a:xfrm>
          <a:off x="666750" y="1524001"/>
          <a:ext cx="5638800" cy="173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none" strike="noStrike">
              <a:solidFill>
                <a:schemeClr val="dk1"/>
              </a:solidFill>
              <a:effectLst/>
              <a:latin typeface="+mn-lt"/>
              <a:ea typeface="+mn-ea"/>
              <a:cs typeface="+mn-cs"/>
            </a:rPr>
            <a:t>Syntax:</a:t>
          </a:r>
          <a:r>
            <a:rPr lang="en-AU" sz="1100" b="1" i="1" u="none" strike="noStrike" baseline="0">
              <a:solidFill>
                <a:schemeClr val="dk1"/>
              </a:solidFill>
              <a:effectLst/>
              <a:latin typeface="Courier New" panose="02070309020205020404" pitchFamily="49" charset="0"/>
              <a:ea typeface="+mn-ea"/>
              <a:cs typeface="Courier New" panose="02070309020205020404" pitchFamily="49" charset="0"/>
            </a:rPr>
            <a:t> </a:t>
          </a:r>
          <a:r>
            <a:rPr lang="en-AU" sz="1100" b="0" i="0" u="none" strike="noStrike" baseline="0">
              <a:solidFill>
                <a:schemeClr val="dk1"/>
              </a:solidFill>
              <a:effectLst/>
              <a:latin typeface="Courier New" panose="02070309020205020404" pitchFamily="49" charset="0"/>
              <a:ea typeface="+mn-ea"/>
              <a:cs typeface="Courier New" panose="02070309020205020404" pitchFamily="49" charset="0"/>
            </a:rPr>
            <a:t>FILTER(array, include, [if_empty])</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array</a:t>
          </a:r>
          <a:r>
            <a:rPr lang="en-AU" sz="1100" b="0" i="0" u="none" strike="noStrike">
              <a:solidFill>
                <a:schemeClr val="dk1"/>
              </a:solidFill>
              <a:effectLst/>
              <a:latin typeface="+mn-lt"/>
              <a:ea typeface="+mn-ea"/>
              <a:cs typeface="+mn-cs"/>
            </a:rPr>
            <a:t> is the range or array containing the values you want filtered.</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include</a:t>
          </a:r>
          <a:r>
            <a:rPr lang="en-AU" sz="1100" b="0" i="0" u="none" strike="noStrike">
              <a:solidFill>
                <a:schemeClr val="dk1"/>
              </a:solidFill>
              <a:effectLst/>
              <a:latin typeface="+mn-lt"/>
              <a:ea typeface="+mn-ea"/>
              <a:cs typeface="+mn-cs"/>
            </a:rPr>
            <a:t> is the logical test that returns a Boolean array (TRUE/FALSE)  the same height or width as the array.</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if_empty </a:t>
          </a:r>
          <a:r>
            <a:rPr lang="en-AU" sz="1100" b="0" i="0" u="none" strike="noStrike">
              <a:solidFill>
                <a:schemeClr val="dk1"/>
              </a:solidFill>
              <a:effectLst/>
              <a:latin typeface="+mn-lt"/>
              <a:ea typeface="+mn-ea"/>
              <a:cs typeface="+mn-cs"/>
            </a:rPr>
            <a:t>is an optional value to return if the included array are empty i.e. if the filter results in no records.</a:t>
          </a:r>
          <a:r>
            <a:rPr lang="en-AU"/>
            <a:t> </a:t>
          </a:r>
          <a:endParaRPr lang="en-AU" sz="1100"/>
        </a:p>
      </xdr:txBody>
    </xdr:sp>
    <xdr:clientData/>
  </xdr:twoCellAnchor>
  <xdr:twoCellAnchor>
    <xdr:from>
      <xdr:col>12</xdr:col>
      <xdr:colOff>142875</xdr:colOff>
      <xdr:row>1</xdr:row>
      <xdr:rowOff>133350</xdr:rowOff>
    </xdr:from>
    <xdr:to>
      <xdr:col>14</xdr:col>
      <xdr:colOff>333375</xdr:colOff>
      <xdr:row>3</xdr:row>
      <xdr:rowOff>76200</xdr:rowOff>
    </xdr:to>
    <xdr:grpSp>
      <xdr:nvGrpSpPr>
        <xdr:cNvPr id="13" name="Group 12">
          <a:hlinkClick xmlns:r="http://schemas.openxmlformats.org/officeDocument/2006/relationships" r:id="rId7"/>
          <a:extLst>
            <a:ext uri="{FF2B5EF4-FFF2-40B4-BE49-F238E27FC236}">
              <a16:creationId xmlns:a16="http://schemas.microsoft.com/office/drawing/2014/main" id="{77B5C9F1-1F10-441E-A9ED-F521F6A21998}"/>
            </a:ext>
          </a:extLst>
        </xdr:cNvPr>
        <xdr:cNvGrpSpPr/>
      </xdr:nvGrpSpPr>
      <xdr:grpSpPr>
        <a:xfrm>
          <a:off x="8467725" y="752475"/>
          <a:ext cx="1428750" cy="361950"/>
          <a:chOff x="7781925" y="704850"/>
          <a:chExt cx="1428750" cy="361950"/>
        </a:xfrm>
      </xdr:grpSpPr>
      <xdr:sp macro="" textlink="">
        <xdr:nvSpPr>
          <xdr:cNvPr id="14" name="Rectangle: Rounded Corners 13">
            <a:extLst>
              <a:ext uri="{FF2B5EF4-FFF2-40B4-BE49-F238E27FC236}">
                <a16:creationId xmlns:a16="http://schemas.microsoft.com/office/drawing/2014/main" id="{91AA21F1-C135-0CDC-E7A9-64DFEB82C86A}"/>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5" name="Graphic 14" descr="Back with solid fill">
            <a:extLst>
              <a:ext uri="{FF2B5EF4-FFF2-40B4-BE49-F238E27FC236}">
                <a16:creationId xmlns:a16="http://schemas.microsoft.com/office/drawing/2014/main" id="{50703909-9F00-CE31-375B-1C1D4A4391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39075" y="704850"/>
            <a:ext cx="361950" cy="36195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47625</xdr:colOff>
      <xdr:row>0</xdr:row>
      <xdr:rowOff>161925</xdr:rowOff>
    </xdr:from>
    <xdr:to>
      <xdr:col>5</xdr:col>
      <xdr:colOff>390525</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D617B9E2-2682-491F-8104-DE4A889BC78B}"/>
            </a:ext>
          </a:extLst>
        </xdr:cNvPr>
        <xdr:cNvGrpSpPr/>
      </xdr:nvGrpSpPr>
      <xdr:grpSpPr>
        <a:xfrm>
          <a:off x="302895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9CC0C99C-D711-AD8F-E818-2DB39918761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16E72972-9470-2B3A-5490-1FEAE2672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533399</xdr:colOff>
      <xdr:row>0</xdr:row>
      <xdr:rowOff>161925</xdr:rowOff>
    </xdr:from>
    <xdr:to>
      <xdr:col>7</xdr:col>
      <xdr:colOff>66674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6E91F7DF-E21F-427C-95F6-116600103FA6}"/>
            </a:ext>
          </a:extLst>
        </xdr:cNvPr>
        <xdr:cNvGrpSpPr/>
      </xdr:nvGrpSpPr>
      <xdr:grpSpPr>
        <a:xfrm>
          <a:off x="43338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C6A86E5E-990C-3E06-FA86-7C98A7FECAB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60F0E89B-71AB-C53F-C2F1-0A0A6F47BAA9}"/>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C45CB106-43CB-8E52-F606-56D67AE2615B}"/>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FEC8BCB4-D670-289E-36D4-B694CE31F397}"/>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7</xdr:col>
      <xdr:colOff>590397</xdr:colOff>
      <xdr:row>0</xdr:row>
      <xdr:rowOff>57151</xdr:rowOff>
    </xdr:from>
    <xdr:to>
      <xdr:col>12</xdr:col>
      <xdr:colOff>581024</xdr:colOff>
      <xdr:row>0</xdr:row>
      <xdr:rowOff>561975</xdr:rowOff>
    </xdr:to>
    <xdr:pic>
      <xdr:nvPicPr>
        <xdr:cNvPr id="10" name="my-online-training-hub-logo-2">
          <a:extLst>
            <a:ext uri="{FF2B5EF4-FFF2-40B4-BE49-F238E27FC236}">
              <a16:creationId xmlns:a16="http://schemas.microsoft.com/office/drawing/2014/main" id="{F35ADB81-2340-49A3-B415-B5F9551BA23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19672" y="57151"/>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1" name="Rectangle: Rounded Corners 10">
          <a:extLst>
            <a:ext uri="{FF2B5EF4-FFF2-40B4-BE49-F238E27FC236}">
              <a16:creationId xmlns:a16="http://schemas.microsoft.com/office/drawing/2014/main" id="{B9560C53-0BC0-4036-8EC8-8D7576E3D754}"/>
            </a:ext>
          </a:extLst>
        </xdr:cNvPr>
        <xdr:cNvSpPr/>
      </xdr:nvSpPr>
      <xdr:spPr>
        <a:xfrm>
          <a:off x="685800" y="10953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5. VSTACK</a:t>
          </a:r>
        </a:p>
      </xdr:txBody>
    </xdr:sp>
    <xdr:clientData/>
  </xdr:twoCellAnchor>
  <xdr:twoCellAnchor>
    <xdr:from>
      <xdr:col>1</xdr:col>
      <xdr:colOff>438150</xdr:colOff>
      <xdr:row>3</xdr:row>
      <xdr:rowOff>485776</xdr:rowOff>
    </xdr:from>
    <xdr:to>
      <xdr:col>8</xdr:col>
      <xdr:colOff>333375</xdr:colOff>
      <xdr:row>7</xdr:row>
      <xdr:rowOff>19050</xdr:rowOff>
    </xdr:to>
    <xdr:sp macro="" textlink="">
      <xdr:nvSpPr>
        <xdr:cNvPr id="12" name="TextBox 11">
          <a:extLst>
            <a:ext uri="{FF2B5EF4-FFF2-40B4-BE49-F238E27FC236}">
              <a16:creationId xmlns:a16="http://schemas.microsoft.com/office/drawing/2014/main" id="{7465D17B-8FB6-43B2-BD61-A22CF201C987}"/>
            </a:ext>
          </a:extLst>
        </xdr:cNvPr>
        <xdr:cNvSpPr txBox="1"/>
      </xdr:nvSpPr>
      <xdr:spPr>
        <a:xfrm>
          <a:off x="666750" y="1524001"/>
          <a:ext cx="5638800" cy="695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none" strike="noStrike">
              <a:solidFill>
                <a:schemeClr val="dk1"/>
              </a:solidFill>
              <a:effectLst/>
              <a:latin typeface="+mn-lt"/>
              <a:ea typeface="+mn-ea"/>
              <a:cs typeface="+mn-cs"/>
            </a:rPr>
            <a:t>Syntax:</a:t>
          </a:r>
          <a:r>
            <a:rPr lang="en-AU" sz="1100" b="1" i="1" u="none" strike="noStrike" baseline="0">
              <a:solidFill>
                <a:schemeClr val="dk1"/>
              </a:solidFill>
              <a:effectLst/>
              <a:latin typeface="Courier New" panose="02070309020205020404" pitchFamily="49" charset="0"/>
              <a:ea typeface="+mn-ea"/>
              <a:cs typeface="Courier New" panose="02070309020205020404" pitchFamily="49" charset="0"/>
            </a:rPr>
            <a:t> </a:t>
          </a:r>
          <a:r>
            <a:rPr lang="en-AU" sz="1100" b="0" i="0" u="none" strike="noStrike" baseline="0">
              <a:solidFill>
                <a:schemeClr val="dk1"/>
              </a:solidFill>
              <a:effectLst/>
              <a:latin typeface="Courier New" panose="02070309020205020404" pitchFamily="49" charset="0"/>
              <a:ea typeface="+mn-ea"/>
              <a:cs typeface="Courier New" panose="02070309020205020404" pitchFamily="49" charset="0"/>
            </a:rPr>
            <a:t>VSTACK(array1,[array2],...)</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array</a:t>
          </a:r>
          <a:r>
            <a:rPr lang="en-AU" sz="1100" b="0" i="0" u="none" strike="noStrike">
              <a:solidFill>
                <a:schemeClr val="dk1"/>
              </a:solidFill>
              <a:effectLst/>
              <a:latin typeface="+mn-lt"/>
              <a:ea typeface="+mn-ea"/>
              <a:cs typeface="+mn-cs"/>
            </a:rPr>
            <a:t> The arrays (cell ranges) you want to append.</a:t>
          </a:r>
          <a:endParaRPr lang="en-AU" sz="1100"/>
        </a:p>
      </xdr:txBody>
    </xdr:sp>
    <xdr:clientData/>
  </xdr:twoCellAnchor>
  <xdr:twoCellAnchor>
    <xdr:from>
      <xdr:col>10</xdr:col>
      <xdr:colOff>428625</xdr:colOff>
      <xdr:row>1</xdr:row>
      <xdr:rowOff>123825</xdr:rowOff>
    </xdr:from>
    <xdr:to>
      <xdr:col>13</xdr:col>
      <xdr:colOff>0</xdr:colOff>
      <xdr:row>3</xdr:row>
      <xdr:rowOff>66675</xdr:rowOff>
    </xdr:to>
    <xdr:grpSp>
      <xdr:nvGrpSpPr>
        <xdr:cNvPr id="13" name="Group 12">
          <a:hlinkClick xmlns:r="http://schemas.openxmlformats.org/officeDocument/2006/relationships" r:id="rId7"/>
          <a:extLst>
            <a:ext uri="{FF2B5EF4-FFF2-40B4-BE49-F238E27FC236}">
              <a16:creationId xmlns:a16="http://schemas.microsoft.com/office/drawing/2014/main" id="{8F8A8DA2-4561-4BF8-A6E8-4DE2A74ED702}"/>
            </a:ext>
          </a:extLst>
        </xdr:cNvPr>
        <xdr:cNvGrpSpPr/>
      </xdr:nvGrpSpPr>
      <xdr:grpSpPr>
        <a:xfrm>
          <a:off x="8534400" y="742950"/>
          <a:ext cx="1428750" cy="361950"/>
          <a:chOff x="7781925" y="704850"/>
          <a:chExt cx="1428750" cy="361950"/>
        </a:xfrm>
      </xdr:grpSpPr>
      <xdr:sp macro="" textlink="">
        <xdr:nvSpPr>
          <xdr:cNvPr id="14" name="Rectangle: Rounded Corners 13">
            <a:extLst>
              <a:ext uri="{FF2B5EF4-FFF2-40B4-BE49-F238E27FC236}">
                <a16:creationId xmlns:a16="http://schemas.microsoft.com/office/drawing/2014/main" id="{60F42273-5A76-2D05-055A-4715BA6F2F0C}"/>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5" name="Graphic 14" descr="Back with solid fill">
            <a:extLst>
              <a:ext uri="{FF2B5EF4-FFF2-40B4-BE49-F238E27FC236}">
                <a16:creationId xmlns:a16="http://schemas.microsoft.com/office/drawing/2014/main" id="{2A71BF25-625D-AB74-D9A6-31C473D2EF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39075" y="704850"/>
            <a:ext cx="361950" cy="36195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142875</xdr:colOff>
      <xdr:row>0</xdr:row>
      <xdr:rowOff>161925</xdr:rowOff>
    </xdr:from>
    <xdr:to>
      <xdr:col>6</xdr:col>
      <xdr:colOff>304800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B70482C4-D96C-45BB-B502-0FA6B434CA82}"/>
            </a:ext>
          </a:extLst>
        </xdr:cNvPr>
        <xdr:cNvGrpSpPr/>
      </xdr:nvGrpSpPr>
      <xdr:grpSpPr>
        <a:xfrm>
          <a:off x="320992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9C6A1C2D-4721-4162-E651-32B4205FCB40}"/>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13343007-535D-3181-EC01-D4A1646B48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447674</xdr:colOff>
      <xdr:row>0</xdr:row>
      <xdr:rowOff>161925</xdr:rowOff>
    </xdr:from>
    <xdr:to>
      <xdr:col>8</xdr:col>
      <xdr:colOff>171449</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30FD8D15-A89B-436A-905F-46577A4E308C}"/>
            </a:ext>
          </a:extLst>
        </xdr:cNvPr>
        <xdr:cNvGrpSpPr/>
      </xdr:nvGrpSpPr>
      <xdr:grpSpPr>
        <a:xfrm>
          <a:off x="4514849"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D200F4DE-4094-69CB-0129-09B33A5EC0E5}"/>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3398DE98-27B8-A025-1444-39A0D160D0D4}"/>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D495874D-0060-B733-038D-855C2C2DFA3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E0591223-0DB1-5022-0157-9A581E29FCD1}"/>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514197</xdr:colOff>
      <xdr:row>0</xdr:row>
      <xdr:rowOff>57151</xdr:rowOff>
    </xdr:from>
    <xdr:to>
      <xdr:col>14</xdr:col>
      <xdr:colOff>447674</xdr:colOff>
      <xdr:row>0</xdr:row>
      <xdr:rowOff>561975</xdr:rowOff>
    </xdr:to>
    <xdr:pic>
      <xdr:nvPicPr>
        <xdr:cNvPr id="10" name="my-online-training-hub-logo-2">
          <a:extLst>
            <a:ext uri="{FF2B5EF4-FFF2-40B4-BE49-F238E27FC236}">
              <a16:creationId xmlns:a16="http://schemas.microsoft.com/office/drawing/2014/main" id="{84CB13F0-F769-4654-BE7C-353207E01D1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19672" y="57151"/>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1" name="Rectangle: Rounded Corners 10">
          <a:extLst>
            <a:ext uri="{FF2B5EF4-FFF2-40B4-BE49-F238E27FC236}">
              <a16:creationId xmlns:a16="http://schemas.microsoft.com/office/drawing/2014/main" id="{5EFFCD5A-774E-4890-B9B8-D675C9872498}"/>
            </a:ext>
          </a:extLst>
        </xdr:cNvPr>
        <xdr:cNvSpPr/>
      </xdr:nvSpPr>
      <xdr:spPr>
        <a:xfrm>
          <a:off x="685800" y="10953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6. XLOOKUP</a:t>
          </a:r>
        </a:p>
      </xdr:txBody>
    </xdr:sp>
    <xdr:clientData/>
  </xdr:twoCellAnchor>
  <xdr:twoCellAnchor>
    <xdr:from>
      <xdr:col>1</xdr:col>
      <xdr:colOff>438149</xdr:colOff>
      <xdr:row>4</xdr:row>
      <xdr:rowOff>76200</xdr:rowOff>
    </xdr:from>
    <xdr:to>
      <xdr:col>13</xdr:col>
      <xdr:colOff>561975</xdr:colOff>
      <xdr:row>24</xdr:row>
      <xdr:rowOff>57150</xdr:rowOff>
    </xdr:to>
    <xdr:sp macro="" textlink="">
      <xdr:nvSpPr>
        <xdr:cNvPr id="12" name="TextBox 11">
          <a:extLst>
            <a:ext uri="{FF2B5EF4-FFF2-40B4-BE49-F238E27FC236}">
              <a16:creationId xmlns:a16="http://schemas.microsoft.com/office/drawing/2014/main" id="{C68660C7-F8BE-4127-A85F-84701AAD1131}"/>
            </a:ext>
          </a:extLst>
        </xdr:cNvPr>
        <xdr:cNvSpPr txBox="1"/>
      </xdr:nvSpPr>
      <xdr:spPr>
        <a:xfrm>
          <a:off x="666749" y="1647825"/>
          <a:ext cx="8839201" cy="401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none" strike="noStrike">
              <a:solidFill>
                <a:schemeClr val="dk1"/>
              </a:solidFill>
              <a:effectLst/>
              <a:latin typeface="+mn-lt"/>
              <a:ea typeface="+mn-ea"/>
              <a:cs typeface="+mn-cs"/>
            </a:rPr>
            <a:t>Syntax:</a:t>
          </a:r>
          <a:r>
            <a:rPr lang="en-AU" sz="1100" b="1" i="1" u="none" strike="noStrike" baseline="0">
              <a:solidFill>
                <a:schemeClr val="dk1"/>
              </a:solidFill>
              <a:effectLst/>
              <a:latin typeface="Courier New" panose="02070309020205020404" pitchFamily="49" charset="0"/>
              <a:ea typeface="+mn-ea"/>
              <a:cs typeface="Courier New" panose="02070309020205020404" pitchFamily="49" charset="0"/>
            </a:rPr>
            <a:t> </a:t>
          </a:r>
          <a:r>
            <a:rPr lang="en-AU" sz="1100" b="0" i="0" u="none" strike="noStrike" baseline="0">
              <a:solidFill>
                <a:schemeClr val="dk1"/>
              </a:solidFill>
              <a:effectLst/>
              <a:latin typeface="Courier New" panose="02070309020205020404" pitchFamily="49" charset="0"/>
              <a:ea typeface="+mn-ea"/>
              <a:cs typeface="Courier New" panose="02070309020205020404" pitchFamily="49" charset="0"/>
            </a:rPr>
            <a:t>XLOOKUP( lookup_value, lookup_array, return_array, [if_not_found], [match_mode], [search_mode])</a:t>
          </a:r>
          <a:endParaRPr lang="en-AU" sz="1100" b="1" i="1" u="none" strike="noStrike">
            <a:solidFill>
              <a:schemeClr val="dk1"/>
            </a:solidFill>
            <a:effectLst/>
            <a:latin typeface="+mn-lt"/>
            <a:ea typeface="+mn-ea"/>
            <a:cs typeface="+mn-cs"/>
          </a:endParaRP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lookup_value</a:t>
          </a:r>
          <a:r>
            <a:rPr lang="en-AU" b="1" i="1"/>
            <a:t> </a:t>
          </a:r>
          <a:r>
            <a:rPr lang="en-AU" sz="1100" b="0" i="0" u="none" strike="noStrike">
              <a:solidFill>
                <a:schemeClr val="dk1"/>
              </a:solidFill>
              <a:effectLst/>
              <a:latin typeface="+mn-lt"/>
              <a:ea typeface="+mn-ea"/>
              <a:cs typeface="+mn-cs"/>
            </a:rPr>
            <a:t>The value you want to find, or cell containing the item you want to find</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lookup_array</a:t>
          </a:r>
          <a:r>
            <a:rPr lang="en-AU" b="1" i="1"/>
            <a:t> </a:t>
          </a:r>
          <a:r>
            <a:rPr lang="en-AU" sz="1100" b="0" i="0" u="none" strike="noStrike">
              <a:solidFill>
                <a:schemeClr val="dk1"/>
              </a:solidFill>
              <a:effectLst/>
              <a:latin typeface="+mn-lt"/>
              <a:ea typeface="+mn-ea"/>
              <a:cs typeface="+mn-cs"/>
            </a:rPr>
            <a:t>The cell range or array you want to search</a:t>
          </a:r>
          <a:r>
            <a:rPr lang="en-AU"/>
            <a:t> </a:t>
          </a:r>
          <a:r>
            <a:rPr lang="en-AU" sz="1100" b="0" i="0" u="none" strike="noStrike">
              <a:solidFill>
                <a:schemeClr val="dk1"/>
              </a:solidFill>
              <a:effectLst/>
              <a:latin typeface="+mn-lt"/>
              <a:ea typeface="+mn-ea"/>
              <a:cs typeface="+mn-cs"/>
            </a:rPr>
            <a:t>return_array</a:t>
          </a:r>
          <a:r>
            <a:rPr lang="en-AU"/>
            <a:t> </a:t>
          </a:r>
          <a:r>
            <a:rPr lang="en-AU" sz="1100" b="0" i="0" u="none" strike="noStrike">
              <a:solidFill>
                <a:schemeClr val="dk1"/>
              </a:solidFill>
              <a:effectLst/>
              <a:latin typeface="+mn-lt"/>
              <a:ea typeface="+mn-ea"/>
              <a:cs typeface="+mn-cs"/>
            </a:rPr>
            <a:t>The cell range or array containing the value you want returned</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[if_not_found]</a:t>
          </a:r>
          <a:r>
            <a:rPr lang="en-AU" b="1" i="1"/>
            <a:t> </a:t>
          </a:r>
          <a:r>
            <a:rPr lang="en-AU" sz="1100" b="0" i="0" u="none" strike="noStrike">
              <a:solidFill>
                <a:schemeClr val="dk1"/>
              </a:solidFill>
              <a:effectLst/>
              <a:latin typeface="+mn-lt"/>
              <a:ea typeface="+mn-ea"/>
              <a:cs typeface="+mn-cs"/>
            </a:rPr>
            <a:t>Optional - the text you want returned in the event a match isn't found. If omitted an error will be returned.</a:t>
          </a:r>
          <a:r>
            <a:rPr lang="en-AU"/>
            <a:t> </a:t>
          </a:r>
        </a:p>
        <a:p>
          <a:endParaRPr lang="en-AU" sz="1100" b="0" i="0"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[match_mode]</a:t>
          </a:r>
          <a:r>
            <a:rPr lang="en-AU" b="1" i="1"/>
            <a:t> </a:t>
          </a:r>
          <a:r>
            <a:rPr lang="en-AU" sz="1100" b="0" i="0" u="none" strike="noStrike">
              <a:solidFill>
                <a:schemeClr val="dk1"/>
              </a:solidFill>
              <a:effectLst/>
              <a:latin typeface="+mn-lt"/>
              <a:ea typeface="+mn-ea"/>
              <a:cs typeface="+mn-cs"/>
            </a:rPr>
            <a:t>Optional - Defaults to 0 for exact match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p>
        <a:p>
          <a:endParaRPr lang="en-AU" sz="1100" b="0" i="0" u="none" strike="noStrike">
            <a:solidFill>
              <a:schemeClr val="dk1"/>
            </a:solidFill>
            <a:effectLst/>
            <a:latin typeface="+mn-lt"/>
            <a:ea typeface="+mn-ea"/>
            <a:cs typeface="+mn-cs"/>
          </a:endParaRPr>
        </a:p>
        <a:p>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endParaRPr lang="en-AU"/>
        </a:p>
        <a:p>
          <a:endParaRPr lang="en-AU"/>
        </a:p>
        <a:p>
          <a:endParaRPr lang="en-AU"/>
        </a:p>
        <a:p>
          <a:r>
            <a:rPr lang="en-AU" sz="1100" b="1" i="1" u="none" strike="noStrike">
              <a:solidFill>
                <a:schemeClr val="dk1"/>
              </a:solidFill>
              <a:effectLst/>
              <a:latin typeface="+mn-lt"/>
              <a:ea typeface="+mn-ea"/>
              <a:cs typeface="+mn-cs"/>
            </a:rPr>
            <a:t>[search_mode]</a:t>
          </a:r>
          <a:r>
            <a:rPr lang="en-AU" b="1" i="1"/>
            <a:t> </a:t>
          </a:r>
          <a:r>
            <a:rPr lang="en-AU" sz="1100" b="0" i="0" u="none" strike="noStrike">
              <a:solidFill>
                <a:schemeClr val="dk1"/>
              </a:solidFill>
              <a:effectLst/>
              <a:latin typeface="+mn-lt"/>
              <a:ea typeface="+mn-ea"/>
              <a:cs typeface="+mn-cs"/>
            </a:rPr>
            <a:t>Optional - Defaults to 1 searching first to last </a:t>
          </a:r>
        </a:p>
        <a:p>
          <a:endParaRPr lang="en-AU" sz="1100" b="0" i="0" u="none" strike="noStrike">
            <a:solidFill>
              <a:schemeClr val="dk1"/>
            </a:solidFill>
            <a:effectLst/>
            <a:latin typeface="+mn-lt"/>
            <a:ea typeface="+mn-ea"/>
            <a:cs typeface="+mn-cs"/>
          </a:endParaRPr>
        </a:p>
        <a:p>
          <a:endParaRPr lang="en-AU" sz="1100" b="0" i="0" u="none" strike="noStrike">
            <a:solidFill>
              <a:schemeClr val="dk1"/>
            </a:solidFill>
            <a:effectLst/>
            <a:latin typeface="+mn-lt"/>
            <a:ea typeface="+mn-ea"/>
            <a:cs typeface="+mn-cs"/>
          </a:endParaRPr>
        </a:p>
        <a:p>
          <a:endParaRPr lang="en-AU" sz="1100" b="0" i="0" u="none" strike="noStrike">
            <a:solidFill>
              <a:schemeClr val="dk1"/>
            </a:solidFill>
            <a:effectLst/>
            <a:latin typeface="+mn-lt"/>
            <a:ea typeface="+mn-ea"/>
            <a:cs typeface="+mn-cs"/>
          </a:endParaRP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Options 2 and -2 require the lookup_array to be sorted in ascending or descending order respectively.*</a:t>
          </a:r>
          <a:r>
            <a:rPr lang="en-AU"/>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*Binary search does not result in faster calculations now that Microsoft have optimised the lookup algorithms.</a:t>
          </a:r>
          <a:r>
            <a:rPr lang="en-AU"/>
            <a:t> </a:t>
          </a:r>
          <a:endParaRPr lang="en-AU" sz="1100"/>
        </a:p>
      </xdr:txBody>
    </xdr:sp>
    <xdr:clientData/>
  </xdr:twoCellAnchor>
  <xdr:twoCellAnchor editAs="oneCell">
    <xdr:from>
      <xdr:col>2</xdr:col>
      <xdr:colOff>838199</xdr:colOff>
      <xdr:row>12</xdr:row>
      <xdr:rowOff>47626</xdr:rowOff>
    </xdr:from>
    <xdr:to>
      <xdr:col>4</xdr:col>
      <xdr:colOff>656961</xdr:colOff>
      <xdr:row>15</xdr:row>
      <xdr:rowOff>66595</xdr:rowOff>
    </xdr:to>
    <xdr:pic>
      <xdr:nvPicPr>
        <xdr:cNvPr id="13" name="Picture 12" descr="A screen shot of a computer&#10;&#10;Description automatically generated">
          <a:extLst>
            <a:ext uri="{FF2B5EF4-FFF2-40B4-BE49-F238E27FC236}">
              <a16:creationId xmlns:a16="http://schemas.microsoft.com/office/drawing/2014/main" id="{70D6C8A5-9E3D-4FCE-953D-C1D991CE9660}"/>
            </a:ext>
          </a:extLst>
        </xdr:cNvPr>
        <xdr:cNvPicPr>
          <a:picLocks noChangeAspect="1"/>
        </xdr:cNvPicPr>
      </xdr:nvPicPr>
      <xdr:blipFill>
        <a:blip xmlns:r="http://schemas.openxmlformats.org/officeDocument/2006/relationships" r:embed="rId7"/>
        <a:stretch>
          <a:fillRect/>
        </a:stretch>
      </xdr:blipFill>
      <xdr:spPr>
        <a:xfrm>
          <a:off x="1619249" y="3295651"/>
          <a:ext cx="2104762" cy="647619"/>
        </a:xfrm>
        <a:prstGeom prst="rect">
          <a:avLst/>
        </a:prstGeom>
      </xdr:spPr>
    </xdr:pic>
    <xdr:clientData/>
  </xdr:twoCellAnchor>
  <xdr:twoCellAnchor editAs="oneCell">
    <xdr:from>
      <xdr:col>2</xdr:col>
      <xdr:colOff>857249</xdr:colOff>
      <xdr:row>17</xdr:row>
      <xdr:rowOff>9526</xdr:rowOff>
    </xdr:from>
    <xdr:to>
      <xdr:col>6</xdr:col>
      <xdr:colOff>56838</xdr:colOff>
      <xdr:row>20</xdr:row>
      <xdr:rowOff>85645</xdr:rowOff>
    </xdr:to>
    <xdr:pic>
      <xdr:nvPicPr>
        <xdr:cNvPr id="14" name="Picture 13" descr="A blue and white screen with black text&#10;&#10;Description automatically generated">
          <a:extLst>
            <a:ext uri="{FF2B5EF4-FFF2-40B4-BE49-F238E27FC236}">
              <a16:creationId xmlns:a16="http://schemas.microsoft.com/office/drawing/2014/main" id="{A9B31853-A4E1-4898-9F92-46E776193E6A}"/>
            </a:ext>
          </a:extLst>
        </xdr:cNvPr>
        <xdr:cNvPicPr>
          <a:picLocks noChangeAspect="1"/>
        </xdr:cNvPicPr>
      </xdr:nvPicPr>
      <xdr:blipFill>
        <a:blip xmlns:r="http://schemas.openxmlformats.org/officeDocument/2006/relationships" r:embed="rId8"/>
        <a:stretch>
          <a:fillRect/>
        </a:stretch>
      </xdr:blipFill>
      <xdr:spPr>
        <a:xfrm>
          <a:off x="1638299" y="4305301"/>
          <a:ext cx="2485714" cy="647619"/>
        </a:xfrm>
        <a:prstGeom prst="rect">
          <a:avLst/>
        </a:prstGeom>
      </xdr:spPr>
    </xdr:pic>
    <xdr:clientData/>
  </xdr:twoCellAnchor>
  <xdr:twoCellAnchor>
    <xdr:from>
      <xdr:col>7</xdr:col>
      <xdr:colOff>95249</xdr:colOff>
      <xdr:row>28</xdr:row>
      <xdr:rowOff>161926</xdr:rowOff>
    </xdr:from>
    <xdr:to>
      <xdr:col>11</xdr:col>
      <xdr:colOff>47624</xdr:colOff>
      <xdr:row>31</xdr:row>
      <xdr:rowOff>66676</xdr:rowOff>
    </xdr:to>
    <xdr:sp macro="" textlink="">
      <xdr:nvSpPr>
        <xdr:cNvPr id="15" name="Speech Bubble: Rectangle 14">
          <a:extLst>
            <a:ext uri="{FF2B5EF4-FFF2-40B4-BE49-F238E27FC236}">
              <a16:creationId xmlns:a16="http://schemas.microsoft.com/office/drawing/2014/main" id="{511CC61A-0AC4-4B6C-9AF6-055C8C92A35C}"/>
            </a:ext>
          </a:extLst>
        </xdr:cNvPr>
        <xdr:cNvSpPr/>
      </xdr:nvSpPr>
      <xdr:spPr>
        <a:xfrm>
          <a:off x="4981574" y="6572251"/>
          <a:ext cx="2686050" cy="533400"/>
        </a:xfrm>
        <a:prstGeom prst="wedgeRectCallout">
          <a:avLst>
            <a:gd name="adj1" fmla="val 20423"/>
            <a:gd name="adj2" fmla="val -70834"/>
          </a:avLst>
        </a:prstGeom>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AU" sz="1100"/>
            <a:t>The </a:t>
          </a:r>
          <a:r>
            <a:rPr lang="en-AU" sz="1100" b="1"/>
            <a:t>lookup_array </a:t>
          </a:r>
          <a:r>
            <a:rPr lang="en-AU" sz="1100"/>
            <a:t>and </a:t>
          </a:r>
          <a:r>
            <a:rPr lang="en-AU" sz="1100" b="1"/>
            <a:t>return_array</a:t>
          </a:r>
          <a:r>
            <a:rPr lang="en-AU" sz="1100" b="1" baseline="0"/>
            <a:t> </a:t>
          </a:r>
          <a:r>
            <a:rPr lang="en-AU" sz="1100" baseline="0"/>
            <a:t>must contain the same number of rows.</a:t>
          </a:r>
          <a:endParaRPr lang="en-AU" sz="1100"/>
        </a:p>
      </xdr:txBody>
    </xdr:sp>
    <xdr:clientData/>
  </xdr:twoCellAnchor>
  <xdr:twoCellAnchor>
    <xdr:from>
      <xdr:col>14</xdr:col>
      <xdr:colOff>228600</xdr:colOff>
      <xdr:row>0</xdr:row>
      <xdr:rowOff>142875</xdr:rowOff>
    </xdr:from>
    <xdr:to>
      <xdr:col>15</xdr:col>
      <xdr:colOff>1038225</xdr:colOff>
      <xdr:row>0</xdr:row>
      <xdr:rowOff>504825</xdr:rowOff>
    </xdr:to>
    <xdr:grpSp>
      <xdr:nvGrpSpPr>
        <xdr:cNvPr id="16" name="Group 15">
          <a:hlinkClick xmlns:r="http://schemas.openxmlformats.org/officeDocument/2006/relationships" r:id="rId9"/>
          <a:extLst>
            <a:ext uri="{FF2B5EF4-FFF2-40B4-BE49-F238E27FC236}">
              <a16:creationId xmlns:a16="http://schemas.microsoft.com/office/drawing/2014/main" id="{EFDFAEF7-7174-4D98-BEDF-D03AFA732C22}"/>
            </a:ext>
          </a:extLst>
        </xdr:cNvPr>
        <xdr:cNvGrpSpPr/>
      </xdr:nvGrpSpPr>
      <xdr:grpSpPr>
        <a:xfrm>
          <a:off x="9705975" y="142875"/>
          <a:ext cx="1428750" cy="361950"/>
          <a:chOff x="7781925" y="704850"/>
          <a:chExt cx="1428750" cy="361950"/>
        </a:xfrm>
      </xdr:grpSpPr>
      <xdr:sp macro="" textlink="">
        <xdr:nvSpPr>
          <xdr:cNvPr id="17" name="Rectangle: Rounded Corners 16">
            <a:extLst>
              <a:ext uri="{FF2B5EF4-FFF2-40B4-BE49-F238E27FC236}">
                <a16:creationId xmlns:a16="http://schemas.microsoft.com/office/drawing/2014/main" id="{A31C842C-89C4-3E6C-7A97-9D766E21D29B}"/>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8" name="Graphic 17" descr="Back with solid fill">
            <a:extLst>
              <a:ext uri="{FF2B5EF4-FFF2-40B4-BE49-F238E27FC236}">
                <a16:creationId xmlns:a16="http://schemas.microsoft.com/office/drawing/2014/main" id="{B2224E4E-19BD-5B69-2173-01754CD2775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839075" y="704850"/>
            <a:ext cx="361950" cy="36195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619125</xdr:colOff>
      <xdr:row>0</xdr:row>
      <xdr:rowOff>161925</xdr:rowOff>
    </xdr:from>
    <xdr:to>
      <xdr:col>6</xdr:col>
      <xdr:colOff>247650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8BBD3665-7307-47AD-BD39-70D1DA7D801B}"/>
            </a:ext>
          </a:extLst>
        </xdr:cNvPr>
        <xdr:cNvGrpSpPr/>
      </xdr:nvGrpSpPr>
      <xdr:grpSpPr>
        <a:xfrm>
          <a:off x="341947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E95FC050-0232-BB70-4A3F-E746FF91108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E14B1687-86EC-9F99-8115-24368DF077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390524</xdr:colOff>
      <xdr:row>0</xdr:row>
      <xdr:rowOff>161925</xdr:rowOff>
    </xdr:from>
    <xdr:to>
      <xdr:col>8</xdr:col>
      <xdr:colOff>114299</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3C9135C9-CCB6-42B7-AC7E-E9FCC6BFB2E9}"/>
            </a:ext>
          </a:extLst>
        </xdr:cNvPr>
        <xdr:cNvGrpSpPr/>
      </xdr:nvGrpSpPr>
      <xdr:grpSpPr>
        <a:xfrm>
          <a:off x="4724399"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4B4D3DCA-E42B-9CF3-F0C5-E1F126E3A8C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51D3CD92-6DB7-CCA8-78AE-7FCE2102F9D8}"/>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75726C74-11E0-DB23-A6CD-59D8917CD35A}"/>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B052F8DA-D496-0CAD-95EB-F0485772DC57}"/>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190347</xdr:colOff>
      <xdr:row>0</xdr:row>
      <xdr:rowOff>57151</xdr:rowOff>
    </xdr:from>
    <xdr:to>
      <xdr:col>15</xdr:col>
      <xdr:colOff>133349</xdr:colOff>
      <xdr:row>0</xdr:row>
      <xdr:rowOff>561975</xdr:rowOff>
    </xdr:to>
    <xdr:pic>
      <xdr:nvPicPr>
        <xdr:cNvPr id="10" name="my-online-training-hub-logo-2">
          <a:extLst>
            <a:ext uri="{FF2B5EF4-FFF2-40B4-BE49-F238E27FC236}">
              <a16:creationId xmlns:a16="http://schemas.microsoft.com/office/drawing/2014/main" id="{405417D4-6AA7-4A73-BEA3-568CB44054A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10197" y="57151"/>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1" name="Rectangle: Rounded Corners 10">
          <a:extLst>
            <a:ext uri="{FF2B5EF4-FFF2-40B4-BE49-F238E27FC236}">
              <a16:creationId xmlns:a16="http://schemas.microsoft.com/office/drawing/2014/main" id="{333892F5-25B4-4A12-A77B-5C14453F2CB4}"/>
            </a:ext>
          </a:extLst>
        </xdr:cNvPr>
        <xdr:cNvSpPr/>
      </xdr:nvSpPr>
      <xdr:spPr>
        <a:xfrm>
          <a:off x="685800" y="10953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7. SEQUENCE</a:t>
          </a:r>
        </a:p>
      </xdr:txBody>
    </xdr:sp>
    <xdr:clientData/>
  </xdr:twoCellAnchor>
  <xdr:twoCellAnchor>
    <xdr:from>
      <xdr:col>1</xdr:col>
      <xdr:colOff>438150</xdr:colOff>
      <xdr:row>3</xdr:row>
      <xdr:rowOff>485776</xdr:rowOff>
    </xdr:from>
    <xdr:to>
      <xdr:col>8</xdr:col>
      <xdr:colOff>333375</xdr:colOff>
      <xdr:row>14</xdr:row>
      <xdr:rowOff>0</xdr:rowOff>
    </xdr:to>
    <xdr:sp macro="" textlink="">
      <xdr:nvSpPr>
        <xdr:cNvPr id="12" name="TextBox 11">
          <a:extLst>
            <a:ext uri="{FF2B5EF4-FFF2-40B4-BE49-F238E27FC236}">
              <a16:creationId xmlns:a16="http://schemas.microsoft.com/office/drawing/2014/main" id="{78CBD3D3-56B5-4A69-ABB4-DBA2FA6296E0}"/>
            </a:ext>
          </a:extLst>
        </xdr:cNvPr>
        <xdr:cNvSpPr txBox="1"/>
      </xdr:nvSpPr>
      <xdr:spPr>
        <a:xfrm>
          <a:off x="666750" y="1524001"/>
          <a:ext cx="5638800" cy="2143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none" strike="noStrike">
              <a:solidFill>
                <a:schemeClr val="dk1"/>
              </a:solidFill>
              <a:effectLst/>
              <a:latin typeface="+mn-lt"/>
              <a:ea typeface="+mn-ea"/>
              <a:cs typeface="+mn-cs"/>
            </a:rPr>
            <a:t>Syntax:</a:t>
          </a:r>
          <a:r>
            <a:rPr lang="en-AU" sz="1100" b="1" i="1" u="none" strike="noStrike" baseline="0">
              <a:solidFill>
                <a:schemeClr val="dk1"/>
              </a:solidFill>
              <a:effectLst/>
              <a:latin typeface="Courier New" panose="02070309020205020404" pitchFamily="49" charset="0"/>
              <a:ea typeface="+mn-ea"/>
              <a:cs typeface="Courier New" panose="02070309020205020404" pitchFamily="49" charset="0"/>
            </a:rPr>
            <a:t> </a:t>
          </a:r>
          <a:r>
            <a:rPr lang="en-AU" sz="1100" b="0" i="0" u="none" strike="noStrike" baseline="0">
              <a:solidFill>
                <a:schemeClr val="dk1"/>
              </a:solidFill>
              <a:effectLst/>
              <a:latin typeface="Courier New" panose="02070309020205020404" pitchFamily="49" charset="0"/>
              <a:ea typeface="+mn-ea"/>
              <a:cs typeface="Courier New" panose="02070309020205020404" pitchFamily="49" charset="0"/>
            </a:rPr>
            <a:t>SEQUENCE(rows, [columns], [start], [step])</a:t>
          </a:r>
        </a:p>
        <a:p>
          <a:endParaRPr lang="en-AU" sz="1100" b="0" i="0" u="none" strike="noStrike" baseline="0">
            <a:solidFill>
              <a:schemeClr val="dk1"/>
            </a:solidFill>
            <a:effectLst/>
            <a:latin typeface="Courier New" panose="02070309020205020404" pitchFamily="49" charset="0"/>
            <a:ea typeface="+mn-ea"/>
            <a:cs typeface="Courier New" panose="02070309020205020404" pitchFamily="49" charset="0"/>
          </a:endParaRPr>
        </a:p>
        <a:p>
          <a:r>
            <a:rPr lang="en-AU" sz="1100" b="1" i="1" u="none" strike="noStrike">
              <a:solidFill>
                <a:schemeClr val="dk1"/>
              </a:solidFill>
              <a:effectLst/>
              <a:latin typeface="+mn-lt"/>
              <a:ea typeface="+mn-ea"/>
              <a:cs typeface="+mn-cs"/>
            </a:rPr>
            <a:t>rows</a:t>
          </a:r>
          <a:r>
            <a:rPr lang="en-AU" sz="1100" b="0" i="0" u="none" strike="noStrike">
              <a:solidFill>
                <a:schemeClr val="dk1"/>
              </a:solidFill>
              <a:effectLst/>
              <a:latin typeface="+mn-lt"/>
              <a:ea typeface="+mn-ea"/>
              <a:cs typeface="+mn-cs"/>
            </a:rPr>
            <a:t>  Here you  specify the number of rows to be returned.</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columns</a:t>
          </a:r>
          <a:r>
            <a:rPr lang="en-AU" sz="1100" b="0" i="0" u="none" strike="noStrike">
              <a:solidFill>
                <a:schemeClr val="dk1"/>
              </a:solidFill>
              <a:effectLst/>
              <a:latin typeface="+mn-lt"/>
              <a:ea typeface="+mn-ea"/>
              <a:cs typeface="+mn-cs"/>
            </a:rPr>
            <a:t> is optional and specifies the number of columns to be returned. If omitted it will return 1 column.</a:t>
          </a:r>
          <a:r>
            <a:rPr lang="en-AU" sz="1100" b="1" i="1" u="none" strike="noStrike">
              <a:solidFill>
                <a:schemeClr val="dk1"/>
              </a:solidFill>
              <a:effectLst/>
              <a:latin typeface="+mn-lt"/>
              <a:ea typeface="+mn-ea"/>
              <a:cs typeface="+mn-cs"/>
            </a:rPr>
            <a:t> </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start</a:t>
          </a:r>
          <a:r>
            <a:rPr lang="en-AU" sz="1100" b="0" i="0" u="none" strike="noStrike">
              <a:solidFill>
                <a:schemeClr val="dk1"/>
              </a:solidFill>
              <a:effectLst/>
              <a:latin typeface="+mn-lt"/>
              <a:ea typeface="+mn-ea"/>
              <a:cs typeface="+mn-cs"/>
            </a:rPr>
            <a:t> is optional and specifies the first number in the sequence</a:t>
          </a:r>
          <a:r>
            <a:rPr lang="en-AU" sz="1100" b="1" i="1" u="none" strike="noStrike">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 If omitted it will start at 1.</a:t>
          </a:r>
          <a:r>
            <a:rPr lang="en-AU" sz="1100" b="1" i="1" u="none" strike="noStrike">
              <a:solidFill>
                <a:schemeClr val="dk1"/>
              </a:solidFill>
              <a:effectLst/>
              <a:latin typeface="+mn-lt"/>
              <a:ea typeface="+mn-ea"/>
              <a:cs typeface="+mn-cs"/>
            </a:rPr>
            <a:t> </a:t>
          </a:r>
          <a:r>
            <a:rPr lang="en-AU"/>
            <a:t> </a:t>
          </a: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step</a:t>
          </a:r>
          <a:r>
            <a:rPr lang="en-AU" sz="1100" b="0" i="0" u="none" strike="noStrike">
              <a:solidFill>
                <a:schemeClr val="dk1"/>
              </a:solidFill>
              <a:effectLst/>
              <a:latin typeface="+mn-lt"/>
              <a:ea typeface="+mn-ea"/>
              <a:cs typeface="+mn-cs"/>
            </a:rPr>
            <a:t> is optional and specifies the increment for each subsequent value in the array. If omitted it will increment by 1.</a:t>
          </a:r>
          <a:r>
            <a:rPr lang="en-AU"/>
            <a:t> </a:t>
          </a:r>
          <a:endParaRPr lang="en-AU" sz="1100"/>
        </a:p>
      </xdr:txBody>
    </xdr:sp>
    <xdr:clientData/>
  </xdr:twoCellAnchor>
  <xdr:twoCellAnchor>
    <xdr:from>
      <xdr:col>12</xdr:col>
      <xdr:colOff>552450</xdr:colOff>
      <xdr:row>1</xdr:row>
      <xdr:rowOff>152400</xdr:rowOff>
    </xdr:from>
    <xdr:to>
      <xdr:col>15</xdr:col>
      <xdr:colOff>123825</xdr:colOff>
      <xdr:row>3</xdr:row>
      <xdr:rowOff>95250</xdr:rowOff>
    </xdr:to>
    <xdr:grpSp>
      <xdr:nvGrpSpPr>
        <xdr:cNvPr id="13" name="Group 12">
          <a:hlinkClick xmlns:r="http://schemas.openxmlformats.org/officeDocument/2006/relationships" r:id="rId7"/>
          <a:extLst>
            <a:ext uri="{FF2B5EF4-FFF2-40B4-BE49-F238E27FC236}">
              <a16:creationId xmlns:a16="http://schemas.microsoft.com/office/drawing/2014/main" id="{5F02C5D5-23F8-4725-BD21-E80B4BC1026E}"/>
            </a:ext>
          </a:extLst>
        </xdr:cNvPr>
        <xdr:cNvGrpSpPr/>
      </xdr:nvGrpSpPr>
      <xdr:grpSpPr>
        <a:xfrm>
          <a:off x="8877300" y="771525"/>
          <a:ext cx="1428750" cy="361950"/>
          <a:chOff x="7781925" y="704850"/>
          <a:chExt cx="1428750" cy="361950"/>
        </a:xfrm>
      </xdr:grpSpPr>
      <xdr:sp macro="" textlink="">
        <xdr:nvSpPr>
          <xdr:cNvPr id="14" name="Rectangle: Rounded Corners 13">
            <a:extLst>
              <a:ext uri="{FF2B5EF4-FFF2-40B4-BE49-F238E27FC236}">
                <a16:creationId xmlns:a16="http://schemas.microsoft.com/office/drawing/2014/main" id="{C7212389-4FCE-5D32-5BAD-845D8004F341}"/>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5" name="Graphic 14" descr="Back with solid fill">
            <a:extLst>
              <a:ext uri="{FF2B5EF4-FFF2-40B4-BE49-F238E27FC236}">
                <a16:creationId xmlns:a16="http://schemas.microsoft.com/office/drawing/2014/main" id="{32850079-CD87-8EA0-DB67-45DB54B97D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39075" y="704850"/>
            <a:ext cx="361950" cy="36195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1038225</xdr:colOff>
      <xdr:row>0</xdr:row>
      <xdr:rowOff>161925</xdr:rowOff>
    </xdr:from>
    <xdr:to>
      <xdr:col>5</xdr:col>
      <xdr:colOff>85725</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5D6FE325-3B01-4C9B-950F-DB3480AB0CC2}"/>
            </a:ext>
          </a:extLst>
        </xdr:cNvPr>
        <xdr:cNvGrpSpPr/>
      </xdr:nvGrpSpPr>
      <xdr:grpSpPr>
        <a:xfrm>
          <a:off x="343852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386F68B1-AC2E-105F-DE38-7849B3CCEC6E}"/>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763A6996-46E8-28B5-2AF7-B316CB251A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228599</xdr:colOff>
      <xdr:row>0</xdr:row>
      <xdr:rowOff>161925</xdr:rowOff>
    </xdr:from>
    <xdr:to>
      <xdr:col>6</xdr:col>
      <xdr:colOff>533399</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C1626DA4-A8AE-4CB5-81BA-D8A3D106C3EF}"/>
            </a:ext>
          </a:extLst>
        </xdr:cNvPr>
        <xdr:cNvGrpSpPr/>
      </xdr:nvGrpSpPr>
      <xdr:grpSpPr>
        <a:xfrm>
          <a:off x="4743449"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C5EE16CD-4D76-3CE4-A081-FD4EFE540EA1}"/>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F3A683B2-CDC3-CFB0-8983-7861C625DED4}"/>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093659F8-05BC-E5A8-732A-6D0CD7264AC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F9A7C57D-9503-DEA9-8CA7-423B82C06A18}"/>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7</xdr:col>
      <xdr:colOff>237972</xdr:colOff>
      <xdr:row>0</xdr:row>
      <xdr:rowOff>57151</xdr:rowOff>
    </xdr:from>
    <xdr:to>
      <xdr:col>13</xdr:col>
      <xdr:colOff>152399</xdr:colOff>
      <xdr:row>0</xdr:row>
      <xdr:rowOff>561975</xdr:rowOff>
    </xdr:to>
    <xdr:pic>
      <xdr:nvPicPr>
        <xdr:cNvPr id="10" name="my-online-training-hub-logo-2">
          <a:extLst>
            <a:ext uri="{FF2B5EF4-FFF2-40B4-BE49-F238E27FC236}">
              <a16:creationId xmlns:a16="http://schemas.microsoft.com/office/drawing/2014/main" id="{697C25EC-CBE4-4B0C-898E-5384E93334D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29247" y="57151"/>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1" name="Rectangle: Rounded Corners 10">
          <a:extLst>
            <a:ext uri="{FF2B5EF4-FFF2-40B4-BE49-F238E27FC236}">
              <a16:creationId xmlns:a16="http://schemas.microsoft.com/office/drawing/2014/main" id="{E5E6ACF5-9F46-4FB5-BE47-4F98F1276C24}"/>
            </a:ext>
          </a:extLst>
        </xdr:cNvPr>
        <xdr:cNvSpPr/>
      </xdr:nvSpPr>
      <xdr:spPr>
        <a:xfrm>
          <a:off x="685800" y="10953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8. TEXTSPLIT</a:t>
          </a:r>
        </a:p>
      </xdr:txBody>
    </xdr:sp>
    <xdr:clientData/>
  </xdr:twoCellAnchor>
  <xdr:twoCellAnchor>
    <xdr:from>
      <xdr:col>1</xdr:col>
      <xdr:colOff>438150</xdr:colOff>
      <xdr:row>3</xdr:row>
      <xdr:rowOff>485776</xdr:rowOff>
    </xdr:from>
    <xdr:to>
      <xdr:col>11</xdr:col>
      <xdr:colOff>57151</xdr:colOff>
      <xdr:row>17</xdr:row>
      <xdr:rowOff>95250</xdr:rowOff>
    </xdr:to>
    <xdr:sp macro="" textlink="">
      <xdr:nvSpPr>
        <xdr:cNvPr id="12" name="TextBox 11">
          <a:extLst>
            <a:ext uri="{FF2B5EF4-FFF2-40B4-BE49-F238E27FC236}">
              <a16:creationId xmlns:a16="http://schemas.microsoft.com/office/drawing/2014/main" id="{665E2D4C-A668-4AB2-9643-09DFF5162138}"/>
            </a:ext>
          </a:extLst>
        </xdr:cNvPr>
        <xdr:cNvSpPr txBox="1"/>
      </xdr:nvSpPr>
      <xdr:spPr>
        <a:xfrm>
          <a:off x="666750" y="1524001"/>
          <a:ext cx="8334376" cy="2867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none" strike="noStrike">
              <a:solidFill>
                <a:schemeClr val="dk1"/>
              </a:solidFill>
              <a:effectLst/>
              <a:latin typeface="+mn-lt"/>
              <a:ea typeface="+mn-ea"/>
              <a:cs typeface="+mn-cs"/>
            </a:rPr>
            <a:t>Syntax:</a:t>
          </a:r>
          <a:r>
            <a:rPr lang="en-AU" sz="1100" b="1" i="1" u="none" strike="noStrike" baseline="0">
              <a:solidFill>
                <a:schemeClr val="dk1"/>
              </a:solidFill>
              <a:effectLst/>
              <a:latin typeface="Courier New" panose="02070309020205020404" pitchFamily="49" charset="0"/>
              <a:ea typeface="+mn-ea"/>
              <a:cs typeface="Courier New" panose="02070309020205020404" pitchFamily="49" charset="0"/>
            </a:rPr>
            <a:t> </a:t>
          </a:r>
          <a:r>
            <a:rPr lang="en-AU" sz="1100" b="1" i="0" u="none" strike="noStrike" baseline="0">
              <a:solidFill>
                <a:schemeClr val="dk1"/>
              </a:solidFill>
              <a:effectLst/>
              <a:latin typeface="Courier New" panose="02070309020205020404" pitchFamily="49" charset="0"/>
              <a:ea typeface="+mn-ea"/>
              <a:cs typeface="Courier New" panose="02070309020205020404" pitchFamily="49" charset="0"/>
            </a:rPr>
            <a:t>TEXTSPLIT(text, col_delimiter, [row_delimiter], [ignore_empty], [match_mode], [pad_with])</a:t>
          </a:r>
          <a:endParaRPr lang="en-AU" sz="1100" b="1" i="0" u="none" strike="noStrike">
            <a:solidFill>
              <a:schemeClr val="dk1"/>
            </a:solidFill>
            <a:effectLst/>
            <a:latin typeface="+mn-lt"/>
            <a:ea typeface="+mn-ea"/>
            <a:cs typeface="+mn-cs"/>
          </a:endParaRPr>
        </a:p>
        <a:p>
          <a:endParaRPr lang="en-AU" sz="1100" b="1" i="1"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input_text</a:t>
          </a:r>
          <a:r>
            <a:rPr lang="en-AU"/>
            <a:t> </a:t>
          </a:r>
          <a:r>
            <a:rPr lang="en-AU" sz="1100" b="0" i="0" u="none" strike="noStrike">
              <a:solidFill>
                <a:schemeClr val="dk1"/>
              </a:solidFill>
              <a:effectLst/>
              <a:latin typeface="+mn-lt"/>
              <a:ea typeface="+mn-ea"/>
              <a:cs typeface="+mn-cs"/>
            </a:rPr>
            <a:t>The text you want to split. Required.</a:t>
          </a:r>
          <a:r>
            <a:rPr lang="en-AU"/>
            <a:t> </a:t>
          </a:r>
        </a:p>
        <a:p>
          <a:endParaRPr lang="en-AU" sz="1100" b="1" i="0"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col_delimiter</a:t>
          </a:r>
          <a:r>
            <a:rPr lang="en-AU"/>
            <a:t> </a:t>
          </a:r>
          <a:r>
            <a:rPr lang="en-AU" sz="1100" b="0" i="0" u="none" strike="noStrike">
              <a:solidFill>
                <a:schemeClr val="dk1"/>
              </a:solidFill>
              <a:effectLst/>
              <a:latin typeface="+mn-lt"/>
              <a:ea typeface="+mn-ea"/>
              <a:cs typeface="+mn-cs"/>
            </a:rPr>
            <a:t>One or more characters that specify where to spill the text across columns. Optional.</a:t>
          </a:r>
          <a:r>
            <a:rPr lang="en-AU"/>
            <a:t> </a:t>
          </a:r>
        </a:p>
        <a:p>
          <a:endParaRPr lang="en-AU" sz="1100" b="1" i="0"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row_delimiter</a:t>
          </a:r>
          <a:r>
            <a:rPr lang="en-AU"/>
            <a:t> </a:t>
          </a:r>
          <a:r>
            <a:rPr lang="en-AU" sz="1100" b="0" i="0" u="none" strike="noStrike">
              <a:solidFill>
                <a:schemeClr val="dk1"/>
              </a:solidFill>
              <a:effectLst/>
              <a:latin typeface="+mn-lt"/>
              <a:ea typeface="+mn-ea"/>
              <a:cs typeface="+mn-cs"/>
            </a:rPr>
            <a:t>One or more characters that specify where to spill the text down rows. Optional.</a:t>
          </a:r>
          <a:r>
            <a:rPr lang="en-AU"/>
            <a:t> </a:t>
          </a:r>
        </a:p>
        <a:p>
          <a:endParaRPr lang="en-AU" sz="1100" b="1" i="0"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ignore_empty</a:t>
          </a:r>
          <a:r>
            <a:rPr lang="en-AU"/>
            <a:t> </a:t>
          </a:r>
          <a:r>
            <a:rPr lang="en-AU" sz="1100" b="0" i="0" u="none" strike="noStrike">
              <a:solidFill>
                <a:schemeClr val="dk1"/>
              </a:solidFill>
              <a:effectLst/>
              <a:latin typeface="+mn-lt"/>
              <a:ea typeface="+mn-ea"/>
              <a:cs typeface="+mn-cs"/>
            </a:rPr>
            <a:t>Specify TRUE to create an empty cell when two delimiters are consecutive. Defaults to FALSE, which means don't create an empty cell. Optional.</a:t>
          </a:r>
          <a:r>
            <a:rPr lang="en-AU"/>
            <a:t> </a:t>
          </a:r>
        </a:p>
        <a:p>
          <a:endParaRPr lang="en-AU" sz="1100" b="1" i="0"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match_mode</a:t>
          </a:r>
          <a:r>
            <a:rPr lang="en-AU"/>
            <a:t> </a:t>
          </a:r>
          <a:r>
            <a:rPr lang="en-AU" sz="1100" b="0" i="0" u="none" strike="noStrike">
              <a:solidFill>
                <a:schemeClr val="dk1"/>
              </a:solidFill>
              <a:effectLst/>
              <a:latin typeface="+mn-lt"/>
              <a:ea typeface="+mn-ea"/>
              <a:cs typeface="+mn-cs"/>
            </a:rPr>
            <a:t>Searches the text for a delimiter match. By default, a case-sensitive match is done.</a:t>
          </a:r>
          <a:r>
            <a:rPr lang="en-AU"/>
            <a:t> </a:t>
          </a:r>
        </a:p>
        <a:p>
          <a:endParaRPr lang="en-AU" sz="1100" b="1" i="0"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pad_with</a:t>
          </a:r>
          <a:r>
            <a:rPr lang="en-AU"/>
            <a:t> </a:t>
          </a:r>
          <a:r>
            <a:rPr lang="en-AU" sz="1100" b="0" i="0" u="none" strike="noStrike">
              <a:solidFill>
                <a:schemeClr val="dk1"/>
              </a:solidFill>
              <a:effectLst/>
              <a:latin typeface="+mn-lt"/>
              <a:ea typeface="+mn-ea"/>
              <a:cs typeface="+mn-cs"/>
            </a:rPr>
            <a:t>Text entered in place of blank results.</a:t>
          </a:r>
          <a:r>
            <a:rPr lang="en-AU"/>
            <a:t> </a:t>
          </a:r>
          <a:endParaRPr lang="en-AU" sz="1100"/>
        </a:p>
      </xdr:txBody>
    </xdr:sp>
    <xdr:clientData/>
  </xdr:twoCellAnchor>
  <xdr:twoCellAnchor>
    <xdr:from>
      <xdr:col>10</xdr:col>
      <xdr:colOff>542925</xdr:colOff>
      <xdr:row>1</xdr:row>
      <xdr:rowOff>161925</xdr:rowOff>
    </xdr:from>
    <xdr:to>
      <xdr:col>13</xdr:col>
      <xdr:colOff>114300</xdr:colOff>
      <xdr:row>3</xdr:row>
      <xdr:rowOff>104775</xdr:rowOff>
    </xdr:to>
    <xdr:grpSp>
      <xdr:nvGrpSpPr>
        <xdr:cNvPr id="13" name="Group 12">
          <a:hlinkClick xmlns:r="http://schemas.openxmlformats.org/officeDocument/2006/relationships" r:id="rId7"/>
          <a:extLst>
            <a:ext uri="{FF2B5EF4-FFF2-40B4-BE49-F238E27FC236}">
              <a16:creationId xmlns:a16="http://schemas.microsoft.com/office/drawing/2014/main" id="{E7F04881-C92C-4405-9571-7671EE11DFA8}"/>
            </a:ext>
          </a:extLst>
        </xdr:cNvPr>
        <xdr:cNvGrpSpPr/>
      </xdr:nvGrpSpPr>
      <xdr:grpSpPr>
        <a:xfrm>
          <a:off x="8867775" y="781050"/>
          <a:ext cx="1428750" cy="361950"/>
          <a:chOff x="7781925" y="704850"/>
          <a:chExt cx="1428750" cy="361950"/>
        </a:xfrm>
      </xdr:grpSpPr>
      <xdr:sp macro="" textlink="">
        <xdr:nvSpPr>
          <xdr:cNvPr id="14" name="Rectangle: Rounded Corners 13">
            <a:extLst>
              <a:ext uri="{FF2B5EF4-FFF2-40B4-BE49-F238E27FC236}">
                <a16:creationId xmlns:a16="http://schemas.microsoft.com/office/drawing/2014/main" id="{DE960EE1-FB7B-AA63-55F6-7F731499A237}"/>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5" name="Graphic 14" descr="Back with solid fill">
            <a:extLst>
              <a:ext uri="{FF2B5EF4-FFF2-40B4-BE49-F238E27FC236}">
                <a16:creationId xmlns:a16="http://schemas.microsoft.com/office/drawing/2014/main" id="{CFC88F65-1DF0-BCFF-7314-24BEE2E549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39075" y="704850"/>
            <a:ext cx="361950" cy="36195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133350</xdr:colOff>
      <xdr:row>0</xdr:row>
      <xdr:rowOff>161925</xdr:rowOff>
    </xdr:from>
    <xdr:to>
      <xdr:col>5</xdr:col>
      <xdr:colOff>581025</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142ACAF1-C749-4726-A3CD-4DB0139B1FDC}"/>
            </a:ext>
          </a:extLst>
        </xdr:cNvPr>
        <xdr:cNvGrpSpPr/>
      </xdr:nvGrpSpPr>
      <xdr:grpSpPr>
        <a:xfrm>
          <a:off x="302895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31106710-119D-B3AE-E595-57BAE4C4FD14}"/>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198EB678-94C1-508A-67E7-92CF3692BD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723899</xdr:colOff>
      <xdr:row>0</xdr:row>
      <xdr:rowOff>161925</xdr:rowOff>
    </xdr:from>
    <xdr:to>
      <xdr:col>7</xdr:col>
      <xdr:colOff>447674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2215152C-5787-462F-BCD7-E845691BEBB8}"/>
            </a:ext>
          </a:extLst>
        </xdr:cNvPr>
        <xdr:cNvGrpSpPr/>
      </xdr:nvGrpSpPr>
      <xdr:grpSpPr>
        <a:xfrm>
          <a:off x="43338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3B5172DD-1250-7ECB-C908-3957B5E43315}"/>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562C6311-969E-6EC6-EC36-C2AC605290F3}"/>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2A0CC44D-1640-691C-7F57-A1B15D537154}"/>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A8814CF3-DE5D-2F9A-1B50-105C4448065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152247</xdr:colOff>
      <xdr:row>0</xdr:row>
      <xdr:rowOff>57151</xdr:rowOff>
    </xdr:from>
    <xdr:to>
      <xdr:col>13</xdr:col>
      <xdr:colOff>400049</xdr:colOff>
      <xdr:row>0</xdr:row>
      <xdr:rowOff>561975</xdr:rowOff>
    </xdr:to>
    <xdr:pic>
      <xdr:nvPicPr>
        <xdr:cNvPr id="10" name="my-online-training-hub-logo-2">
          <a:extLst>
            <a:ext uri="{FF2B5EF4-FFF2-40B4-BE49-F238E27FC236}">
              <a16:creationId xmlns:a16="http://schemas.microsoft.com/office/drawing/2014/main" id="{62268682-501A-42A5-AD17-8BECA55C7C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19672" y="57151"/>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1" name="Rectangle: Rounded Corners 10">
          <a:extLst>
            <a:ext uri="{FF2B5EF4-FFF2-40B4-BE49-F238E27FC236}">
              <a16:creationId xmlns:a16="http://schemas.microsoft.com/office/drawing/2014/main" id="{45480EA2-6894-4B2E-8A11-FA186A3B588A}"/>
            </a:ext>
          </a:extLst>
        </xdr:cNvPr>
        <xdr:cNvSpPr/>
      </xdr:nvSpPr>
      <xdr:spPr>
        <a:xfrm>
          <a:off x="685800" y="1095375"/>
          <a:ext cx="1295400"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9. IFS</a:t>
          </a:r>
        </a:p>
      </xdr:txBody>
    </xdr:sp>
    <xdr:clientData/>
  </xdr:twoCellAnchor>
  <xdr:twoCellAnchor>
    <xdr:from>
      <xdr:col>1</xdr:col>
      <xdr:colOff>438150</xdr:colOff>
      <xdr:row>3</xdr:row>
      <xdr:rowOff>485776</xdr:rowOff>
    </xdr:from>
    <xdr:to>
      <xdr:col>8</xdr:col>
      <xdr:colOff>333375</xdr:colOff>
      <xdr:row>10</xdr:row>
      <xdr:rowOff>38100</xdr:rowOff>
    </xdr:to>
    <xdr:sp macro="" textlink="">
      <xdr:nvSpPr>
        <xdr:cNvPr id="12" name="TextBox 11">
          <a:extLst>
            <a:ext uri="{FF2B5EF4-FFF2-40B4-BE49-F238E27FC236}">
              <a16:creationId xmlns:a16="http://schemas.microsoft.com/office/drawing/2014/main" id="{A6EB01EE-0B09-4E49-B3DF-6291F6F60D00}"/>
            </a:ext>
          </a:extLst>
        </xdr:cNvPr>
        <xdr:cNvSpPr txBox="1"/>
      </xdr:nvSpPr>
      <xdr:spPr>
        <a:xfrm>
          <a:off x="666750" y="1524001"/>
          <a:ext cx="5638800" cy="1343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none" strike="noStrike">
              <a:solidFill>
                <a:schemeClr val="dk1"/>
              </a:solidFill>
              <a:effectLst/>
              <a:latin typeface="+mn-lt"/>
              <a:ea typeface="+mn-ea"/>
              <a:cs typeface="+mn-cs"/>
            </a:rPr>
            <a:t>Syntax:</a:t>
          </a:r>
          <a:r>
            <a:rPr lang="en-AU" sz="1100" b="1" i="1" u="none" strike="noStrike" baseline="0">
              <a:solidFill>
                <a:schemeClr val="dk1"/>
              </a:solidFill>
              <a:effectLst/>
              <a:latin typeface="Courier New" panose="02070309020205020404" pitchFamily="49" charset="0"/>
              <a:ea typeface="+mn-ea"/>
              <a:cs typeface="Courier New" panose="02070309020205020404" pitchFamily="49" charset="0"/>
            </a:rPr>
            <a:t> </a:t>
          </a:r>
          <a:r>
            <a:rPr lang="en-AU">
              <a:latin typeface="Courier New" panose="02070309020205020404" pitchFamily="49" charset="0"/>
              <a:cs typeface="Courier New" panose="02070309020205020404" pitchFamily="49" charset="0"/>
            </a:rPr>
            <a:t>IFS(logical_test1, value_if_true1, logical_test2, value_if_true2, logical_test3, value_if_true3,….)</a:t>
          </a:r>
          <a:endParaRPr lang="en-AU" sz="1100" b="1" i="1" u="none" strike="noStrike">
            <a:solidFill>
              <a:schemeClr val="dk1"/>
            </a:solidFill>
            <a:effectLst/>
            <a:latin typeface="Courier New" panose="02070309020205020404" pitchFamily="49" charset="0"/>
            <a:ea typeface="+mn-ea"/>
            <a:cs typeface="Courier New" panose="02070309020205020404" pitchFamily="49" charset="0"/>
          </a:endParaRPr>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logical</a:t>
          </a:r>
          <a:r>
            <a:rPr lang="en-AU" sz="1100" b="1" i="1" u="none" strike="noStrike" baseline="0">
              <a:solidFill>
                <a:schemeClr val="dk1"/>
              </a:solidFill>
              <a:effectLst/>
              <a:latin typeface="+mn-lt"/>
              <a:ea typeface="+mn-ea"/>
              <a:cs typeface="+mn-cs"/>
            </a:rPr>
            <a:t>_testN</a:t>
          </a:r>
          <a:r>
            <a:rPr lang="en-AU" sz="1100" b="0" i="0" u="none" strike="noStrike">
              <a:solidFill>
                <a:schemeClr val="dk1"/>
              </a:solidFill>
              <a:effectLst/>
              <a:latin typeface="+mn-lt"/>
              <a:ea typeface="+mn-ea"/>
              <a:cs typeface="+mn-cs"/>
            </a:rPr>
            <a:t>  is the logical test that returns a Boolean (TRUE/FALSE</a:t>
          </a:r>
          <a:endParaRPr lang="en-AU"/>
        </a:p>
        <a:p>
          <a:endParaRPr lang="en-AU" sz="1100" b="1" i="1" u="none" strike="noStrike">
            <a:solidFill>
              <a:schemeClr val="dk1"/>
            </a:solidFill>
            <a:effectLst/>
            <a:latin typeface="+mn-lt"/>
            <a:ea typeface="+mn-ea"/>
            <a:cs typeface="+mn-cs"/>
          </a:endParaRPr>
        </a:p>
        <a:p>
          <a:r>
            <a:rPr lang="en-AU" sz="1100" b="1" i="1" u="none" strike="noStrike">
              <a:solidFill>
                <a:schemeClr val="dk1"/>
              </a:solidFill>
              <a:effectLst/>
              <a:latin typeface="+mn-lt"/>
              <a:ea typeface="+mn-ea"/>
              <a:cs typeface="+mn-cs"/>
            </a:rPr>
            <a:t>value_if_trueN </a:t>
          </a:r>
          <a:r>
            <a:rPr lang="en-AU" sz="1100" b="0" i="0" u="none" strike="noStrike">
              <a:solidFill>
                <a:schemeClr val="dk1"/>
              </a:solidFill>
              <a:effectLst/>
              <a:latin typeface="+mn-lt"/>
              <a:ea typeface="+mn-ea"/>
              <a:cs typeface="+mn-cs"/>
            </a:rPr>
            <a:t>is</a:t>
          </a:r>
          <a:r>
            <a:rPr lang="en-AU" sz="1100" b="0" i="0" u="none" strike="noStrike" baseline="0">
              <a:solidFill>
                <a:schemeClr val="dk1"/>
              </a:solidFill>
              <a:effectLst/>
              <a:latin typeface="+mn-lt"/>
              <a:ea typeface="+mn-ea"/>
              <a:cs typeface="+mn-cs"/>
            </a:rPr>
            <a:t> the r</a:t>
          </a:r>
          <a:r>
            <a:rPr lang="en-AU" sz="1100" b="0" i="0">
              <a:solidFill>
                <a:schemeClr val="dk1"/>
              </a:solidFill>
              <a:effectLst/>
              <a:latin typeface="+mn-lt"/>
              <a:ea typeface="+mn-ea"/>
              <a:cs typeface="+mn-cs"/>
            </a:rPr>
            <a:t>esult to be returned if logical_test evaluates to TRUE. Can be empty.</a:t>
          </a:r>
          <a:endParaRPr lang="en-AU" sz="1100"/>
        </a:p>
      </xdr:txBody>
    </xdr:sp>
    <xdr:clientData/>
  </xdr:twoCellAnchor>
  <xdr:twoCellAnchor>
    <xdr:from>
      <xdr:col>11</xdr:col>
      <xdr:colOff>314325</xdr:colOff>
      <xdr:row>1</xdr:row>
      <xdr:rowOff>152400</xdr:rowOff>
    </xdr:from>
    <xdr:to>
      <xdr:col>13</xdr:col>
      <xdr:colOff>504825</xdr:colOff>
      <xdr:row>3</xdr:row>
      <xdr:rowOff>95250</xdr:rowOff>
    </xdr:to>
    <xdr:grpSp>
      <xdr:nvGrpSpPr>
        <xdr:cNvPr id="14" name="Group 13">
          <a:hlinkClick xmlns:r="http://schemas.openxmlformats.org/officeDocument/2006/relationships" r:id="rId7"/>
          <a:extLst>
            <a:ext uri="{FF2B5EF4-FFF2-40B4-BE49-F238E27FC236}">
              <a16:creationId xmlns:a16="http://schemas.microsoft.com/office/drawing/2014/main" id="{D20E9839-F9A9-4A63-8702-45BE53024731}"/>
            </a:ext>
          </a:extLst>
        </xdr:cNvPr>
        <xdr:cNvGrpSpPr/>
      </xdr:nvGrpSpPr>
      <xdr:grpSpPr>
        <a:xfrm>
          <a:off x="8601075" y="771525"/>
          <a:ext cx="1428750" cy="361950"/>
          <a:chOff x="7781925" y="704850"/>
          <a:chExt cx="1428750" cy="361950"/>
        </a:xfrm>
      </xdr:grpSpPr>
      <xdr:sp macro="" textlink="">
        <xdr:nvSpPr>
          <xdr:cNvPr id="15" name="Rectangle: Rounded Corners 14">
            <a:extLst>
              <a:ext uri="{FF2B5EF4-FFF2-40B4-BE49-F238E27FC236}">
                <a16:creationId xmlns:a16="http://schemas.microsoft.com/office/drawing/2014/main" id="{1A410DB7-0BB3-D3B0-9ABB-D441772D1B9D}"/>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16" name="Graphic 15" descr="Back with solid fill">
            <a:extLst>
              <a:ext uri="{FF2B5EF4-FFF2-40B4-BE49-F238E27FC236}">
                <a16:creationId xmlns:a16="http://schemas.microsoft.com/office/drawing/2014/main" id="{B82F8EE4-146F-0CC4-8511-33F0FE7A36D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39075" y="704850"/>
            <a:ext cx="361950" cy="36195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485775</xdr:colOff>
      <xdr:row>34</xdr:row>
      <xdr:rowOff>19050</xdr:rowOff>
    </xdr:from>
    <xdr:to>
      <xdr:col>12</xdr:col>
      <xdr:colOff>19050</xdr:colOff>
      <xdr:row>36</xdr:row>
      <xdr:rowOff>123825</xdr:rowOff>
    </xdr:to>
    <xdr:sp macro="" textlink="">
      <xdr:nvSpPr>
        <xdr:cNvPr id="3" name="Speech Bubble: Rectangle 2">
          <a:extLst>
            <a:ext uri="{FF2B5EF4-FFF2-40B4-BE49-F238E27FC236}">
              <a16:creationId xmlns:a16="http://schemas.microsoft.com/office/drawing/2014/main" id="{E9DBDBB0-5116-42B7-AE6A-BE2E772F94E0}"/>
            </a:ext>
          </a:extLst>
        </xdr:cNvPr>
        <xdr:cNvSpPr/>
      </xdr:nvSpPr>
      <xdr:spPr>
        <a:xfrm>
          <a:off x="4495800" y="8315325"/>
          <a:ext cx="3800475" cy="523875"/>
        </a:xfrm>
        <a:prstGeom prst="wedgeRectCallout">
          <a:avLst>
            <a:gd name="adj1" fmla="val -21698"/>
            <a:gd name="adj2" fmla="val -67287"/>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n-AU" sz="1100"/>
            <a:t>The LET formula</a:t>
          </a:r>
          <a:r>
            <a:rPr lang="en-AU" sz="1100" baseline="0"/>
            <a:t> only calculates the age once, vs the IFS formula which calculates it twice; once for each logical test.</a:t>
          </a:r>
          <a:endParaRPr lang="en-AU" sz="1100"/>
        </a:p>
      </xdr:txBody>
    </xdr:sp>
    <xdr:clientData/>
  </xdr:twoCellAnchor>
  <xdr:twoCellAnchor editAs="absolute">
    <xdr:from>
      <xdr:col>3</xdr:col>
      <xdr:colOff>66675</xdr:colOff>
      <xdr:row>0</xdr:row>
      <xdr:rowOff>161924</xdr:rowOff>
    </xdr:from>
    <xdr:to>
      <xdr:col>4</xdr:col>
      <xdr:colOff>276225</xdr:colOff>
      <xdr:row>0</xdr:row>
      <xdr:rowOff>457199</xdr:rowOff>
    </xdr:to>
    <xdr:grpSp>
      <xdr:nvGrpSpPr>
        <xdr:cNvPr id="6" name="Group 5">
          <a:hlinkClick xmlns:r="http://schemas.openxmlformats.org/officeDocument/2006/relationships" r:id="rId1"/>
          <a:extLst>
            <a:ext uri="{FF2B5EF4-FFF2-40B4-BE49-F238E27FC236}">
              <a16:creationId xmlns:a16="http://schemas.microsoft.com/office/drawing/2014/main" id="{EDDAC58C-3906-4A33-862B-97532C1B78D9}"/>
            </a:ext>
          </a:extLst>
        </xdr:cNvPr>
        <xdr:cNvGrpSpPr/>
      </xdr:nvGrpSpPr>
      <xdr:grpSpPr>
        <a:xfrm>
          <a:off x="2514600" y="161924"/>
          <a:ext cx="1162050" cy="295275"/>
          <a:chOff x="4486275" y="142875"/>
          <a:chExt cx="1162050" cy="295275"/>
        </a:xfrm>
      </xdr:grpSpPr>
      <xdr:sp macro="" textlink="">
        <xdr:nvSpPr>
          <xdr:cNvPr id="7" name="Rectangle: Rounded Corners 6">
            <a:extLst>
              <a:ext uri="{FF2B5EF4-FFF2-40B4-BE49-F238E27FC236}">
                <a16:creationId xmlns:a16="http://schemas.microsoft.com/office/drawing/2014/main" id="{D1B60B8D-B208-BE88-A2D0-01534C940E19}"/>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8" name="Graphic 7" descr="Document">
            <a:extLst>
              <a:ext uri="{FF2B5EF4-FFF2-40B4-BE49-F238E27FC236}">
                <a16:creationId xmlns:a16="http://schemas.microsoft.com/office/drawing/2014/main" id="{F62A5E84-119C-CF62-9035-42B5770D0E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4</xdr:col>
      <xdr:colOff>419099</xdr:colOff>
      <xdr:row>0</xdr:row>
      <xdr:rowOff>161924</xdr:rowOff>
    </xdr:from>
    <xdr:to>
      <xdr:col>6</xdr:col>
      <xdr:colOff>561974</xdr:colOff>
      <xdr:row>0</xdr:row>
      <xdr:rowOff>457199</xdr:rowOff>
    </xdr:to>
    <xdr:grpSp>
      <xdr:nvGrpSpPr>
        <xdr:cNvPr id="9" name="Group 8">
          <a:hlinkClick xmlns:r="http://schemas.openxmlformats.org/officeDocument/2006/relationships" r:id="rId4"/>
          <a:extLst>
            <a:ext uri="{FF2B5EF4-FFF2-40B4-BE49-F238E27FC236}">
              <a16:creationId xmlns:a16="http://schemas.microsoft.com/office/drawing/2014/main" id="{0B3D1B9E-CA93-4C68-B0D4-FE92B7FFC84E}"/>
            </a:ext>
          </a:extLst>
        </xdr:cNvPr>
        <xdr:cNvGrpSpPr/>
      </xdr:nvGrpSpPr>
      <xdr:grpSpPr>
        <a:xfrm>
          <a:off x="3819524" y="161924"/>
          <a:ext cx="1362075" cy="295275"/>
          <a:chOff x="5400674" y="152400"/>
          <a:chExt cx="1362075" cy="295275"/>
        </a:xfrm>
      </xdr:grpSpPr>
      <xdr:sp macro="" textlink="">
        <xdr:nvSpPr>
          <xdr:cNvPr id="10" name="Rectangle: Rounded Corners 9">
            <a:extLst>
              <a:ext uri="{FF2B5EF4-FFF2-40B4-BE49-F238E27FC236}">
                <a16:creationId xmlns:a16="http://schemas.microsoft.com/office/drawing/2014/main" id="{4F8CAF15-86D2-72F2-DFE1-1BC5A355728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8118EF20-4E1C-A892-0699-C011379C748A}"/>
              </a:ext>
            </a:extLst>
          </xdr:cNvPr>
          <xdr:cNvGrpSpPr/>
        </xdr:nvGrpSpPr>
        <xdr:grpSpPr>
          <a:xfrm>
            <a:off x="6419850" y="200025"/>
            <a:ext cx="280427" cy="200025"/>
            <a:chOff x="5495924" y="2943225"/>
            <a:chExt cx="1362075" cy="971550"/>
          </a:xfrm>
        </xdr:grpSpPr>
        <xdr:sp macro="" textlink="">
          <xdr:nvSpPr>
            <xdr:cNvPr id="12" name="Rectangle: Rounded Corners 11">
              <a:extLst>
                <a:ext uri="{FF2B5EF4-FFF2-40B4-BE49-F238E27FC236}">
                  <a16:creationId xmlns:a16="http://schemas.microsoft.com/office/drawing/2014/main" id="{0DE5B83D-5E5B-7B8C-C241-4EC23D0DE2CE}"/>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Isosceles Triangle 12">
              <a:extLst>
                <a:ext uri="{FF2B5EF4-FFF2-40B4-BE49-F238E27FC236}">
                  <a16:creationId xmlns:a16="http://schemas.microsoft.com/office/drawing/2014/main" id="{00CCA9CE-2AD0-BBF9-3E15-244249650FBB}"/>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7</xdr:col>
      <xdr:colOff>476097</xdr:colOff>
      <xdr:row>0</xdr:row>
      <xdr:rowOff>57150</xdr:rowOff>
    </xdr:from>
    <xdr:to>
      <xdr:col>13</xdr:col>
      <xdr:colOff>523874</xdr:colOff>
      <xdr:row>0</xdr:row>
      <xdr:rowOff>561974</xdr:rowOff>
    </xdr:to>
    <xdr:pic>
      <xdr:nvPicPr>
        <xdr:cNvPr id="14" name="my-online-training-hub-logo-2">
          <a:extLst>
            <a:ext uri="{FF2B5EF4-FFF2-40B4-BE49-F238E27FC236}">
              <a16:creationId xmlns:a16="http://schemas.microsoft.com/office/drawing/2014/main" id="{07D0E08A-79D6-473C-8413-821B246E10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05322" y="57150"/>
          <a:ext cx="3705377" cy="504824"/>
        </a:xfrm>
        <a:prstGeom prst="rect">
          <a:avLst/>
        </a:prstGeom>
      </xdr:spPr>
    </xdr:pic>
    <xdr:clientData/>
  </xdr:twoCellAnchor>
  <xdr:twoCellAnchor>
    <xdr:from>
      <xdr:col>1</xdr:col>
      <xdr:colOff>457200</xdr:colOff>
      <xdr:row>3</xdr:row>
      <xdr:rowOff>57150</xdr:rowOff>
    </xdr:from>
    <xdr:to>
      <xdr:col>3</xdr:col>
      <xdr:colOff>28575</xdr:colOff>
      <xdr:row>3</xdr:row>
      <xdr:rowOff>371475</xdr:rowOff>
    </xdr:to>
    <xdr:sp macro="" textlink="">
      <xdr:nvSpPr>
        <xdr:cNvPr id="15" name="Rectangle: Rounded Corners 14">
          <a:extLst>
            <a:ext uri="{FF2B5EF4-FFF2-40B4-BE49-F238E27FC236}">
              <a16:creationId xmlns:a16="http://schemas.microsoft.com/office/drawing/2014/main" id="{F885DE29-A58A-4781-9FE0-EB553F6BFAE0}"/>
            </a:ext>
          </a:extLst>
        </xdr:cNvPr>
        <xdr:cNvSpPr/>
      </xdr:nvSpPr>
      <xdr:spPr>
        <a:xfrm>
          <a:off x="685800" y="1095375"/>
          <a:ext cx="1743075" cy="314325"/>
        </a:xfrm>
        <a:prstGeom prst="roundRect">
          <a:avLst/>
        </a:prstGeom>
        <a:solidFill>
          <a:schemeClr val="bg1">
            <a:lumMod val="50000"/>
          </a:schemeClr>
        </a:solidFill>
        <a:ln>
          <a:noFill/>
        </a:ln>
        <a:effectLst>
          <a:outerShdw blurRad="63500" sx="102000" sy="102000" algn="ctr"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AU" sz="1100"/>
            <a:t>10.</a:t>
          </a:r>
          <a:r>
            <a:rPr lang="en-AU" sz="1100" baseline="0"/>
            <a:t> LET</a:t>
          </a:r>
          <a:endParaRPr lang="en-AU" sz="1100"/>
        </a:p>
      </xdr:txBody>
    </xdr:sp>
    <xdr:clientData/>
  </xdr:twoCellAnchor>
  <xdr:twoCellAnchor>
    <xdr:from>
      <xdr:col>1</xdr:col>
      <xdr:colOff>1352549</xdr:colOff>
      <xdr:row>17</xdr:row>
      <xdr:rowOff>76200</xdr:rowOff>
    </xdr:from>
    <xdr:to>
      <xdr:col>2</xdr:col>
      <xdr:colOff>66675</xdr:colOff>
      <xdr:row>18</xdr:row>
      <xdr:rowOff>228600</xdr:rowOff>
    </xdr:to>
    <xdr:sp macro="" textlink="">
      <xdr:nvSpPr>
        <xdr:cNvPr id="16" name="Right Brace 15">
          <a:extLst>
            <a:ext uri="{FF2B5EF4-FFF2-40B4-BE49-F238E27FC236}">
              <a16:creationId xmlns:a16="http://schemas.microsoft.com/office/drawing/2014/main" id="{FDAE16F0-EDA7-42FC-BEAF-E820939508B5}"/>
            </a:ext>
          </a:extLst>
        </xdr:cNvPr>
        <xdr:cNvSpPr/>
      </xdr:nvSpPr>
      <xdr:spPr>
        <a:xfrm>
          <a:off x="1571624" y="4343400"/>
          <a:ext cx="114301" cy="419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2</xdr:col>
      <xdr:colOff>333901</xdr:colOff>
      <xdr:row>5</xdr:row>
      <xdr:rowOff>34292</xdr:rowOff>
    </xdr:from>
    <xdr:to>
      <xdr:col>3</xdr:col>
      <xdr:colOff>657226</xdr:colOff>
      <xdr:row>5</xdr:row>
      <xdr:rowOff>161925</xdr:rowOff>
    </xdr:to>
    <xdr:sp macro="" textlink="">
      <xdr:nvSpPr>
        <xdr:cNvPr id="17" name="Right Brace 16">
          <a:extLst>
            <a:ext uri="{FF2B5EF4-FFF2-40B4-BE49-F238E27FC236}">
              <a16:creationId xmlns:a16="http://schemas.microsoft.com/office/drawing/2014/main" id="{913AFC0B-954C-45F7-8F21-FB83C921BD74}"/>
            </a:ext>
          </a:extLst>
        </xdr:cNvPr>
        <xdr:cNvSpPr/>
      </xdr:nvSpPr>
      <xdr:spPr>
        <a:xfrm rot="5400000">
          <a:off x="2465334" y="1350909"/>
          <a:ext cx="127633" cy="11520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834375</xdr:colOff>
      <xdr:row>5</xdr:row>
      <xdr:rowOff>34292</xdr:rowOff>
    </xdr:from>
    <xdr:to>
      <xdr:col>6</xdr:col>
      <xdr:colOff>66675</xdr:colOff>
      <xdr:row>5</xdr:row>
      <xdr:rowOff>161925</xdr:rowOff>
    </xdr:to>
    <xdr:sp macro="" textlink="">
      <xdr:nvSpPr>
        <xdr:cNvPr id="18" name="Right Brace 17">
          <a:extLst>
            <a:ext uri="{FF2B5EF4-FFF2-40B4-BE49-F238E27FC236}">
              <a16:creationId xmlns:a16="http://schemas.microsoft.com/office/drawing/2014/main" id="{ADB4744F-BFAA-4852-A857-24117AC8230E}"/>
            </a:ext>
          </a:extLst>
        </xdr:cNvPr>
        <xdr:cNvSpPr/>
      </xdr:nvSpPr>
      <xdr:spPr>
        <a:xfrm rot="5400000">
          <a:off x="3920483" y="1224909"/>
          <a:ext cx="127633" cy="1404000"/>
        </a:xfrm>
        <a:prstGeom prst="rightBrace">
          <a:avLst/>
        </a:prstGeom>
        <a:ln>
          <a:solidFill>
            <a:schemeClr val="accent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AU" sz="1100"/>
        </a:p>
      </xdr:txBody>
    </xdr:sp>
    <xdr:clientData/>
  </xdr:twoCellAnchor>
  <xdr:twoCellAnchor>
    <xdr:from>
      <xdr:col>6</xdr:col>
      <xdr:colOff>285301</xdr:colOff>
      <xdr:row>5</xdr:row>
      <xdr:rowOff>43821</xdr:rowOff>
    </xdr:from>
    <xdr:to>
      <xdr:col>8</xdr:col>
      <xdr:colOff>38101</xdr:colOff>
      <xdr:row>5</xdr:row>
      <xdr:rowOff>152405</xdr:rowOff>
    </xdr:to>
    <xdr:sp macro="" textlink="">
      <xdr:nvSpPr>
        <xdr:cNvPr id="19" name="Right Brace 18">
          <a:extLst>
            <a:ext uri="{FF2B5EF4-FFF2-40B4-BE49-F238E27FC236}">
              <a16:creationId xmlns:a16="http://schemas.microsoft.com/office/drawing/2014/main" id="{34FC9E6D-2446-4294-82E4-732E17DD76E5}"/>
            </a:ext>
          </a:extLst>
        </xdr:cNvPr>
        <xdr:cNvSpPr/>
      </xdr:nvSpPr>
      <xdr:spPr>
        <a:xfrm rot="5400000">
          <a:off x="5336634" y="1440913"/>
          <a:ext cx="108584" cy="972000"/>
        </a:xfrm>
        <a:prstGeom prst="righ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AU" sz="1100"/>
        </a:p>
      </xdr:txBody>
    </xdr:sp>
    <xdr:clientData/>
  </xdr:twoCellAnchor>
  <xdr:twoCellAnchor>
    <xdr:from>
      <xdr:col>2</xdr:col>
      <xdr:colOff>447675</xdr:colOff>
      <xdr:row>6</xdr:row>
      <xdr:rowOff>19049</xdr:rowOff>
    </xdr:from>
    <xdr:to>
      <xdr:col>3</xdr:col>
      <xdr:colOff>542925</xdr:colOff>
      <xdr:row>9</xdr:row>
      <xdr:rowOff>56399</xdr:rowOff>
    </xdr:to>
    <xdr:sp macro="" textlink="">
      <xdr:nvSpPr>
        <xdr:cNvPr id="20" name="TextBox 19">
          <a:extLst>
            <a:ext uri="{FF2B5EF4-FFF2-40B4-BE49-F238E27FC236}">
              <a16:creationId xmlns:a16="http://schemas.microsoft.com/office/drawing/2014/main" id="{22B0E1F4-2530-41BD-A8ED-12D98B43B0A5}"/>
            </a:ext>
          </a:extLst>
        </xdr:cNvPr>
        <xdr:cNvSpPr txBox="1"/>
      </xdr:nvSpPr>
      <xdr:spPr>
        <a:xfrm>
          <a:off x="2066925" y="2057399"/>
          <a:ext cx="923925" cy="66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solidFill>
                <a:schemeClr val="accent2">
                  <a:lumMod val="75000"/>
                </a:schemeClr>
              </a:solidFill>
            </a:rPr>
            <a:t>first variable name &amp;</a:t>
          </a:r>
          <a:r>
            <a:rPr lang="en-AU" sz="1100" baseline="0">
              <a:solidFill>
                <a:schemeClr val="accent2">
                  <a:lumMod val="75000"/>
                </a:schemeClr>
              </a:solidFill>
            </a:rPr>
            <a:t> value</a:t>
          </a:r>
          <a:endParaRPr lang="en-AU" sz="1100">
            <a:solidFill>
              <a:schemeClr val="accent2">
                <a:lumMod val="75000"/>
              </a:schemeClr>
            </a:solidFill>
          </a:endParaRPr>
        </a:p>
      </xdr:txBody>
    </xdr:sp>
    <xdr:clientData/>
  </xdr:twoCellAnchor>
  <xdr:twoCellAnchor>
    <xdr:from>
      <xdr:col>4</xdr:col>
      <xdr:colOff>28575</xdr:colOff>
      <xdr:row>6</xdr:row>
      <xdr:rowOff>19049</xdr:rowOff>
    </xdr:from>
    <xdr:to>
      <xdr:col>5</xdr:col>
      <xdr:colOff>533400</xdr:colOff>
      <xdr:row>9</xdr:row>
      <xdr:rowOff>56399</xdr:rowOff>
    </xdr:to>
    <xdr:sp macro="" textlink="">
      <xdr:nvSpPr>
        <xdr:cNvPr id="21" name="TextBox 20">
          <a:extLst>
            <a:ext uri="{FF2B5EF4-FFF2-40B4-BE49-F238E27FC236}">
              <a16:creationId xmlns:a16="http://schemas.microsoft.com/office/drawing/2014/main" id="{CA628B61-B207-412D-A1F9-4E81815AB51D}"/>
            </a:ext>
          </a:extLst>
        </xdr:cNvPr>
        <xdr:cNvSpPr txBox="1"/>
      </xdr:nvSpPr>
      <xdr:spPr>
        <a:xfrm flipH="1">
          <a:off x="3429000" y="2057399"/>
          <a:ext cx="1114425" cy="66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solidFill>
                <a:schemeClr val="accent1">
                  <a:lumMod val="75000"/>
                </a:schemeClr>
              </a:solidFill>
            </a:rPr>
            <a:t>optional second variable name &amp;</a:t>
          </a:r>
          <a:r>
            <a:rPr lang="en-AU" sz="1100" baseline="0">
              <a:solidFill>
                <a:schemeClr val="accent1">
                  <a:lumMod val="75000"/>
                </a:schemeClr>
              </a:solidFill>
            </a:rPr>
            <a:t> value</a:t>
          </a:r>
          <a:endParaRPr lang="en-AU" sz="1100">
            <a:solidFill>
              <a:schemeClr val="accent1">
                <a:lumMod val="75000"/>
              </a:schemeClr>
            </a:solidFill>
          </a:endParaRPr>
        </a:p>
      </xdr:txBody>
    </xdr:sp>
    <xdr:clientData/>
  </xdr:twoCellAnchor>
  <xdr:twoCellAnchor>
    <xdr:from>
      <xdr:col>6</xdr:col>
      <xdr:colOff>323850</xdr:colOff>
      <xdr:row>6</xdr:row>
      <xdr:rowOff>19049</xdr:rowOff>
    </xdr:from>
    <xdr:to>
      <xdr:col>7</xdr:col>
      <xdr:colOff>590550</xdr:colOff>
      <xdr:row>9</xdr:row>
      <xdr:rowOff>56399</xdr:rowOff>
    </xdr:to>
    <xdr:sp macro="" textlink="">
      <xdr:nvSpPr>
        <xdr:cNvPr id="22" name="TextBox 21">
          <a:extLst>
            <a:ext uri="{FF2B5EF4-FFF2-40B4-BE49-F238E27FC236}">
              <a16:creationId xmlns:a16="http://schemas.microsoft.com/office/drawing/2014/main" id="{8AC48724-0629-4314-A69C-C32D9DCC2B08}"/>
            </a:ext>
          </a:extLst>
        </xdr:cNvPr>
        <xdr:cNvSpPr txBox="1"/>
      </xdr:nvSpPr>
      <xdr:spPr>
        <a:xfrm>
          <a:off x="4943475" y="2057399"/>
          <a:ext cx="876300" cy="66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solidFill>
                <a:schemeClr val="accent6">
                  <a:lumMod val="75000"/>
                </a:schemeClr>
              </a:solidFill>
            </a:rPr>
            <a:t>formula using variables</a:t>
          </a:r>
        </a:p>
      </xdr:txBody>
    </xdr:sp>
    <xdr:clientData/>
  </xdr:twoCellAnchor>
  <xdr:twoCellAnchor>
    <xdr:from>
      <xdr:col>11</xdr:col>
      <xdr:colOff>314325</xdr:colOff>
      <xdr:row>1</xdr:row>
      <xdr:rowOff>152400</xdr:rowOff>
    </xdr:from>
    <xdr:to>
      <xdr:col>13</xdr:col>
      <xdr:colOff>523875</xdr:colOff>
      <xdr:row>3</xdr:row>
      <xdr:rowOff>133350</xdr:rowOff>
    </xdr:to>
    <xdr:grpSp>
      <xdr:nvGrpSpPr>
        <xdr:cNvPr id="23" name="Group 22">
          <a:hlinkClick xmlns:r="http://schemas.openxmlformats.org/officeDocument/2006/relationships" r:id="rId7"/>
          <a:extLst>
            <a:ext uri="{FF2B5EF4-FFF2-40B4-BE49-F238E27FC236}">
              <a16:creationId xmlns:a16="http://schemas.microsoft.com/office/drawing/2014/main" id="{5DD4D226-C43F-4282-8535-E10A23973407}"/>
            </a:ext>
          </a:extLst>
        </xdr:cNvPr>
        <xdr:cNvGrpSpPr/>
      </xdr:nvGrpSpPr>
      <xdr:grpSpPr>
        <a:xfrm>
          <a:off x="7981950" y="771525"/>
          <a:ext cx="1428750" cy="361950"/>
          <a:chOff x="7781925" y="704850"/>
          <a:chExt cx="1428750" cy="361950"/>
        </a:xfrm>
      </xdr:grpSpPr>
      <xdr:sp macro="" textlink="">
        <xdr:nvSpPr>
          <xdr:cNvPr id="24" name="Rectangle: Rounded Corners 23">
            <a:extLst>
              <a:ext uri="{FF2B5EF4-FFF2-40B4-BE49-F238E27FC236}">
                <a16:creationId xmlns:a16="http://schemas.microsoft.com/office/drawing/2014/main" id="{D20FB635-14B7-65B0-43BF-64C1605E5AC8}"/>
              </a:ext>
            </a:extLst>
          </xdr:cNvPr>
          <xdr:cNvSpPr/>
        </xdr:nvSpPr>
        <xdr:spPr>
          <a:xfrm>
            <a:off x="7781925" y="723900"/>
            <a:ext cx="1428750" cy="333375"/>
          </a:xfrm>
          <a:prstGeom prst="roundRect">
            <a:avLst/>
          </a:prstGeom>
          <a:solidFill>
            <a:schemeClr val="bg1">
              <a:lumMod val="6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a:t>Return to index</a:t>
            </a:r>
          </a:p>
        </xdr:txBody>
      </xdr:sp>
      <xdr:pic>
        <xdr:nvPicPr>
          <xdr:cNvPr id="25" name="Graphic 24" descr="Back with solid fill">
            <a:extLst>
              <a:ext uri="{FF2B5EF4-FFF2-40B4-BE49-F238E27FC236}">
                <a16:creationId xmlns:a16="http://schemas.microsoft.com/office/drawing/2014/main" id="{E32F9CBA-FEC1-160C-FDA1-DFFAB285498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39075" y="704850"/>
            <a:ext cx="361950" cy="36195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30</xdr:row>
      <xdr:rowOff>172216</xdr:rowOff>
    </xdr:from>
    <xdr:to>
      <xdr:col>2</xdr:col>
      <xdr:colOff>2466975</xdr:colOff>
      <xdr:row>34</xdr:row>
      <xdr:rowOff>10292</xdr:rowOff>
    </xdr:to>
    <xdr:pic>
      <xdr:nvPicPr>
        <xdr:cNvPr id="13" name="Picture 12"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7E9550A-15C5-1404-FD2A-008F771E9C3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376.71806446759" createdVersion="8" refreshedVersion="8" minRefreshableVersion="3" recordCount="75" xr:uid="{10317DC1-E272-4F0C-8911-23D2122893B4}">
  <cacheSource type="worksheet">
    <worksheetSource name="Table1"/>
  </cacheSource>
  <cacheFields count="6">
    <cacheField name="Year" numFmtId="0">
      <sharedItems containsSemiMixedTypes="0" containsString="0" containsNumber="1" containsInteger="1" minValue="2020" maxValue="2022"/>
    </cacheField>
    <cacheField name="Category" numFmtId="0">
      <sharedItems count="4">
        <s v="Components"/>
        <s v="Clothing"/>
        <s v="Bikes"/>
        <s v="Accessories"/>
      </sharedItems>
    </cacheField>
    <cacheField name="Product" numFmtId="0">
      <sharedItems count="25">
        <s v="Chains"/>
        <s v="Socks"/>
        <s v="Bib-Shorts"/>
        <s v="Shorts"/>
        <s v="Tights"/>
        <s v="Handlebars"/>
        <s v="Brakes"/>
        <s v="Mountain Bikes"/>
        <s v="Helmets"/>
        <s v="Lights"/>
        <s v="Locks"/>
        <s v="Bottom Brackets"/>
        <s v="Jerseys"/>
        <s v="Road Bikes"/>
        <s v="Tires and Tubes"/>
        <s v="Cargo Bike"/>
        <s v="Bike Racks"/>
        <s v="Caps"/>
        <s v="Pumps"/>
        <s v="Wheels"/>
        <s v="Touring Bikes"/>
        <s v="Vests"/>
        <s v="Pedals"/>
        <s v="Gloves"/>
        <s v="Saddles"/>
      </sharedItems>
    </cacheField>
    <cacheField name="Sales" numFmtId="4">
      <sharedItems containsSemiMixedTypes="0" containsString="0" containsNumber="1" containsInteger="1" minValue="300" maxValue="63700"/>
    </cacheField>
    <cacheField name="Rating" numFmtId="9">
      <sharedItems containsSemiMixedTypes="0" containsString="0" containsNumber="1" minValue="0.05" maxValue="1"/>
    </cacheField>
    <cacheField name="Rand" numFmtId="0">
      <sharedItems containsSemiMixedTypes="0" containsString="0" containsNumber="1" containsInteger="1" minValue="5" maxValue="10"/>
    </cacheField>
  </cacheFields>
  <extLst>
    <ext xmlns:x14="http://schemas.microsoft.com/office/spreadsheetml/2009/9/main" uri="{725AE2AE-9491-48be-B2B4-4EB974FC3084}">
      <x14:pivotCacheDefinition pivotCacheId="34111569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n v="2022"/>
    <x v="0"/>
    <x v="0"/>
    <n v="20000"/>
    <n v="0.75"/>
    <n v="9"/>
  </r>
  <r>
    <n v="2020"/>
    <x v="1"/>
    <x v="1"/>
    <n v="3700"/>
    <n v="0.22"/>
    <n v="10"/>
  </r>
  <r>
    <n v="2022"/>
    <x v="1"/>
    <x v="2"/>
    <n v="4000"/>
    <n v="0.22"/>
    <n v="9"/>
  </r>
  <r>
    <n v="2020"/>
    <x v="1"/>
    <x v="3"/>
    <n v="13300"/>
    <n v="0.56000000000000005"/>
    <n v="6"/>
  </r>
  <r>
    <n v="2022"/>
    <x v="1"/>
    <x v="4"/>
    <n v="36000"/>
    <n v="1"/>
    <n v="6"/>
  </r>
  <r>
    <n v="2020"/>
    <x v="0"/>
    <x v="5"/>
    <n v="2300"/>
    <n v="0.35"/>
    <n v="7"/>
  </r>
  <r>
    <n v="2021"/>
    <x v="1"/>
    <x v="1"/>
    <n v="2300"/>
    <n v="0.28000000000000003"/>
    <n v="5"/>
  </r>
  <r>
    <n v="2021"/>
    <x v="0"/>
    <x v="6"/>
    <n v="3400"/>
    <n v="0.36"/>
    <n v="8"/>
  </r>
  <r>
    <n v="2021"/>
    <x v="2"/>
    <x v="7"/>
    <n v="6300"/>
    <n v="0.4"/>
    <n v="8"/>
  </r>
  <r>
    <n v="2022"/>
    <x v="0"/>
    <x v="6"/>
    <n v="5400"/>
    <n v="0.38"/>
    <n v="5"/>
  </r>
  <r>
    <n v="2021"/>
    <x v="3"/>
    <x v="8"/>
    <n v="17000"/>
    <n v="0.9"/>
    <n v="10"/>
  </r>
  <r>
    <n v="2021"/>
    <x v="3"/>
    <x v="9"/>
    <n v="21600"/>
    <n v="0.9"/>
    <n v="9"/>
  </r>
  <r>
    <n v="2021"/>
    <x v="3"/>
    <x v="10"/>
    <n v="29800"/>
    <n v="0.9"/>
    <n v="6"/>
  </r>
  <r>
    <n v="2021"/>
    <x v="0"/>
    <x v="11"/>
    <n v="1000"/>
    <n v="0.23"/>
    <n v="9"/>
  </r>
  <r>
    <n v="2020"/>
    <x v="1"/>
    <x v="12"/>
    <n v="6700"/>
    <n v="0.05"/>
    <n v="5"/>
  </r>
  <r>
    <n v="2022"/>
    <x v="0"/>
    <x v="11"/>
    <n v="600"/>
    <n v="0.27"/>
    <n v="9"/>
  </r>
  <r>
    <n v="2020"/>
    <x v="2"/>
    <x v="13"/>
    <n v="3500"/>
    <n v="0.5"/>
    <n v="10"/>
  </r>
  <r>
    <n v="2022"/>
    <x v="1"/>
    <x v="12"/>
    <n v="7500"/>
    <n v="0.4"/>
    <n v="6"/>
  </r>
  <r>
    <n v="2022"/>
    <x v="3"/>
    <x v="14"/>
    <n v="63700"/>
    <n v="0.9"/>
    <n v="9"/>
  </r>
  <r>
    <n v="2022"/>
    <x v="2"/>
    <x v="15"/>
    <n v="9300"/>
    <n v="0.6"/>
    <n v="6"/>
  </r>
  <r>
    <n v="2022"/>
    <x v="2"/>
    <x v="7"/>
    <n v="8500"/>
    <n v="0.46"/>
    <n v="5"/>
  </r>
  <r>
    <n v="2022"/>
    <x v="3"/>
    <x v="16"/>
    <n v="33700"/>
    <n v="0.92"/>
    <n v="5"/>
  </r>
  <r>
    <n v="2022"/>
    <x v="1"/>
    <x v="17"/>
    <n v="600"/>
    <n v="0.15"/>
    <n v="6"/>
  </r>
  <r>
    <n v="2020"/>
    <x v="2"/>
    <x v="7"/>
    <n v="3100"/>
    <n v="0.35"/>
    <n v="9"/>
  </r>
  <r>
    <n v="2022"/>
    <x v="3"/>
    <x v="18"/>
    <n v="30700"/>
    <n v="0.95"/>
    <n v="10"/>
  </r>
  <r>
    <n v="2021"/>
    <x v="3"/>
    <x v="18"/>
    <n v="16400"/>
    <n v="0.8"/>
    <n v="7"/>
  </r>
  <r>
    <n v="2021"/>
    <x v="3"/>
    <x v="16"/>
    <n v="22100"/>
    <n v="0.9"/>
    <n v="6"/>
  </r>
  <r>
    <n v="2022"/>
    <x v="3"/>
    <x v="8"/>
    <n v="34000"/>
    <n v="0.95"/>
    <n v="7"/>
  </r>
  <r>
    <n v="2020"/>
    <x v="3"/>
    <x v="18"/>
    <n v="700"/>
    <n v="0.1"/>
    <n v="7"/>
  </r>
  <r>
    <n v="2020"/>
    <x v="1"/>
    <x v="4"/>
    <n v="3300"/>
    <n v="0.3"/>
    <n v="7"/>
  </r>
  <r>
    <n v="2022"/>
    <x v="2"/>
    <x v="13"/>
    <n v="16900"/>
    <n v="0.65"/>
    <n v="10"/>
  </r>
  <r>
    <n v="2022"/>
    <x v="3"/>
    <x v="9"/>
    <n v="36700"/>
    <n v="0.9"/>
    <n v="6"/>
  </r>
  <r>
    <n v="2020"/>
    <x v="3"/>
    <x v="8"/>
    <n v="8300"/>
    <n v="0.99"/>
    <n v="6"/>
  </r>
  <r>
    <n v="2021"/>
    <x v="1"/>
    <x v="2"/>
    <n v="2900"/>
    <n v="0.36"/>
    <n v="6"/>
  </r>
  <r>
    <n v="2020"/>
    <x v="3"/>
    <x v="14"/>
    <n v="8700"/>
    <n v="0.9"/>
    <n v="10"/>
  </r>
  <r>
    <n v="2022"/>
    <x v="3"/>
    <x v="10"/>
    <n v="35000"/>
    <n v="1"/>
    <n v="10"/>
  </r>
  <r>
    <n v="2021"/>
    <x v="2"/>
    <x v="13"/>
    <n v="8300"/>
    <n v="0.46"/>
    <n v="8"/>
  </r>
  <r>
    <n v="2021"/>
    <x v="0"/>
    <x v="19"/>
    <n v="16700"/>
    <n v="0.75"/>
    <n v="5"/>
  </r>
  <r>
    <n v="2021"/>
    <x v="2"/>
    <x v="20"/>
    <n v="1800"/>
    <n v="0.15"/>
    <n v="9"/>
  </r>
  <r>
    <n v="2022"/>
    <x v="1"/>
    <x v="1"/>
    <n v="3700"/>
    <n v="0.48"/>
    <n v="5"/>
  </r>
  <r>
    <n v="2021"/>
    <x v="1"/>
    <x v="3"/>
    <n v="12000"/>
    <n v="0.66"/>
    <n v="7"/>
  </r>
  <r>
    <n v="2020"/>
    <x v="3"/>
    <x v="10"/>
    <n v="10000"/>
    <n v="0.85"/>
    <n v="10"/>
  </r>
  <r>
    <n v="2020"/>
    <x v="0"/>
    <x v="11"/>
    <n v="500"/>
    <n v="0.35"/>
    <n v="9"/>
  </r>
  <r>
    <n v="2022"/>
    <x v="0"/>
    <x v="19"/>
    <n v="21800"/>
    <n v="0.96"/>
    <n v="5"/>
  </r>
  <r>
    <n v="2021"/>
    <x v="0"/>
    <x v="0"/>
    <n v="16400"/>
    <n v="0.7"/>
    <n v="10"/>
  </r>
  <r>
    <n v="2021"/>
    <x v="1"/>
    <x v="17"/>
    <n v="400"/>
    <n v="0.2"/>
    <n v="6"/>
  </r>
  <r>
    <n v="2020"/>
    <x v="1"/>
    <x v="21"/>
    <n v="3300"/>
    <n v="0.36"/>
    <n v="6"/>
  </r>
  <r>
    <n v="2022"/>
    <x v="0"/>
    <x v="5"/>
    <n v="5000"/>
    <n v="0.35"/>
    <n v="5"/>
  </r>
  <r>
    <n v="2021"/>
    <x v="0"/>
    <x v="5"/>
    <n v="3300"/>
    <n v="0.38"/>
    <n v="5"/>
  </r>
  <r>
    <n v="2020"/>
    <x v="0"/>
    <x v="22"/>
    <n v="800"/>
    <n v="0.36"/>
    <n v="7"/>
  </r>
  <r>
    <n v="2021"/>
    <x v="1"/>
    <x v="23"/>
    <n v="15600"/>
    <n v="0.65"/>
    <n v="7"/>
  </r>
  <r>
    <n v="2021"/>
    <x v="0"/>
    <x v="22"/>
    <n v="1500"/>
    <n v="0.17"/>
    <n v="8"/>
  </r>
  <r>
    <n v="2022"/>
    <x v="0"/>
    <x v="22"/>
    <n v="6200"/>
    <n v="0.38"/>
    <n v="7"/>
  </r>
  <r>
    <n v="2022"/>
    <x v="1"/>
    <x v="23"/>
    <n v="27000"/>
    <n v="0.88"/>
    <n v="9"/>
  </r>
  <r>
    <n v="2021"/>
    <x v="0"/>
    <x v="24"/>
    <n v="2800"/>
    <n v="0.38"/>
    <n v="10"/>
  </r>
  <r>
    <n v="2021"/>
    <x v="2"/>
    <x v="15"/>
    <n v="6700"/>
    <n v="0.46"/>
    <n v="9"/>
  </r>
  <r>
    <n v="2020"/>
    <x v="1"/>
    <x v="23"/>
    <n v="13300"/>
    <n v="0.5"/>
    <n v="10"/>
  </r>
  <r>
    <n v="2021"/>
    <x v="3"/>
    <x v="14"/>
    <n v="13800"/>
    <n v="0.85"/>
    <n v="9"/>
  </r>
  <r>
    <n v="2022"/>
    <x v="1"/>
    <x v="21"/>
    <n v="2400"/>
    <n v="0.35"/>
    <n v="8"/>
  </r>
  <r>
    <n v="2020"/>
    <x v="3"/>
    <x v="16"/>
    <n v="300"/>
    <n v="0.05"/>
    <n v="10"/>
  </r>
  <r>
    <n v="2020"/>
    <x v="0"/>
    <x v="24"/>
    <n v="2100"/>
    <n v="0.49"/>
    <n v="7"/>
  </r>
  <r>
    <n v="2020"/>
    <x v="0"/>
    <x v="6"/>
    <n v="2300"/>
    <n v="0.34"/>
    <n v="6"/>
  </r>
  <r>
    <n v="2020"/>
    <x v="0"/>
    <x v="19"/>
    <n v="10000"/>
    <n v="0.66"/>
    <n v="7"/>
  </r>
  <r>
    <n v="2020"/>
    <x v="2"/>
    <x v="20"/>
    <n v="500"/>
    <n v="0.22"/>
    <n v="10"/>
  </r>
  <r>
    <n v="2021"/>
    <x v="1"/>
    <x v="12"/>
    <n v="3800"/>
    <n v="0.48"/>
    <n v="5"/>
  </r>
  <r>
    <n v="2020"/>
    <x v="2"/>
    <x v="15"/>
    <n v="3200"/>
    <n v="0.48"/>
    <n v="9"/>
  </r>
  <r>
    <n v="2022"/>
    <x v="1"/>
    <x v="3"/>
    <n v="23000"/>
    <n v="1"/>
    <n v="7"/>
  </r>
  <r>
    <n v="2020"/>
    <x v="1"/>
    <x v="2"/>
    <n v="700"/>
    <n v="0.28000000000000003"/>
    <n v="8"/>
  </r>
  <r>
    <n v="2020"/>
    <x v="3"/>
    <x v="9"/>
    <n v="1300"/>
    <n v="0.9"/>
    <n v="7"/>
  </r>
  <r>
    <n v="2021"/>
    <x v="1"/>
    <x v="21"/>
    <n v="1300"/>
    <n v="0.25"/>
    <n v="9"/>
  </r>
  <r>
    <n v="2021"/>
    <x v="1"/>
    <x v="4"/>
    <n v="22100"/>
    <n v="0.99"/>
    <n v="10"/>
  </r>
  <r>
    <n v="2022"/>
    <x v="0"/>
    <x v="24"/>
    <n v="3100"/>
    <n v="0.42"/>
    <n v="10"/>
  </r>
  <r>
    <n v="2020"/>
    <x v="1"/>
    <x v="17"/>
    <n v="500"/>
    <n v="0.5"/>
    <n v="5"/>
  </r>
  <r>
    <n v="2022"/>
    <x v="2"/>
    <x v="20"/>
    <n v="3100"/>
    <n v="0.22"/>
    <n v="6"/>
  </r>
  <r>
    <n v="2020"/>
    <x v="0"/>
    <x v="0"/>
    <n v="8700"/>
    <n v="0.9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DE9FDC-6700-4B1A-ACA3-C6D0DA4340C3}" name="PivotTable1" cacheId="0"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location ref="D25:E29" firstHeaderRow="1" firstDataRow="1" firstDataCol="1"/>
  <pivotFields count="6">
    <pivotField showAll="0"/>
    <pivotField axis="axisRow" showAll="0">
      <items count="5">
        <item x="3"/>
        <item x="2"/>
        <item x="1"/>
        <item x="0"/>
        <item t="default"/>
      </items>
    </pivotField>
    <pivotField showAll="0">
      <items count="26">
        <item x="2"/>
        <item x="16"/>
        <item x="11"/>
        <item x="6"/>
        <item x="17"/>
        <item x="15"/>
        <item x="0"/>
        <item x="23"/>
        <item x="5"/>
        <item x="8"/>
        <item x="12"/>
        <item x="9"/>
        <item x="10"/>
        <item x="7"/>
        <item x="22"/>
        <item x="18"/>
        <item x="13"/>
        <item x="24"/>
        <item x="3"/>
        <item x="1"/>
        <item x="4"/>
        <item x="14"/>
        <item x="20"/>
        <item x="21"/>
        <item x="19"/>
        <item t="default"/>
      </items>
    </pivotField>
    <pivotField dataField="1" numFmtId="4" showAll="0"/>
    <pivotField numFmtId="9" showAll="0"/>
    <pivotField showAll="0"/>
  </pivotFields>
  <rowFields count="1">
    <field x="1"/>
  </rowFields>
  <rowItems count="4">
    <i>
      <x/>
    </i>
    <i>
      <x v="1"/>
    </i>
    <i>
      <x v="2"/>
    </i>
    <i>
      <x v="3"/>
    </i>
  </rowItems>
  <colItems count="1">
    <i/>
  </colItems>
  <dataFields count="1">
    <dataField name="Sum of Sales"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F1A2F837-712B-4DA8-94C9-E0F8EA6BE156}" sourceName="Category">
  <pivotTables>
    <pivotTable tabId="12" name="PivotTable1"/>
  </pivotTables>
  <data>
    <tabular pivotCacheId="341115692">
      <items count="4">
        <i x="3" s="1"/>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34F601F1-4E99-4467-A09A-D3A79C5E5F3B}" cache="Slicer_Category" caption="Categor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C800DF-B6C3-41C7-A6F8-72B405301938}" name="Table3" displayName="Table3" ref="C14:E19" totalsRowShown="0" headerRowDxfId="17" dataDxfId="16">
  <autoFilter ref="C14:E19" xr:uid="{7FC800DF-B6C3-41C7-A6F8-72B405301938}"/>
  <tableColumns count="3">
    <tableColumn id="1" xr3:uid="{141E7585-A2B6-4166-90DE-AC9D42535820}" name="Item" dataDxfId="15"/>
    <tableColumn id="2" xr3:uid="{40A29AAC-FA4B-4991-9C27-FDB0DD53C4E3}" name="Loan Date" dataDxfId="14"/>
    <tableColumn id="4" xr3:uid="{D4967BDA-B782-42CD-BAE7-1997876574DE}" name="Status" dataDxfId="13">
      <calculatedColumnFormula array="1">_xlfn.IFS(
TODAY()-Table3[[#This Row],[Loan Date]]&gt;90,"Overdue",
TODAY()-Table3[[#This Row],[Loan Date]]=90,"Due",
TRUE,"Not Due")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F260F5-AEE2-41ED-9165-5063C04D2467}" name="Table34" displayName="Table34" ref="B31:D36" totalsRowShown="0" headerRowDxfId="12" dataDxfId="11">
  <autoFilter ref="B31:D36" xr:uid="{69F260F5-AEE2-41ED-9165-5063C04D2467}"/>
  <tableColumns count="3">
    <tableColumn id="1" xr3:uid="{82C89BDE-19D2-4741-A69A-3A56FA1CFD9C}" name="Item" dataDxfId="10"/>
    <tableColumn id="2" xr3:uid="{EA532D3C-6FA3-4C89-B5EA-803C8701C806}" name="Loan Date" dataDxfId="9"/>
    <tableColumn id="4" xr3:uid="{22044BB1-AE08-44AA-87AC-615C72300944}" name="Status" dataDxfId="8">
      <calculatedColumnFormula array="1">_xlfn.LET(
_xlpm.age,
TODAY()-Table34[[#This Row],[Loan Date]],
_xlfn.IFS(_xlpm.age&gt;90,"Overdue",_xlpm.age=90,"Due",TRUE,"Not Due")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62C876-57FA-4310-B7C4-CDC87B2C76B2}" name="Table1" displayName="Table1" ref="A1:F76" totalsRowShown="0" headerRowDxfId="7">
  <autoFilter ref="A1:F76" xr:uid="{BC62C876-57FA-4310-B7C4-CDC87B2C76B2}"/>
  <tableColumns count="6">
    <tableColumn id="1" xr3:uid="{5D543D91-34E3-4E48-9183-4E64958AFC5E}" name="Year" dataDxfId="6"/>
    <tableColumn id="2" xr3:uid="{A4438921-24BE-467E-BB0F-12E5212D3DC0}" name="Category" dataDxfId="5"/>
    <tableColumn id="3" xr3:uid="{C9D13DE6-399B-482F-A55F-23A3FFB3AA54}" name="Product" dataDxfId="4"/>
    <tableColumn id="4" xr3:uid="{F9DF5BF8-70F8-44D0-83C5-5DDEDAF47DD6}" name="Sales" dataDxfId="3"/>
    <tableColumn id="5" xr3:uid="{12C02117-1CA9-44D7-9E3E-58FB9C84259B}" name="Rating" dataDxfId="2"/>
    <tableColumn id="6" xr3:uid="{A442D161-BA19-4011-9214-740DF33A2B19}" name="Rand"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13.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workbookViewId="0">
      <selection activeCell="G12" sqref="G12"/>
    </sheetView>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8"/>
      <c r="B1" s="8" t="s">
        <v>0</v>
      </c>
      <c r="C1" s="8"/>
      <c r="D1" s="8"/>
      <c r="E1" s="8"/>
      <c r="F1" s="8"/>
      <c r="G1" s="8"/>
      <c r="H1" s="8"/>
      <c r="I1" s="8"/>
      <c r="J1" s="8"/>
      <c r="K1" s="8"/>
      <c r="L1" s="8"/>
      <c r="M1" s="8"/>
      <c r="N1" s="8"/>
      <c r="O1" s="8"/>
      <c r="P1" s="8"/>
      <c r="Q1" s="8"/>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P14"/>
  <sheetViews>
    <sheetView showGridLines="0" tabSelected="1" workbookViewId="0">
      <selection activeCell="A2" sqref="A2"/>
    </sheetView>
  </sheetViews>
  <sheetFormatPr defaultRowHeight="16.5" x14ac:dyDescent="0.3"/>
  <cols>
    <col min="1" max="1" width="3.42578125" style="4" customWidth="1"/>
    <col min="2" max="2" width="8.28515625" style="4" customWidth="1"/>
    <col min="3" max="3" width="17.5703125" style="4" bestFit="1" customWidth="1"/>
    <col min="4" max="4" width="12.7109375" style="4" bestFit="1" customWidth="1"/>
    <col min="5" max="5" width="15.5703125" style="4" customWidth="1"/>
    <col min="6" max="6" width="16.8554687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88</v>
      </c>
      <c r="B1" s="8"/>
      <c r="C1" s="8"/>
      <c r="D1" s="8"/>
      <c r="E1" s="8"/>
      <c r="F1" s="8"/>
      <c r="G1" s="8"/>
      <c r="H1" s="8"/>
      <c r="I1" s="8"/>
      <c r="J1" s="8"/>
      <c r="K1" s="8"/>
      <c r="L1" s="8"/>
      <c r="M1" s="8"/>
      <c r="N1" s="8"/>
      <c r="O1" s="8"/>
      <c r="P1" s="8"/>
    </row>
    <row r="4" spans="1:16" s="12" customFormat="1" ht="39.75" customHeight="1" x14ac:dyDescent="0.25">
      <c r="D4" s="105" t="s">
        <v>182</v>
      </c>
      <c r="E4" s="105"/>
      <c r="F4" s="105"/>
      <c r="G4" s="105"/>
      <c r="H4" s="105"/>
      <c r="I4" s="105"/>
    </row>
    <row r="5" spans="1:16" s="12" customFormat="1" ht="39.75" customHeight="1" x14ac:dyDescent="0.25">
      <c r="D5" s="105" t="s">
        <v>189</v>
      </c>
      <c r="E5" s="105"/>
      <c r="F5" s="105"/>
      <c r="G5" s="105"/>
      <c r="H5" s="105"/>
      <c r="I5" s="105"/>
    </row>
    <row r="6" spans="1:16" s="12" customFormat="1" ht="39.75" customHeight="1" x14ac:dyDescent="0.25">
      <c r="D6" s="105" t="s">
        <v>190</v>
      </c>
      <c r="E6" s="105"/>
      <c r="F6" s="105"/>
      <c r="G6" s="105"/>
      <c r="H6" s="105"/>
      <c r="I6" s="105"/>
    </row>
    <row r="7" spans="1:16" s="12" customFormat="1" ht="39.75" customHeight="1" x14ac:dyDescent="0.25">
      <c r="D7" s="105" t="s">
        <v>191</v>
      </c>
      <c r="E7" s="105"/>
      <c r="F7" s="105"/>
      <c r="G7" s="105"/>
      <c r="H7" s="105"/>
      <c r="I7" s="105"/>
    </row>
    <row r="8" spans="1:16" s="12" customFormat="1" ht="39.75" customHeight="1" x14ac:dyDescent="0.25">
      <c r="D8" s="105" t="s">
        <v>89</v>
      </c>
      <c r="E8" s="105"/>
      <c r="F8" s="105"/>
      <c r="G8" s="105"/>
      <c r="H8" s="105"/>
      <c r="I8" s="105"/>
    </row>
    <row r="9" spans="1:16" s="12" customFormat="1" ht="51.75" customHeight="1" x14ac:dyDescent="0.25">
      <c r="D9" s="106" t="s">
        <v>192</v>
      </c>
      <c r="E9" s="106"/>
      <c r="F9" s="106"/>
      <c r="G9" s="106"/>
      <c r="H9" s="106"/>
      <c r="I9" s="106"/>
      <c r="J9" s="61"/>
      <c r="K9" s="61"/>
      <c r="L9" s="61"/>
      <c r="M9" s="61"/>
      <c r="N9" s="61"/>
    </row>
    <row r="10" spans="1:16" s="12" customFormat="1" ht="39.75" customHeight="1" x14ac:dyDescent="0.25">
      <c r="D10" s="105" t="s">
        <v>90</v>
      </c>
      <c r="E10" s="105"/>
      <c r="F10" s="105"/>
      <c r="G10" s="105"/>
      <c r="H10" s="105"/>
      <c r="I10" s="105"/>
    </row>
    <row r="11" spans="1:16" s="12" customFormat="1" ht="39.75" customHeight="1" x14ac:dyDescent="0.25">
      <c r="D11" s="105" t="s">
        <v>91</v>
      </c>
      <c r="E11" s="105"/>
      <c r="F11" s="105"/>
      <c r="G11" s="105"/>
      <c r="H11" s="105"/>
      <c r="I11" s="105"/>
    </row>
    <row r="12" spans="1:16" s="12" customFormat="1" ht="39.75" customHeight="1" x14ac:dyDescent="0.25">
      <c r="D12" s="105" t="s">
        <v>92</v>
      </c>
      <c r="E12" s="105"/>
      <c r="F12" s="105"/>
      <c r="G12" s="105"/>
      <c r="H12" s="105"/>
      <c r="I12" s="105"/>
    </row>
    <row r="13" spans="1:16" s="12" customFormat="1" ht="39.75" customHeight="1" x14ac:dyDescent="0.25">
      <c r="D13" s="105" t="s">
        <v>204</v>
      </c>
      <c r="E13" s="105"/>
      <c r="F13" s="105"/>
      <c r="G13" s="105"/>
      <c r="H13" s="105"/>
      <c r="I13" s="105"/>
    </row>
    <row r="14" spans="1:16" x14ac:dyDescent="0.3">
      <c r="C14"/>
      <c r="D14"/>
      <c r="E14"/>
      <c r="F14"/>
      <c r="G14"/>
    </row>
  </sheetData>
  <sortState xmlns:xlrd2="http://schemas.microsoft.com/office/spreadsheetml/2017/richdata2" ref="E4:E39">
    <sortCondition ref="E4:E39"/>
  </sortState>
  <mergeCells count="10">
    <mergeCell ref="D13:I13"/>
    <mergeCell ref="D10:I10"/>
    <mergeCell ref="D12:I12"/>
    <mergeCell ref="D11:I11"/>
    <mergeCell ref="D4:I4"/>
    <mergeCell ref="D5:I5"/>
    <mergeCell ref="D6:I6"/>
    <mergeCell ref="D7:I7"/>
    <mergeCell ref="D8:I8"/>
    <mergeCell ref="D9:I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AE60-49DB-4EA9-B882-9D4E5F93E58C}">
  <dimension ref="A1:P40"/>
  <sheetViews>
    <sheetView showGridLines="0" zoomScaleNormal="100" workbookViewId="0">
      <selection activeCell="D4" sqref="D4:I4"/>
    </sheetView>
  </sheetViews>
  <sheetFormatPr defaultRowHeight="16.5" x14ac:dyDescent="0.3"/>
  <cols>
    <col min="1" max="1" width="3.42578125" style="4" customWidth="1"/>
    <col min="2" max="2" width="8.28515625" style="4" customWidth="1"/>
    <col min="3" max="3" width="17.5703125" style="4" bestFit="1" customWidth="1"/>
    <col min="4" max="4" width="12.7109375" style="4" bestFit="1" customWidth="1"/>
    <col min="5" max="5" width="10.7109375" style="4" customWidth="1"/>
    <col min="6" max="8" width="12.28515625" style="4" customWidth="1"/>
    <col min="9" max="9" width="6.7109375" style="4"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107</v>
      </c>
      <c r="B1" s="8"/>
      <c r="C1" s="8"/>
      <c r="D1" s="8"/>
      <c r="E1" s="8"/>
      <c r="F1" s="8"/>
      <c r="G1" s="8"/>
      <c r="H1" s="8"/>
      <c r="I1" s="8"/>
      <c r="J1" s="8"/>
      <c r="K1" s="8"/>
      <c r="L1" s="8"/>
      <c r="M1" s="8"/>
      <c r="N1" s="8"/>
      <c r="O1" s="8"/>
      <c r="P1" s="8"/>
    </row>
    <row r="2" spans="1:16" x14ac:dyDescent="0.3">
      <c r="A2" s="79" t="s">
        <v>183</v>
      </c>
    </row>
    <row r="4" spans="1:16" s="12" customFormat="1" ht="59.25" customHeight="1" x14ac:dyDescent="0.25">
      <c r="D4" s="105" t="s">
        <v>182</v>
      </c>
      <c r="E4" s="105"/>
      <c r="F4" s="105"/>
      <c r="G4" s="105"/>
      <c r="H4" s="105"/>
      <c r="I4" s="105"/>
    </row>
    <row r="14" spans="1:16" x14ac:dyDescent="0.3">
      <c r="C14" s="18" t="s">
        <v>93</v>
      </c>
      <c r="D14" s="19"/>
      <c r="E14" s="19"/>
      <c r="F14" s="19"/>
      <c r="G14" s="19"/>
      <c r="H14"/>
      <c r="L14" s="62"/>
    </row>
    <row r="15" spans="1:16" x14ac:dyDescent="0.3">
      <c r="C15"/>
      <c r="D15"/>
      <c r="E15"/>
      <c r="F15"/>
      <c r="G15"/>
      <c r="H15"/>
    </row>
    <row r="16" spans="1:16" x14ac:dyDescent="0.3">
      <c r="C16" s="13" t="s">
        <v>94</v>
      </c>
      <c r="D16" s="13" t="s">
        <v>95</v>
      </c>
      <c r="E16" s="14" t="s">
        <v>96</v>
      </c>
      <c r="F16" s="14" t="s">
        <v>97</v>
      </c>
      <c r="G16" s="14" t="s">
        <v>98</v>
      </c>
      <c r="H16"/>
    </row>
    <row r="17" spans="3:8" x14ac:dyDescent="0.3">
      <c r="C17" t="s">
        <v>49</v>
      </c>
      <c r="D17" t="s">
        <v>99</v>
      </c>
      <c r="E17">
        <v>50</v>
      </c>
      <c r="F17" s="11">
        <v>0.6</v>
      </c>
      <c r="G17" s="11">
        <f>E17*F17</f>
        <v>30</v>
      </c>
      <c r="H17"/>
    </row>
    <row r="18" spans="3:8" x14ac:dyDescent="0.3">
      <c r="C18" t="s">
        <v>49</v>
      </c>
      <c r="D18" t="s">
        <v>100</v>
      </c>
      <c r="E18">
        <v>10</v>
      </c>
      <c r="F18" s="11">
        <v>4.99</v>
      </c>
      <c r="G18" s="11">
        <f t="shared" ref="G18:G31" si="0">E18*F18</f>
        <v>49.900000000000006</v>
      </c>
      <c r="H18"/>
    </row>
    <row r="19" spans="3:8" x14ac:dyDescent="0.3">
      <c r="C19" t="s">
        <v>49</v>
      </c>
      <c r="D19" t="s">
        <v>101</v>
      </c>
      <c r="E19">
        <v>15</v>
      </c>
      <c r="F19" s="11">
        <v>0.95</v>
      </c>
      <c r="G19" s="11">
        <f t="shared" si="0"/>
        <v>14.25</v>
      </c>
      <c r="H19"/>
    </row>
    <row r="20" spans="3:8" x14ac:dyDescent="0.3">
      <c r="C20" t="s">
        <v>49</v>
      </c>
      <c r="D20" t="s">
        <v>102</v>
      </c>
      <c r="E20">
        <v>1</v>
      </c>
      <c r="F20" s="11">
        <v>1.1000000000000001</v>
      </c>
      <c r="G20" s="11">
        <f t="shared" si="0"/>
        <v>1.1000000000000001</v>
      </c>
      <c r="H20"/>
    </row>
    <row r="21" spans="3:8" x14ac:dyDescent="0.3">
      <c r="C21" t="s">
        <v>49</v>
      </c>
      <c r="D21" t="s">
        <v>103</v>
      </c>
      <c r="E21">
        <v>1</v>
      </c>
      <c r="F21" s="11">
        <v>4.7</v>
      </c>
      <c r="G21" s="11">
        <f t="shared" si="0"/>
        <v>4.7</v>
      </c>
      <c r="H21"/>
    </row>
    <row r="22" spans="3:8" x14ac:dyDescent="0.3">
      <c r="C22" t="s">
        <v>104</v>
      </c>
      <c r="D22" t="s">
        <v>99</v>
      </c>
      <c r="E22">
        <v>250</v>
      </c>
      <c r="F22" s="11">
        <v>0.6</v>
      </c>
      <c r="G22" s="11">
        <f t="shared" si="0"/>
        <v>150</v>
      </c>
      <c r="H22"/>
    </row>
    <row r="23" spans="3:8" x14ac:dyDescent="0.3">
      <c r="C23" t="s">
        <v>104</v>
      </c>
      <c r="D23" t="s">
        <v>100</v>
      </c>
      <c r="E23">
        <v>30</v>
      </c>
      <c r="F23" s="11">
        <v>4.99</v>
      </c>
      <c r="G23" s="11">
        <f t="shared" si="0"/>
        <v>149.70000000000002</v>
      </c>
      <c r="H23"/>
    </row>
    <row r="24" spans="3:8" x14ac:dyDescent="0.3">
      <c r="C24" t="s">
        <v>104</v>
      </c>
      <c r="D24" t="s">
        <v>101</v>
      </c>
      <c r="E24">
        <v>50</v>
      </c>
      <c r="F24" s="11">
        <v>0.95</v>
      </c>
      <c r="G24" s="11">
        <f t="shared" si="0"/>
        <v>47.5</v>
      </c>
      <c r="H24"/>
    </row>
    <row r="25" spans="3:8" x14ac:dyDescent="0.3">
      <c r="C25" t="s">
        <v>104</v>
      </c>
      <c r="D25" t="s">
        <v>102</v>
      </c>
      <c r="E25">
        <v>10</v>
      </c>
      <c r="F25" s="11">
        <v>1.1000000000000001</v>
      </c>
      <c r="G25" s="11">
        <f t="shared" si="0"/>
        <v>11</v>
      </c>
      <c r="H25"/>
    </row>
    <row r="26" spans="3:8" x14ac:dyDescent="0.3">
      <c r="C26" t="s">
        <v>104</v>
      </c>
      <c r="D26" t="s">
        <v>103</v>
      </c>
      <c r="E26">
        <v>0</v>
      </c>
      <c r="F26" s="11">
        <v>4.7</v>
      </c>
      <c r="G26" s="11">
        <f t="shared" si="0"/>
        <v>0</v>
      </c>
      <c r="H26"/>
    </row>
    <row r="27" spans="3:8" x14ac:dyDescent="0.3">
      <c r="C27" t="s">
        <v>54</v>
      </c>
      <c r="D27" t="s">
        <v>99</v>
      </c>
      <c r="E27">
        <v>200</v>
      </c>
      <c r="F27" s="11">
        <v>0.6</v>
      </c>
      <c r="G27" s="11">
        <f t="shared" si="0"/>
        <v>120</v>
      </c>
      <c r="H27"/>
    </row>
    <row r="28" spans="3:8" x14ac:dyDescent="0.3">
      <c r="C28" t="s">
        <v>54</v>
      </c>
      <c r="D28" t="s">
        <v>105</v>
      </c>
      <c r="E28">
        <v>20</v>
      </c>
      <c r="F28" s="11">
        <v>4.99</v>
      </c>
      <c r="G28" s="11">
        <f t="shared" si="0"/>
        <v>99.800000000000011</v>
      </c>
      <c r="H28"/>
    </row>
    <row r="29" spans="3:8" x14ac:dyDescent="0.3">
      <c r="C29" t="s">
        <v>54</v>
      </c>
      <c r="D29" t="s">
        <v>101</v>
      </c>
      <c r="E29">
        <v>25</v>
      </c>
      <c r="F29" s="11">
        <v>0.95</v>
      </c>
      <c r="G29" s="11">
        <f t="shared" si="0"/>
        <v>23.75</v>
      </c>
      <c r="H29"/>
    </row>
    <row r="30" spans="3:8" x14ac:dyDescent="0.3">
      <c r="C30" t="s">
        <v>54</v>
      </c>
      <c r="D30" t="s">
        <v>102</v>
      </c>
      <c r="E30">
        <v>5</v>
      </c>
      <c r="F30" s="11">
        <v>1.1000000000000001</v>
      </c>
      <c r="G30" s="11">
        <f t="shared" si="0"/>
        <v>5.5</v>
      </c>
      <c r="H30"/>
    </row>
    <row r="31" spans="3:8" x14ac:dyDescent="0.3">
      <c r="C31" t="s">
        <v>54</v>
      </c>
      <c r="D31" t="s">
        <v>103</v>
      </c>
      <c r="E31">
        <v>2</v>
      </c>
      <c r="F31" s="11">
        <v>4.7</v>
      </c>
      <c r="G31" s="11">
        <f t="shared" si="0"/>
        <v>9.4</v>
      </c>
      <c r="H31"/>
    </row>
    <row r="32" spans="3:8" x14ac:dyDescent="0.3">
      <c r="C32" s="15" t="s">
        <v>106</v>
      </c>
      <c r="D32" s="15"/>
      <c r="E32" s="15"/>
      <c r="F32" s="15"/>
      <c r="G32" s="16">
        <f>SUM(G17:G31)</f>
        <v>716.6</v>
      </c>
      <c r="H32"/>
    </row>
    <row r="33" spans="3:9" x14ac:dyDescent="0.3">
      <c r="C33"/>
      <c r="D33"/>
      <c r="E33"/>
      <c r="F33"/>
      <c r="G33"/>
      <c r="H33"/>
    </row>
    <row r="34" spans="3:9" x14ac:dyDescent="0.3">
      <c r="C34" s="13" t="s">
        <v>186</v>
      </c>
      <c r="D34" s="25"/>
      <c r="E34" s="58"/>
      <c r="F34" s="17" t="s">
        <v>187</v>
      </c>
      <c r="G34" s="58"/>
      <c r="H34" s="58"/>
      <c r="I34" s="25"/>
    </row>
    <row r="35" spans="3:9" x14ac:dyDescent="0.3">
      <c r="C35" t="str" cm="1">
        <f t="array" ref="C35:C40">_xlfn.UNIQUE(D17:D31)</f>
        <v>Stamps</v>
      </c>
      <c r="D35" s="4" t="str">
        <f ca="1">IFERROR(_xlfn.FORMULATEXT(C35),"")</f>
        <v>=UNIQUE(D17:D31)</v>
      </c>
      <c r="E35"/>
      <c r="F35" t="str" cm="1">
        <f t="array" ref="F35">_xlfn.UNIQUE(D17:D31,FALSE,TRUE)</f>
        <v>Other</v>
      </c>
      <c r="G35" s="4" t="str">
        <f ca="1">IFERROR(_xlfn.FORMULATEXT(F35),"")</f>
        <v>=UNIQUE(D17:D31,FALSE,TRUE)</v>
      </c>
      <c r="H35"/>
    </row>
    <row r="36" spans="3:9" x14ac:dyDescent="0.3">
      <c r="C36" t="str">
        <v>Paper</v>
      </c>
      <c r="D36"/>
      <c r="E36"/>
      <c r="F36"/>
      <c r="G36"/>
      <c r="H36"/>
    </row>
    <row r="37" spans="3:9" x14ac:dyDescent="0.3">
      <c r="C37" t="str">
        <v>Pens</v>
      </c>
      <c r="D37"/>
      <c r="E37"/>
      <c r="F37"/>
      <c r="G37"/>
      <c r="H37"/>
    </row>
    <row r="38" spans="3:9" x14ac:dyDescent="0.3">
      <c r="C38" t="str">
        <v>Staples</v>
      </c>
      <c r="D38"/>
      <c r="E38"/>
      <c r="F38"/>
      <c r="G38"/>
      <c r="H38"/>
    </row>
    <row r="39" spans="3:9" x14ac:dyDescent="0.3">
      <c r="C39" t="str">
        <v>Scissors</v>
      </c>
      <c r="D39"/>
      <c r="E39"/>
      <c r="F39"/>
      <c r="G39"/>
      <c r="H39"/>
    </row>
    <row r="40" spans="3:9" x14ac:dyDescent="0.3">
      <c r="C40" t="str">
        <v>Other</v>
      </c>
      <c r="D40"/>
      <c r="E40"/>
      <c r="F40"/>
      <c r="G40"/>
      <c r="H40"/>
    </row>
  </sheetData>
  <mergeCells count="1">
    <mergeCell ref="D4:I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F8E3A-BBF8-414F-85F1-42352A1D7F5A}">
  <dimension ref="A1:P47"/>
  <sheetViews>
    <sheetView showGridLines="0" workbookViewId="0">
      <selection activeCell="F3" sqref="F3"/>
    </sheetView>
  </sheetViews>
  <sheetFormatPr defaultRowHeight="16.5" outlineLevelRow="1" x14ac:dyDescent="0.3"/>
  <cols>
    <col min="1" max="1" width="3.42578125" style="4" customWidth="1"/>
    <col min="2" max="2" width="8.28515625" style="4" customWidth="1"/>
    <col min="3" max="3" width="17.5703125" style="4" bestFit="1" customWidth="1"/>
    <col min="4" max="4" width="12.7109375" style="4" bestFit="1" customWidth="1"/>
    <col min="5" max="5" width="10.7109375" style="4" customWidth="1"/>
    <col min="6" max="8" width="12.28515625" style="4" customWidth="1"/>
    <col min="9" max="9" width="6.7109375" style="4"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108</v>
      </c>
      <c r="B1" s="8"/>
      <c r="C1" s="8"/>
      <c r="D1" s="8"/>
      <c r="E1" s="8"/>
      <c r="F1" s="8"/>
      <c r="G1" s="8"/>
      <c r="H1" s="8"/>
      <c r="I1" s="8"/>
      <c r="J1" s="8"/>
      <c r="K1" s="8"/>
      <c r="L1" s="8"/>
      <c r="M1" s="8"/>
      <c r="N1" s="8"/>
      <c r="O1" s="8"/>
      <c r="P1" s="8"/>
    </row>
    <row r="2" spans="1:16" x14ac:dyDescent="0.3">
      <c r="A2" s="79" t="s">
        <v>183</v>
      </c>
    </row>
    <row r="4" spans="1:16" s="12" customFormat="1" ht="42" customHeight="1" x14ac:dyDescent="0.25">
      <c r="D4" s="105" t="s">
        <v>188</v>
      </c>
      <c r="E4" s="105"/>
      <c r="F4" s="105"/>
      <c r="G4" s="105"/>
      <c r="H4" s="105"/>
      <c r="I4" s="105"/>
    </row>
    <row r="17" spans="3:8" x14ac:dyDescent="0.3">
      <c r="C17" s="18" t="s">
        <v>93</v>
      </c>
      <c r="D17" s="19"/>
      <c r="E17" s="19"/>
      <c r="F17" s="19"/>
      <c r="G17" s="19"/>
      <c r="H17"/>
    </row>
    <row r="18" spans="3:8" x14ac:dyDescent="0.3">
      <c r="C18"/>
      <c r="D18"/>
      <c r="E18"/>
      <c r="F18"/>
      <c r="G18"/>
      <c r="H18"/>
    </row>
    <row r="19" spans="3:8" x14ac:dyDescent="0.3">
      <c r="C19" s="13" t="s">
        <v>94</v>
      </c>
      <c r="D19" s="13" t="s">
        <v>95</v>
      </c>
      <c r="E19" s="14" t="s">
        <v>96</v>
      </c>
      <c r="F19" s="14" t="s">
        <v>97</v>
      </c>
      <c r="G19" s="14" t="s">
        <v>98</v>
      </c>
      <c r="H19"/>
    </row>
    <row r="20" spans="3:8" x14ac:dyDescent="0.3">
      <c r="C20" t="s">
        <v>49</v>
      </c>
      <c r="D20" t="s">
        <v>99</v>
      </c>
      <c r="E20">
        <v>50</v>
      </c>
      <c r="F20" s="11">
        <v>0.6</v>
      </c>
      <c r="G20" s="11">
        <f>E20*F20</f>
        <v>30</v>
      </c>
      <c r="H20"/>
    </row>
    <row r="21" spans="3:8" x14ac:dyDescent="0.3">
      <c r="C21" t="s">
        <v>49</v>
      </c>
      <c r="D21" t="s">
        <v>100</v>
      </c>
      <c r="E21">
        <v>10</v>
      </c>
      <c r="F21" s="11">
        <v>4.99</v>
      </c>
      <c r="G21" s="11">
        <f t="shared" ref="G21:G28" si="0">E21*F21</f>
        <v>49.900000000000006</v>
      </c>
      <c r="H21"/>
    </row>
    <row r="22" spans="3:8" x14ac:dyDescent="0.3">
      <c r="C22" t="s">
        <v>49</v>
      </c>
      <c r="D22" t="s">
        <v>101</v>
      </c>
      <c r="E22">
        <v>15</v>
      </c>
      <c r="F22" s="11">
        <v>0.95</v>
      </c>
      <c r="G22" s="11">
        <f t="shared" si="0"/>
        <v>14.25</v>
      </c>
      <c r="H22"/>
    </row>
    <row r="23" spans="3:8" x14ac:dyDescent="0.3">
      <c r="C23" t="s">
        <v>104</v>
      </c>
      <c r="D23" t="s">
        <v>99</v>
      </c>
      <c r="E23">
        <v>250</v>
      </c>
      <c r="F23" s="11">
        <v>0.6</v>
      </c>
      <c r="G23" s="11">
        <f t="shared" si="0"/>
        <v>150</v>
      </c>
      <c r="H23"/>
    </row>
    <row r="24" spans="3:8" x14ac:dyDescent="0.3">
      <c r="C24" t="s">
        <v>104</v>
      </c>
      <c r="D24" t="s">
        <v>100</v>
      </c>
      <c r="E24">
        <v>30</v>
      </c>
      <c r="F24" s="11">
        <v>4.99</v>
      </c>
      <c r="G24" s="11">
        <f t="shared" si="0"/>
        <v>149.70000000000002</v>
      </c>
      <c r="H24"/>
    </row>
    <row r="25" spans="3:8" x14ac:dyDescent="0.3">
      <c r="C25" t="s">
        <v>104</v>
      </c>
      <c r="D25" t="s">
        <v>101</v>
      </c>
      <c r="E25">
        <v>50</v>
      </c>
      <c r="F25" s="11">
        <v>0.95</v>
      </c>
      <c r="G25" s="11">
        <f t="shared" si="0"/>
        <v>47.5</v>
      </c>
      <c r="H25"/>
    </row>
    <row r="26" spans="3:8" x14ac:dyDescent="0.3">
      <c r="C26" t="s">
        <v>54</v>
      </c>
      <c r="D26" t="s">
        <v>99</v>
      </c>
      <c r="E26">
        <v>200</v>
      </c>
      <c r="F26" s="11">
        <v>0.6</v>
      </c>
      <c r="G26" s="11">
        <f t="shared" si="0"/>
        <v>120</v>
      </c>
      <c r="H26"/>
    </row>
    <row r="27" spans="3:8" x14ac:dyDescent="0.3">
      <c r="C27" t="s">
        <v>54</v>
      </c>
      <c r="D27" t="s">
        <v>100</v>
      </c>
      <c r="E27">
        <v>20</v>
      </c>
      <c r="F27" s="11">
        <v>4.99</v>
      </c>
      <c r="G27" s="11">
        <f t="shared" si="0"/>
        <v>99.800000000000011</v>
      </c>
      <c r="H27"/>
    </row>
    <row r="28" spans="3:8" x14ac:dyDescent="0.3">
      <c r="C28" t="s">
        <v>54</v>
      </c>
      <c r="D28" t="s">
        <v>101</v>
      </c>
      <c r="E28">
        <v>25</v>
      </c>
      <c r="F28" s="11">
        <v>0.95</v>
      </c>
      <c r="G28" s="11">
        <f t="shared" si="0"/>
        <v>23.75</v>
      </c>
      <c r="H28"/>
    </row>
    <row r="29" spans="3:8" x14ac:dyDescent="0.3">
      <c r="C29"/>
      <c r="D29"/>
      <c r="E29"/>
      <c r="F29"/>
      <c r="G29"/>
      <c r="H29"/>
    </row>
    <row r="30" spans="3:8" outlineLevel="1" x14ac:dyDescent="0.3">
      <c r="C30" s="18" t="str">
        <f ca="1">IFERROR("Sorted Data "&amp;_xlfn.FORMULATEXT(C33),"")</f>
        <v>Sorted Data =SORT(C20:G28,2,1,FALSE)</v>
      </c>
      <c r="D30" s="19"/>
      <c r="E30" s="19"/>
      <c r="F30" s="19"/>
      <c r="G30" s="19"/>
      <c r="H30"/>
    </row>
    <row r="31" spans="3:8" outlineLevel="1" x14ac:dyDescent="0.3">
      <c r="C31"/>
      <c r="D31"/>
      <c r="E31"/>
      <c r="F31"/>
      <c r="G31"/>
      <c r="H31"/>
    </row>
    <row r="32" spans="3:8" outlineLevel="1" x14ac:dyDescent="0.3">
      <c r="C32" s="13" t="s">
        <v>94</v>
      </c>
      <c r="D32" s="13" t="s">
        <v>95</v>
      </c>
      <c r="E32" s="14" t="s">
        <v>96</v>
      </c>
      <c r="F32" s="14" t="s">
        <v>97</v>
      </c>
      <c r="G32" s="14" t="s">
        <v>98</v>
      </c>
      <c r="H32"/>
    </row>
    <row r="33" spans="3:8" outlineLevel="1" x14ac:dyDescent="0.3">
      <c r="C33" t="str" cm="1">
        <f t="array" ref="C33:G41">_xlfn._xlws.SORT(C20:G28,2,1,FALSE)</f>
        <v>Support</v>
      </c>
      <c r="D33" t="str">
        <v>Paper</v>
      </c>
      <c r="E33">
        <v>10</v>
      </c>
      <c r="F33">
        <v>4.99</v>
      </c>
      <c r="G33">
        <v>49.900000000000006</v>
      </c>
      <c r="H33"/>
    </row>
    <row r="34" spans="3:8" outlineLevel="1" x14ac:dyDescent="0.3">
      <c r="C34" t="str">
        <v>Front Office</v>
      </c>
      <c r="D34" t="str">
        <v>Paper</v>
      </c>
      <c r="E34">
        <v>30</v>
      </c>
      <c r="F34">
        <v>4.99</v>
      </c>
      <c r="G34">
        <v>149.70000000000002</v>
      </c>
      <c r="H34"/>
    </row>
    <row r="35" spans="3:8" outlineLevel="1" x14ac:dyDescent="0.3">
      <c r="C35" t="str">
        <v>Sales</v>
      </c>
      <c r="D35" t="str">
        <v>Paper</v>
      </c>
      <c r="E35">
        <v>20</v>
      </c>
      <c r="F35">
        <v>4.99</v>
      </c>
      <c r="G35">
        <v>99.800000000000011</v>
      </c>
      <c r="H35"/>
    </row>
    <row r="36" spans="3:8" outlineLevel="1" x14ac:dyDescent="0.3">
      <c r="C36" t="str">
        <v>Support</v>
      </c>
      <c r="D36" t="str">
        <v>Pens</v>
      </c>
      <c r="E36">
        <v>15</v>
      </c>
      <c r="F36">
        <v>0.95</v>
      </c>
      <c r="G36">
        <v>14.25</v>
      </c>
      <c r="H36"/>
    </row>
    <row r="37" spans="3:8" outlineLevel="1" x14ac:dyDescent="0.3">
      <c r="C37" t="str">
        <v>Front Office</v>
      </c>
      <c r="D37" t="str">
        <v>Pens</v>
      </c>
      <c r="E37">
        <v>50</v>
      </c>
      <c r="F37">
        <v>0.95</v>
      </c>
      <c r="G37">
        <v>47.5</v>
      </c>
      <c r="H37"/>
    </row>
    <row r="38" spans="3:8" outlineLevel="1" x14ac:dyDescent="0.3">
      <c r="C38" t="str">
        <v>Sales</v>
      </c>
      <c r="D38" t="str">
        <v>Pens</v>
      </c>
      <c r="E38">
        <v>25</v>
      </c>
      <c r="F38">
        <v>0.95</v>
      </c>
      <c r="G38">
        <v>23.75</v>
      </c>
      <c r="H38"/>
    </row>
    <row r="39" spans="3:8" outlineLevel="1" x14ac:dyDescent="0.3">
      <c r="C39" t="str">
        <v>Support</v>
      </c>
      <c r="D39" t="str">
        <v>Stamps</v>
      </c>
      <c r="E39">
        <v>50</v>
      </c>
      <c r="F39">
        <v>0.6</v>
      </c>
      <c r="G39">
        <v>30</v>
      </c>
      <c r="H39"/>
    </row>
    <row r="40" spans="3:8" outlineLevel="1" x14ac:dyDescent="0.3">
      <c r="C40" t="str">
        <v>Front Office</v>
      </c>
      <c r="D40" t="str">
        <v>Stamps</v>
      </c>
      <c r="E40">
        <v>250</v>
      </c>
      <c r="F40">
        <v>0.6</v>
      </c>
      <c r="G40">
        <v>150</v>
      </c>
      <c r="H40"/>
    </row>
    <row r="41" spans="3:8" outlineLevel="1" x14ac:dyDescent="0.3">
      <c r="C41" t="str">
        <v>Sales</v>
      </c>
      <c r="D41" t="str">
        <v>Stamps</v>
      </c>
      <c r="E41">
        <v>200</v>
      </c>
      <c r="F41">
        <v>0.6</v>
      </c>
      <c r="G41">
        <v>120</v>
      </c>
      <c r="H41"/>
    </row>
    <row r="42" spans="3:8" x14ac:dyDescent="0.3">
      <c r="C42"/>
      <c r="D42"/>
      <c r="E42"/>
      <c r="F42"/>
      <c r="G42"/>
      <c r="H42"/>
    </row>
    <row r="43" spans="3:8" outlineLevel="1" x14ac:dyDescent="0.3">
      <c r="C43" s="18" t="str">
        <f ca="1">IFERROR("Sorted Distinct List "&amp;_xlfn.FORMULATEXT(C45),"")</f>
        <v>Sorted Distinct List =SORT(UNIQUE(D20:D28))</v>
      </c>
      <c r="D43" s="19"/>
      <c r="E43" s="19"/>
      <c r="F43" s="19"/>
      <c r="G43" s="19"/>
      <c r="H43"/>
    </row>
    <row r="44" spans="3:8" outlineLevel="1" x14ac:dyDescent="0.3">
      <c r="H44"/>
    </row>
    <row r="45" spans="3:8" outlineLevel="1" x14ac:dyDescent="0.3">
      <c r="C45" s="4" t="str" cm="1">
        <f t="array" ref="C45:C47">_xlfn._xlws.SORT(_xlfn.UNIQUE(D20:D28))</f>
        <v>Paper</v>
      </c>
      <c r="H45"/>
    </row>
    <row r="46" spans="3:8" outlineLevel="1" x14ac:dyDescent="0.3">
      <c r="C46" s="4" t="str">
        <v>Pens</v>
      </c>
    </row>
    <row r="47" spans="3:8" outlineLevel="1" x14ac:dyDescent="0.3">
      <c r="C47" s="4" t="str">
        <v>Stamps</v>
      </c>
    </row>
  </sheetData>
  <mergeCells count="1">
    <mergeCell ref="D4:I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6EA-E653-4F50-80E8-A89E3ACA1089}">
  <dimension ref="A1:N76"/>
  <sheetViews>
    <sheetView showGridLines="0" workbookViewId="0">
      <selection activeCell="F2" sqref="F2"/>
    </sheetView>
  </sheetViews>
  <sheetFormatPr defaultRowHeight="16.5" outlineLevelRow="1" x14ac:dyDescent="0.3"/>
  <cols>
    <col min="1" max="1" width="3.42578125" style="4" customWidth="1"/>
    <col min="2" max="2" width="8.28515625" style="4" customWidth="1"/>
    <col min="3" max="3" width="17.5703125" style="4" bestFit="1" customWidth="1"/>
    <col min="4" max="4" width="15.5703125" style="4" customWidth="1"/>
    <col min="5" max="5" width="12.140625" style="4" bestFit="1" customWidth="1"/>
    <col min="6" max="6" width="25.85546875" style="4" customWidth="1"/>
    <col min="7" max="7" width="15.140625" style="4" customWidth="1"/>
    <col min="8" max="8" width="12.28515625" style="4" customWidth="1"/>
    <col min="9" max="9" width="9.28515625" style="4" bestFit="1" customWidth="1"/>
    <col min="10" max="13" width="9.28515625" style="4" customWidth="1"/>
    <col min="14" max="14" width="17" style="4" bestFit="1" customWidth="1"/>
    <col min="15" max="16" width="15.85546875" style="4" customWidth="1"/>
    <col min="17" max="16384" width="9.140625" style="4"/>
  </cols>
  <sheetData>
    <row r="1" spans="1:14" s="10" customFormat="1" ht="48.75" customHeight="1" x14ac:dyDescent="0.3">
      <c r="A1" s="8" t="s">
        <v>109</v>
      </c>
      <c r="B1" s="8"/>
      <c r="C1" s="8"/>
      <c r="D1" s="8"/>
      <c r="E1" s="8"/>
      <c r="F1" s="8"/>
      <c r="G1" s="8"/>
      <c r="H1" s="8"/>
      <c r="I1" s="8"/>
      <c r="J1" s="8"/>
      <c r="K1" s="8"/>
      <c r="L1" s="8"/>
      <c r="M1" s="8"/>
      <c r="N1" s="8"/>
    </row>
    <row r="2" spans="1:14" x14ac:dyDescent="0.3">
      <c r="A2" s="79" t="s">
        <v>184</v>
      </c>
    </row>
    <row r="4" spans="1:14" s="12" customFormat="1" ht="42" customHeight="1" x14ac:dyDescent="0.25">
      <c r="D4" s="105" t="s">
        <v>190</v>
      </c>
      <c r="E4" s="105"/>
      <c r="F4" s="105"/>
      <c r="G4" s="105"/>
      <c r="H4" s="105"/>
      <c r="I4" s="61"/>
    </row>
    <row r="17" spans="3:8" x14ac:dyDescent="0.3">
      <c r="C17" s="24" t="s">
        <v>112</v>
      </c>
      <c r="D17" s="24" t="s">
        <v>115</v>
      </c>
      <c r="E17" s="24" t="s">
        <v>113</v>
      </c>
      <c r="F17" s="24" t="s">
        <v>114</v>
      </c>
      <c r="G17" s="24" t="s">
        <v>127</v>
      </c>
      <c r="H17" s="25"/>
    </row>
    <row r="18" spans="3:8" x14ac:dyDescent="0.3">
      <c r="C18" s="4" t="s">
        <v>116</v>
      </c>
      <c r="D18" s="4" t="s">
        <v>120</v>
      </c>
      <c r="E18" s="4" t="s">
        <v>123</v>
      </c>
      <c r="F18" s="4" t="str">
        <f>_xlfn.TEXTJOIN(" ",TRUE,C18:E18)</f>
        <v>Richard Neil Jones</v>
      </c>
      <c r="G18" s="4" t="str">
        <f ca="1">IFERROR(_xlfn.FORMULATEXT(F18),"")</f>
        <v>=TEXTJOIN(" ",TRUE,C18:E18)</v>
      </c>
    </row>
    <row r="19" spans="3:8" x14ac:dyDescent="0.3">
      <c r="C19" s="4" t="s">
        <v>117</v>
      </c>
      <c r="D19" s="4" t="s">
        <v>121</v>
      </c>
      <c r="E19" s="4" t="s">
        <v>124</v>
      </c>
      <c r="F19" s="4" t="str">
        <f t="shared" ref="F19:F21" si="0">_xlfn.TEXTJOIN(" ",TRUE,C19:E19)</f>
        <v>Beverly Annette Delaney</v>
      </c>
    </row>
    <row r="20" spans="3:8" x14ac:dyDescent="0.3">
      <c r="C20" s="4" t="s">
        <v>118</v>
      </c>
      <c r="E20" s="4" t="s">
        <v>125</v>
      </c>
      <c r="F20" s="4" t="str">
        <f t="shared" si="0"/>
        <v>Janine Haddid</v>
      </c>
    </row>
    <row r="21" spans="3:8" x14ac:dyDescent="0.3">
      <c r="C21" s="4" t="s">
        <v>119</v>
      </c>
      <c r="D21" s="4" t="s">
        <v>122</v>
      </c>
      <c r="E21" s="4" t="s">
        <v>126</v>
      </c>
      <c r="F21" s="4" t="str">
        <f t="shared" si="0"/>
        <v>Troy Logan Melrose</v>
      </c>
    </row>
    <row r="24" spans="3:8" outlineLevel="1" x14ac:dyDescent="0.3"/>
    <row r="25" spans="3:8" outlineLevel="1" x14ac:dyDescent="0.3">
      <c r="C25"/>
      <c r="D25" s="20" t="s">
        <v>110</v>
      </c>
      <c r="E25" t="s">
        <v>111</v>
      </c>
      <c r="H25"/>
    </row>
    <row r="26" spans="3:8" outlineLevel="1" x14ac:dyDescent="0.3">
      <c r="D26" s="21" t="s">
        <v>70</v>
      </c>
      <c r="E26" s="22">
        <v>383800</v>
      </c>
      <c r="H26"/>
    </row>
    <row r="27" spans="3:8" outlineLevel="1" x14ac:dyDescent="0.3">
      <c r="D27" s="21" t="s">
        <v>68</v>
      </c>
      <c r="E27" s="22">
        <v>71200</v>
      </c>
      <c r="F27"/>
      <c r="H27"/>
    </row>
    <row r="28" spans="3:8" outlineLevel="1" x14ac:dyDescent="0.3">
      <c r="D28" s="21" t="s">
        <v>61</v>
      </c>
      <c r="E28" s="22">
        <v>209400</v>
      </c>
      <c r="F28"/>
    </row>
    <row r="29" spans="3:8" outlineLevel="1" x14ac:dyDescent="0.3">
      <c r="D29" s="21" t="s">
        <v>59</v>
      </c>
      <c r="E29" s="22">
        <v>133900</v>
      </c>
      <c r="F29"/>
    </row>
    <row r="30" spans="3:8" outlineLevel="1" x14ac:dyDescent="0.3">
      <c r="D30"/>
      <c r="E30"/>
      <c r="F30"/>
    </row>
    <row r="31" spans="3:8" outlineLevel="1" x14ac:dyDescent="0.3">
      <c r="D31"/>
      <c r="E31"/>
      <c r="F31"/>
    </row>
    <row r="32" spans="3:8" outlineLevel="1" x14ac:dyDescent="0.3">
      <c r="D32"/>
      <c r="E32"/>
      <c r="F32"/>
    </row>
    <row r="33" spans="4:6" outlineLevel="1" x14ac:dyDescent="0.3">
      <c r="D33" s="60" t="str">
        <f>_xlfn.TEXTJOIN(", ",TRUE, D26:D31)&amp;" - Sales:"</f>
        <v>Accessories, Bikes, Clothing, Components - Sales:</v>
      </c>
      <c r="E33" s="80">
        <f>SUM(E26:E31)</f>
        <v>798300</v>
      </c>
      <c r="F33"/>
    </row>
    <row r="34" spans="4:6" outlineLevel="1" x14ac:dyDescent="0.3">
      <c r="D34"/>
      <c r="E34"/>
      <c r="F34"/>
    </row>
    <row r="35" spans="4:6" x14ac:dyDescent="0.3">
      <c r="D35"/>
      <c r="E35"/>
      <c r="F35"/>
    </row>
    <row r="36" spans="4:6" x14ac:dyDescent="0.3">
      <c r="D36"/>
      <c r="E36"/>
      <c r="F36"/>
    </row>
    <row r="37" spans="4:6" x14ac:dyDescent="0.3">
      <c r="D37"/>
      <c r="E37"/>
      <c r="F37"/>
    </row>
    <row r="38" spans="4:6" x14ac:dyDescent="0.3">
      <c r="D38"/>
      <c r="E38"/>
      <c r="F38"/>
    </row>
    <row r="39" spans="4:6" x14ac:dyDescent="0.3">
      <c r="D39"/>
      <c r="E39"/>
      <c r="F39"/>
    </row>
    <row r="40" spans="4:6" x14ac:dyDescent="0.3">
      <c r="D40"/>
      <c r="E40"/>
      <c r="F40"/>
    </row>
    <row r="41" spans="4:6" x14ac:dyDescent="0.3">
      <c r="D41"/>
      <c r="E41"/>
      <c r="F41"/>
    </row>
    <row r="42" spans="4:6" x14ac:dyDescent="0.3">
      <c r="D42"/>
      <c r="E42"/>
      <c r="F42"/>
    </row>
    <row r="43" spans="4:6" x14ac:dyDescent="0.3">
      <c r="D43"/>
    </row>
    <row r="44" spans="4:6" x14ac:dyDescent="0.3">
      <c r="D44"/>
    </row>
    <row r="45" spans="4:6" x14ac:dyDescent="0.3">
      <c r="D45"/>
    </row>
    <row r="46" spans="4:6" x14ac:dyDescent="0.3">
      <c r="D46"/>
    </row>
    <row r="47" spans="4:6" x14ac:dyDescent="0.3">
      <c r="D47"/>
    </row>
    <row r="48" spans="4:6" x14ac:dyDescent="0.3">
      <c r="D48"/>
    </row>
    <row r="49" spans="4:4" x14ac:dyDescent="0.3">
      <c r="D49"/>
    </row>
    <row r="50" spans="4:4" x14ac:dyDescent="0.3">
      <c r="D50"/>
    </row>
    <row r="51" spans="4:4" x14ac:dyDescent="0.3">
      <c r="D51"/>
    </row>
    <row r="52" spans="4:4" x14ac:dyDescent="0.3">
      <c r="D52"/>
    </row>
    <row r="53" spans="4:4" x14ac:dyDescent="0.3">
      <c r="D53"/>
    </row>
    <row r="54" spans="4:4" x14ac:dyDescent="0.3">
      <c r="D54"/>
    </row>
    <row r="55" spans="4:4" x14ac:dyDescent="0.3">
      <c r="D55"/>
    </row>
    <row r="56" spans="4:4" x14ac:dyDescent="0.3">
      <c r="D56"/>
    </row>
    <row r="57" spans="4:4" x14ac:dyDescent="0.3">
      <c r="D57"/>
    </row>
    <row r="58" spans="4:4" x14ac:dyDescent="0.3">
      <c r="D58"/>
    </row>
    <row r="59" spans="4:4" x14ac:dyDescent="0.3">
      <c r="D59"/>
    </row>
    <row r="60" spans="4:4" x14ac:dyDescent="0.3">
      <c r="D60"/>
    </row>
    <row r="61" spans="4:4" x14ac:dyDescent="0.3">
      <c r="D61"/>
    </row>
    <row r="62" spans="4:4" x14ac:dyDescent="0.3">
      <c r="D62"/>
    </row>
    <row r="63" spans="4:4" x14ac:dyDescent="0.3">
      <c r="D63"/>
    </row>
    <row r="64" spans="4:4" x14ac:dyDescent="0.3">
      <c r="D64"/>
    </row>
    <row r="65" spans="4:4" x14ac:dyDescent="0.3">
      <c r="D65"/>
    </row>
    <row r="66" spans="4:4" x14ac:dyDescent="0.3">
      <c r="D66"/>
    </row>
    <row r="67" spans="4:4" x14ac:dyDescent="0.3">
      <c r="D67"/>
    </row>
    <row r="68" spans="4:4" x14ac:dyDescent="0.3">
      <c r="D68"/>
    </row>
    <row r="69" spans="4:4" x14ac:dyDescent="0.3">
      <c r="D69"/>
    </row>
    <row r="70" spans="4:4" x14ac:dyDescent="0.3">
      <c r="D70"/>
    </row>
    <row r="71" spans="4:4" x14ac:dyDescent="0.3">
      <c r="D71"/>
    </row>
    <row r="72" spans="4:4" x14ac:dyDescent="0.3">
      <c r="D72"/>
    </row>
    <row r="73" spans="4:4" x14ac:dyDescent="0.3">
      <c r="D73"/>
    </row>
    <row r="74" spans="4:4" x14ac:dyDescent="0.3">
      <c r="D74"/>
    </row>
    <row r="75" spans="4:4" x14ac:dyDescent="0.3">
      <c r="D75"/>
    </row>
    <row r="76" spans="4:4" x14ac:dyDescent="0.3">
      <c r="D76"/>
    </row>
  </sheetData>
  <mergeCells count="1">
    <mergeCell ref="D4:H4"/>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21BD-CD9C-400C-820D-E225C2140D28}">
  <dimension ref="A1:P45"/>
  <sheetViews>
    <sheetView showGridLines="0" workbookViewId="0">
      <selection activeCell="D4" sqref="D4:I4"/>
    </sheetView>
  </sheetViews>
  <sheetFormatPr defaultRowHeight="16.5" outlineLevelRow="1" x14ac:dyDescent="0.3"/>
  <cols>
    <col min="1" max="1" width="3.42578125" style="4" customWidth="1"/>
    <col min="2" max="2" width="8.28515625" style="4" customWidth="1"/>
    <col min="3" max="3" width="17.5703125" style="4" bestFit="1" customWidth="1"/>
    <col min="4" max="4" width="12.7109375" style="4" bestFit="1" customWidth="1"/>
    <col min="5" max="5" width="10.7109375" style="4" customWidth="1"/>
    <col min="6" max="8" width="12.28515625" style="4" customWidth="1"/>
    <col min="9" max="9" width="6.7109375" style="4"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128</v>
      </c>
      <c r="B1" s="8"/>
      <c r="C1" s="8"/>
      <c r="D1" s="8"/>
      <c r="E1" s="8"/>
      <c r="F1" s="8"/>
      <c r="G1" s="8"/>
      <c r="H1" s="8"/>
      <c r="I1" s="8"/>
      <c r="J1" s="8"/>
      <c r="K1" s="8"/>
      <c r="L1" s="8"/>
      <c r="M1" s="8"/>
      <c r="N1" s="8"/>
      <c r="O1" s="8"/>
      <c r="P1" s="8"/>
    </row>
    <row r="2" spans="1:16" x14ac:dyDescent="0.3">
      <c r="A2" s="79" t="s">
        <v>184</v>
      </c>
    </row>
    <row r="4" spans="1:16" s="12" customFormat="1" ht="42" customHeight="1" x14ac:dyDescent="0.25">
      <c r="D4" s="105" t="s">
        <v>191</v>
      </c>
      <c r="E4" s="105"/>
      <c r="F4" s="105"/>
      <c r="G4" s="105"/>
      <c r="H4" s="105"/>
      <c r="I4" s="105"/>
    </row>
    <row r="14" spans="1:16" x14ac:dyDescent="0.3">
      <c r="C14" s="18" t="s">
        <v>93</v>
      </c>
      <c r="D14" s="19"/>
      <c r="E14" s="19"/>
      <c r="F14" s="19"/>
      <c r="G14" s="19"/>
      <c r="H14"/>
    </row>
    <row r="15" spans="1:16" x14ac:dyDescent="0.3">
      <c r="C15"/>
      <c r="D15"/>
      <c r="E15"/>
      <c r="F15"/>
      <c r="G15"/>
      <c r="H15"/>
    </row>
    <row r="16" spans="1:16" x14ac:dyDescent="0.3">
      <c r="C16" s="13" t="s">
        <v>94</v>
      </c>
      <c r="D16" s="13" t="s">
        <v>95</v>
      </c>
      <c r="E16" s="14" t="s">
        <v>96</v>
      </c>
      <c r="F16" s="14" t="s">
        <v>97</v>
      </c>
      <c r="G16" s="14" t="s">
        <v>98</v>
      </c>
      <c r="H16"/>
    </row>
    <row r="17" spans="3:8" x14ac:dyDescent="0.3">
      <c r="C17" t="s">
        <v>49</v>
      </c>
      <c r="D17" t="s">
        <v>99</v>
      </c>
      <c r="E17">
        <v>50</v>
      </c>
      <c r="F17" s="11">
        <v>0.6</v>
      </c>
      <c r="G17" s="11">
        <f>E17*F17</f>
        <v>30</v>
      </c>
      <c r="H17"/>
    </row>
    <row r="18" spans="3:8" x14ac:dyDescent="0.3">
      <c r="C18" t="s">
        <v>49</v>
      </c>
      <c r="D18" t="s">
        <v>100</v>
      </c>
      <c r="E18">
        <v>10</v>
      </c>
      <c r="F18" s="11">
        <v>4.99</v>
      </c>
      <c r="G18" s="11">
        <f t="shared" ref="G18:G25" si="0">E18*F18</f>
        <v>49.900000000000006</v>
      </c>
      <c r="H18"/>
    </row>
    <row r="19" spans="3:8" x14ac:dyDescent="0.3">
      <c r="C19" t="s">
        <v>49</v>
      </c>
      <c r="D19" t="s">
        <v>101</v>
      </c>
      <c r="E19">
        <v>15</v>
      </c>
      <c r="F19" s="11">
        <v>0.95</v>
      </c>
      <c r="G19" s="11">
        <f t="shared" si="0"/>
        <v>14.25</v>
      </c>
      <c r="H19"/>
    </row>
    <row r="20" spans="3:8" x14ac:dyDescent="0.3">
      <c r="C20" t="s">
        <v>104</v>
      </c>
      <c r="D20" t="s">
        <v>99</v>
      </c>
      <c r="E20">
        <v>250</v>
      </c>
      <c r="F20" s="11">
        <v>0.6</v>
      </c>
      <c r="G20" s="11">
        <f t="shared" si="0"/>
        <v>150</v>
      </c>
      <c r="H20"/>
    </row>
    <row r="21" spans="3:8" x14ac:dyDescent="0.3">
      <c r="C21" t="s">
        <v>104</v>
      </c>
      <c r="D21" t="s">
        <v>100</v>
      </c>
      <c r="E21">
        <v>30</v>
      </c>
      <c r="F21" s="11">
        <v>4.99</v>
      </c>
      <c r="G21" s="11">
        <f t="shared" si="0"/>
        <v>149.70000000000002</v>
      </c>
      <c r="H21"/>
    </row>
    <row r="22" spans="3:8" x14ac:dyDescent="0.3">
      <c r="C22" t="s">
        <v>104</v>
      </c>
      <c r="D22" t="s">
        <v>101</v>
      </c>
      <c r="E22">
        <v>50</v>
      </c>
      <c r="F22" s="11">
        <v>0.95</v>
      </c>
      <c r="G22" s="11">
        <f t="shared" si="0"/>
        <v>47.5</v>
      </c>
      <c r="H22"/>
    </row>
    <row r="23" spans="3:8" x14ac:dyDescent="0.3">
      <c r="C23" t="s">
        <v>54</v>
      </c>
      <c r="D23" t="s">
        <v>99</v>
      </c>
      <c r="E23">
        <v>200</v>
      </c>
      <c r="F23" s="11">
        <v>0.6</v>
      </c>
      <c r="G23" s="11">
        <f t="shared" si="0"/>
        <v>120</v>
      </c>
      <c r="H23"/>
    </row>
    <row r="24" spans="3:8" x14ac:dyDescent="0.3">
      <c r="C24" t="s">
        <v>54</v>
      </c>
      <c r="D24" t="s">
        <v>100</v>
      </c>
      <c r="E24">
        <v>20</v>
      </c>
      <c r="F24" s="11">
        <v>4.99</v>
      </c>
      <c r="G24" s="11">
        <f t="shared" si="0"/>
        <v>99.800000000000011</v>
      </c>
      <c r="H24"/>
    </row>
    <row r="25" spans="3:8" x14ac:dyDescent="0.3">
      <c r="C25" t="s">
        <v>54</v>
      </c>
      <c r="D25" t="s">
        <v>101</v>
      </c>
      <c r="E25">
        <v>25</v>
      </c>
      <c r="F25" s="11">
        <v>0.95</v>
      </c>
      <c r="G25" s="11">
        <f t="shared" si="0"/>
        <v>23.75</v>
      </c>
      <c r="H25"/>
    </row>
    <row r="26" spans="3:8" x14ac:dyDescent="0.3">
      <c r="C26"/>
      <c r="D26"/>
      <c r="E26"/>
      <c r="F26"/>
      <c r="G26"/>
      <c r="H26"/>
    </row>
    <row r="27" spans="3:8" x14ac:dyDescent="0.3">
      <c r="C27" s="18" t="str">
        <f ca="1">"Filtered Data "&amp;_xlfn.FORMULATEXT(C30)</f>
        <v>Filtered Data =FILTER(C17:G25,C17:C25="Sales","No Records")</v>
      </c>
      <c r="D27" s="19"/>
      <c r="E27" s="19"/>
      <c r="F27" s="19"/>
      <c r="G27" s="19"/>
      <c r="H27"/>
    </row>
    <row r="28" spans="3:8" x14ac:dyDescent="0.3">
      <c r="C28"/>
      <c r="D28"/>
      <c r="E28"/>
      <c r="F28"/>
      <c r="G28"/>
      <c r="H28"/>
    </row>
    <row r="29" spans="3:8" x14ac:dyDescent="0.3">
      <c r="C29" s="13" t="s">
        <v>94</v>
      </c>
      <c r="D29" s="13" t="s">
        <v>95</v>
      </c>
      <c r="E29" s="14" t="s">
        <v>96</v>
      </c>
      <c r="F29" s="14" t="s">
        <v>97</v>
      </c>
      <c r="G29" s="14" t="s">
        <v>98</v>
      </c>
      <c r="H29"/>
    </row>
    <row r="30" spans="3:8" x14ac:dyDescent="0.3">
      <c r="C30" t="str" cm="1">
        <f t="array" ref="C30:G32">_xlfn._xlws.FILTER(C17:G25,C17:C25="Sales","No Records")</f>
        <v>Sales</v>
      </c>
      <c r="D30" t="str">
        <v>Stamps</v>
      </c>
      <c r="E30">
        <v>200</v>
      </c>
      <c r="F30">
        <v>0.6</v>
      </c>
      <c r="G30">
        <v>120</v>
      </c>
      <c r="H30"/>
    </row>
    <row r="31" spans="3:8" x14ac:dyDescent="0.3">
      <c r="C31" t="str">
        <v>Sales</v>
      </c>
      <c r="D31" t="str">
        <v>Paper</v>
      </c>
      <c r="E31">
        <v>20</v>
      </c>
      <c r="F31">
        <v>4.99</v>
      </c>
      <c r="G31">
        <v>99.800000000000011</v>
      </c>
      <c r="H31"/>
    </row>
    <row r="32" spans="3:8" x14ac:dyDescent="0.3">
      <c r="C32" t="str">
        <v>Sales</v>
      </c>
      <c r="D32" t="str">
        <v>Pens</v>
      </c>
      <c r="E32">
        <v>25</v>
      </c>
      <c r="F32">
        <v>0.95</v>
      </c>
      <c r="G32">
        <v>23.75</v>
      </c>
      <c r="H32"/>
    </row>
    <row r="33" spans="3:8" x14ac:dyDescent="0.3">
      <c r="C33"/>
      <c r="D33"/>
      <c r="E33"/>
      <c r="F33"/>
      <c r="G33"/>
      <c r="H33"/>
    </row>
    <row r="34" spans="3:8" x14ac:dyDescent="0.3">
      <c r="C34"/>
      <c r="D34"/>
      <c r="E34"/>
      <c r="F34"/>
      <c r="G34"/>
      <c r="H34"/>
    </row>
    <row r="35" spans="3:8" outlineLevel="1" x14ac:dyDescent="0.3">
      <c r="C35" s="18" t="str">
        <f ca="1">"Dynamic Filtered Data "&amp;_xlfn.FORMULATEXT(C39)</f>
        <v>Dynamic Filtered Data =FILTER(C17:G25,C17:C25=C37,"No Records")</v>
      </c>
      <c r="D35" s="19"/>
      <c r="E35" s="19"/>
      <c r="F35" s="19"/>
      <c r="G35" s="19"/>
      <c r="H35"/>
    </row>
    <row r="36" spans="3:8" ht="12" customHeight="1" outlineLevel="1" x14ac:dyDescent="0.3">
      <c r="C36"/>
      <c r="D36"/>
      <c r="E36"/>
      <c r="F36"/>
      <c r="G36"/>
      <c r="H36"/>
    </row>
    <row r="37" spans="3:8" outlineLevel="1" x14ac:dyDescent="0.3">
      <c r="C37" t="s">
        <v>104</v>
      </c>
      <c r="D37"/>
      <c r="E37"/>
      <c r="F37"/>
      <c r="G37"/>
      <c r="H37"/>
    </row>
    <row r="38" spans="3:8" outlineLevel="1" x14ac:dyDescent="0.3">
      <c r="C38" s="13" t="s">
        <v>94</v>
      </c>
      <c r="D38" s="13" t="s">
        <v>95</v>
      </c>
      <c r="E38" s="14" t="s">
        <v>96</v>
      </c>
      <c r="F38" s="14" t="s">
        <v>97</v>
      </c>
      <c r="G38" s="14" t="s">
        <v>98</v>
      </c>
      <c r="H38"/>
    </row>
    <row r="39" spans="3:8" outlineLevel="1" x14ac:dyDescent="0.3">
      <c r="C39" t="str" cm="1">
        <f t="array" ref="C39:G41">_xlfn._xlws.FILTER(C17:G25,C17:C25=C37,"No Records")</f>
        <v>Front Office</v>
      </c>
      <c r="D39" t="str">
        <v>Stamps</v>
      </c>
      <c r="E39">
        <v>250</v>
      </c>
      <c r="F39">
        <v>0.6</v>
      </c>
      <c r="G39">
        <v>150</v>
      </c>
      <c r="H39"/>
    </row>
    <row r="40" spans="3:8" outlineLevel="1" x14ac:dyDescent="0.3">
      <c r="C40" t="str">
        <v>Front Office</v>
      </c>
      <c r="D40" t="str">
        <v>Paper</v>
      </c>
      <c r="E40">
        <v>30</v>
      </c>
      <c r="F40">
        <v>4.99</v>
      </c>
      <c r="G40">
        <v>149.70000000000002</v>
      </c>
      <c r="H40"/>
    </row>
    <row r="41" spans="3:8" outlineLevel="1" x14ac:dyDescent="0.3">
      <c r="C41" t="str">
        <v>Front Office</v>
      </c>
      <c r="D41" t="str">
        <v>Pens</v>
      </c>
      <c r="E41">
        <v>50</v>
      </c>
      <c r="F41">
        <v>0.95</v>
      </c>
      <c r="G41">
        <v>47.5</v>
      </c>
      <c r="H41"/>
    </row>
    <row r="42" spans="3:8" outlineLevel="1" x14ac:dyDescent="0.3">
      <c r="C42"/>
      <c r="D42"/>
      <c r="E42"/>
      <c r="F42"/>
      <c r="G42"/>
      <c r="H42"/>
    </row>
    <row r="43" spans="3:8" x14ac:dyDescent="0.3">
      <c r="C43"/>
      <c r="D43"/>
      <c r="E43"/>
      <c r="F43"/>
      <c r="G43"/>
      <c r="H43"/>
    </row>
    <row r="44" spans="3:8" x14ac:dyDescent="0.3">
      <c r="H44"/>
    </row>
    <row r="45" spans="3:8" x14ac:dyDescent="0.3">
      <c r="H45"/>
    </row>
  </sheetData>
  <mergeCells count="1">
    <mergeCell ref="D4:I4"/>
  </mergeCells>
  <dataValidations count="1">
    <dataValidation type="list" allowBlank="1" showInputMessage="1" showErrorMessage="1" sqref="C37" xr:uid="{4577F5B7-D869-45A5-8ACE-05A3B5905C1D}">
      <formula1>"Front Office,Sales,Support"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6717B-0570-4E83-8E94-C04AB387C02A}">
  <dimension ref="A1:P39"/>
  <sheetViews>
    <sheetView showGridLines="0" workbookViewId="0"/>
  </sheetViews>
  <sheetFormatPr defaultRowHeight="16.5" x14ac:dyDescent="0.3"/>
  <cols>
    <col min="1" max="1" width="3.42578125" style="4" customWidth="1"/>
    <col min="2" max="2" width="8.28515625" style="4" customWidth="1"/>
    <col min="3" max="3" width="17.5703125" style="4" bestFit="1" customWidth="1"/>
    <col min="4" max="4" width="15.42578125" style="4" customWidth="1"/>
    <col min="5" max="6" width="12.28515625" style="4" customWidth="1"/>
    <col min="7" max="7" width="15.140625" style="4" bestFit="1" customWidth="1"/>
    <col min="8" max="8" width="15" style="4" bestFit="1" customWidth="1"/>
    <col min="9" max="9" width="12.14062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129</v>
      </c>
      <c r="B1" s="8"/>
      <c r="C1" s="8"/>
      <c r="D1" s="8"/>
      <c r="E1" s="8"/>
      <c r="F1" s="8"/>
      <c r="G1" s="8"/>
      <c r="H1" s="8"/>
      <c r="I1" s="8"/>
      <c r="J1" s="8"/>
      <c r="K1" s="8"/>
      <c r="L1" s="8"/>
      <c r="M1" s="8"/>
      <c r="N1" s="8"/>
      <c r="O1" s="8"/>
      <c r="P1" s="8"/>
    </row>
    <row r="2" spans="1:16" x14ac:dyDescent="0.3">
      <c r="A2" s="79" t="s">
        <v>185</v>
      </c>
    </row>
    <row r="4" spans="1:16" s="12" customFormat="1" ht="42" customHeight="1" x14ac:dyDescent="0.25">
      <c r="D4" s="105" t="s">
        <v>89</v>
      </c>
      <c r="E4" s="105"/>
      <c r="F4" s="105"/>
      <c r="G4" s="105"/>
      <c r="H4" s="105"/>
      <c r="I4" s="105"/>
    </row>
    <row r="9" spans="1:16" ht="17.25" thickBot="1" x14ac:dyDescent="0.35">
      <c r="C9" s="81" t="s">
        <v>114</v>
      </c>
      <c r="D9" s="82" t="s">
        <v>130</v>
      </c>
      <c r="E9" s="83" t="s">
        <v>131</v>
      </c>
      <c r="G9" s="90" t="s">
        <v>114</v>
      </c>
      <c r="H9" s="91" t="s">
        <v>130</v>
      </c>
      <c r="I9" s="91" t="s">
        <v>131</v>
      </c>
    </row>
    <row r="10" spans="1:16" ht="17.25" thickTop="1" x14ac:dyDescent="0.3">
      <c r="C10" s="84" t="s">
        <v>132</v>
      </c>
      <c r="D10" s="85" t="s">
        <v>133</v>
      </c>
      <c r="E10" s="86">
        <v>307314</v>
      </c>
      <c r="G10" s="92" t="s">
        <v>134</v>
      </c>
      <c r="H10" s="93" t="s">
        <v>135</v>
      </c>
      <c r="I10" s="94">
        <v>376887</v>
      </c>
    </row>
    <row r="11" spans="1:16" x14ac:dyDescent="0.3">
      <c r="C11" s="87" t="s">
        <v>136</v>
      </c>
      <c r="D11" s="88" t="s">
        <v>135</v>
      </c>
      <c r="E11" s="89">
        <v>115456</v>
      </c>
      <c r="G11" s="95" t="s">
        <v>137</v>
      </c>
      <c r="H11" s="96" t="s">
        <v>138</v>
      </c>
      <c r="I11" s="42">
        <v>391111</v>
      </c>
    </row>
    <row r="12" spans="1:16" x14ac:dyDescent="0.3">
      <c r="C12" s="84" t="s">
        <v>139</v>
      </c>
      <c r="D12" s="85" t="s">
        <v>138</v>
      </c>
      <c r="E12" s="86">
        <v>451885</v>
      </c>
      <c r="G12" s="97" t="s">
        <v>140</v>
      </c>
      <c r="H12" s="98" t="s">
        <v>141</v>
      </c>
      <c r="I12" s="99">
        <v>488678</v>
      </c>
    </row>
    <row r="13" spans="1:16" x14ac:dyDescent="0.3">
      <c r="C13" s="87" t="s">
        <v>142</v>
      </c>
      <c r="D13" s="88" t="s">
        <v>143</v>
      </c>
      <c r="E13" s="89">
        <v>462241</v>
      </c>
      <c r="G13" s="95" t="s">
        <v>144</v>
      </c>
      <c r="H13" s="96" t="s">
        <v>143</v>
      </c>
      <c r="I13" s="42">
        <v>353149</v>
      </c>
    </row>
    <row r="14" spans="1:16" x14ac:dyDescent="0.3">
      <c r="C14" s="28" t="s">
        <v>145</v>
      </c>
      <c r="D14" s="29" t="s">
        <v>141</v>
      </c>
      <c r="E14" s="30">
        <v>430878</v>
      </c>
      <c r="G14" s="97" t="s">
        <v>146</v>
      </c>
      <c r="H14" s="98" t="s">
        <v>133</v>
      </c>
      <c r="I14" s="99">
        <v>417365</v>
      </c>
    </row>
    <row r="15" spans="1:16" x14ac:dyDescent="0.3">
      <c r="G15" s="95" t="s">
        <v>147</v>
      </c>
      <c r="H15" s="96" t="s">
        <v>148</v>
      </c>
      <c r="I15" s="42">
        <v>167542</v>
      </c>
    </row>
    <row r="17" spans="3:5" x14ac:dyDescent="0.3">
      <c r="C17" s="27" t="str">
        <f>"Formula in "&amp;ADDRESS(ROW(C19),COLUMN(C19),4)&amp;":"</f>
        <v>Formula in C19:</v>
      </c>
      <c r="D17" s="4" t="str">
        <f ca="1">IFERROR(_xlfn.FORMULATEXT(C19),"")</f>
        <v>=VSTACK(C9:E14,G10:I15)</v>
      </c>
    </row>
    <row r="19" spans="3:5" x14ac:dyDescent="0.3">
      <c r="C19" s="43" t="str" cm="1">
        <f t="array" ref="C19:E30">_xlfn.VSTACK(C9:E14,G10:I15)</f>
        <v>Name</v>
      </c>
      <c r="D19" s="44" t="str">
        <v>Region</v>
      </c>
      <c r="E19" s="45" t="str">
        <v>Revenue</v>
      </c>
    </row>
    <row r="20" spans="3:5" x14ac:dyDescent="0.3">
      <c r="C20" s="28" t="str">
        <v>Fox Clancy</v>
      </c>
      <c r="D20" s="29" t="str">
        <v>North America</v>
      </c>
      <c r="E20" s="30">
        <v>307314</v>
      </c>
    </row>
    <row r="21" spans="3:5" x14ac:dyDescent="0.3">
      <c r="C21" s="31" t="str">
        <v>Livia Headley</v>
      </c>
      <c r="D21" s="32" t="str">
        <v>Asia Pacific</v>
      </c>
      <c r="E21" s="33">
        <v>115456</v>
      </c>
    </row>
    <row r="22" spans="3:5" x14ac:dyDescent="0.3">
      <c r="C22" s="28" t="str">
        <v>Ralph Bullard</v>
      </c>
      <c r="D22" s="29" t="str">
        <v>UK</v>
      </c>
      <c r="E22" s="30">
        <v>451885</v>
      </c>
    </row>
    <row r="23" spans="3:5" x14ac:dyDescent="0.3">
      <c r="C23" s="31" t="str">
        <v>Tevin Brewster</v>
      </c>
      <c r="D23" s="32" t="str">
        <v>MEA</v>
      </c>
      <c r="E23" s="33">
        <v>462241</v>
      </c>
    </row>
    <row r="24" spans="3:5" x14ac:dyDescent="0.3">
      <c r="C24" s="28" t="str">
        <v>Velda Pearson</v>
      </c>
      <c r="D24" s="29" t="str">
        <v>Europe</v>
      </c>
      <c r="E24" s="30">
        <v>430878</v>
      </c>
    </row>
    <row r="25" spans="3:5" x14ac:dyDescent="0.3">
      <c r="C25" s="34" t="str">
        <v>Vicki Tatum</v>
      </c>
      <c r="D25" s="35" t="str">
        <v>Asia Pacific</v>
      </c>
      <c r="E25" s="36">
        <v>376887</v>
      </c>
    </row>
    <row r="26" spans="3:5" x14ac:dyDescent="0.3">
      <c r="C26" s="37" t="str">
        <v>Briley Travis</v>
      </c>
      <c r="D26" s="38" t="str">
        <v>UK</v>
      </c>
      <c r="E26" s="39">
        <v>391111</v>
      </c>
    </row>
    <row r="27" spans="3:5" x14ac:dyDescent="0.3">
      <c r="C27" s="34" t="str">
        <v>Bodhi Penny</v>
      </c>
      <c r="D27" s="35" t="str">
        <v>Europe</v>
      </c>
      <c r="E27" s="36">
        <v>488678</v>
      </c>
    </row>
    <row r="28" spans="3:5" x14ac:dyDescent="0.3">
      <c r="C28" s="37" t="str">
        <v>Trudy Roach</v>
      </c>
      <c r="D28" s="38" t="str">
        <v>MEA</v>
      </c>
      <c r="E28" s="39">
        <v>353149</v>
      </c>
    </row>
    <row r="29" spans="3:5" x14ac:dyDescent="0.3">
      <c r="C29" s="34" t="str">
        <v>Marcus Abbott</v>
      </c>
      <c r="D29" s="35" t="str">
        <v>North America</v>
      </c>
      <c r="E29" s="36">
        <v>417365</v>
      </c>
    </row>
    <row r="30" spans="3:5" x14ac:dyDescent="0.3">
      <c r="C30" s="40" t="str">
        <v>Darryl Carter</v>
      </c>
      <c r="D30" s="41" t="str">
        <v>South America</v>
      </c>
      <c r="E30" s="42">
        <v>167542</v>
      </c>
    </row>
    <row r="34" spans="3:5" x14ac:dyDescent="0.3">
      <c r="C34" s="23" t="str" cm="1">
        <f t="array" ref="C34:E37">_xlfn.VSTACK(C9:E9,_xlfn._xlws.FILTER(C10:E14,E10:E14&gt;350000))</f>
        <v>Name</v>
      </c>
      <c r="D34" s="23" t="str">
        <v>Region</v>
      </c>
      <c r="E34" s="100" t="str">
        <v>Revenue</v>
      </c>
    </row>
    <row r="35" spans="3:5" x14ac:dyDescent="0.3">
      <c r="C35" s="4" t="str">
        <v>Ralph Bullard</v>
      </c>
      <c r="D35" s="4" t="str">
        <v>UK</v>
      </c>
      <c r="E35" s="26">
        <v>451885</v>
      </c>
    </row>
    <row r="36" spans="3:5" x14ac:dyDescent="0.3">
      <c r="C36" s="4" t="str">
        <v>Tevin Brewster</v>
      </c>
      <c r="D36" s="4" t="str">
        <v>MEA</v>
      </c>
      <c r="E36" s="26">
        <v>462241</v>
      </c>
    </row>
    <row r="37" spans="3:5" x14ac:dyDescent="0.3">
      <c r="C37" s="4" t="str">
        <v>Velda Pearson</v>
      </c>
      <c r="D37" s="4" t="str">
        <v>Europe</v>
      </c>
      <c r="E37" s="26">
        <v>430878</v>
      </c>
    </row>
    <row r="38" spans="3:5" x14ac:dyDescent="0.3">
      <c r="E38" s="26"/>
    </row>
    <row r="39" spans="3:5" x14ac:dyDescent="0.3">
      <c r="E39" s="26"/>
    </row>
  </sheetData>
  <mergeCells count="1">
    <mergeCell ref="D4:I4"/>
  </mergeCells>
  <conditionalFormatting sqref="C17">
    <cfRule type="expression" dxfId="0" priority="1">
      <formula>$C17=""</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6024-695E-462F-9EE6-CA2859295942}">
  <dimension ref="A1:P44"/>
  <sheetViews>
    <sheetView showGridLines="0" workbookViewId="0">
      <selection activeCell="G2" sqref="G2"/>
    </sheetView>
  </sheetViews>
  <sheetFormatPr defaultRowHeight="16.5" x14ac:dyDescent="0.3"/>
  <cols>
    <col min="1" max="1" width="3.42578125" style="4" customWidth="1"/>
    <col min="2" max="2" width="8.28515625" style="4" customWidth="1"/>
    <col min="3" max="3" width="17.5703125" style="4" bestFit="1" customWidth="1"/>
    <col min="4" max="4" width="16.7109375" style="4" customWidth="1"/>
    <col min="5" max="5" width="10.7109375" style="4" customWidth="1"/>
    <col min="6" max="6" width="4.28515625" style="4" customWidth="1"/>
    <col min="7" max="8" width="12.28515625" style="4" customWidth="1"/>
    <col min="9" max="9" width="9.42578125" style="4"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149</v>
      </c>
      <c r="B1" s="8"/>
      <c r="C1" s="8"/>
      <c r="D1" s="8"/>
      <c r="E1" s="8"/>
      <c r="F1" s="8"/>
      <c r="G1" s="8"/>
      <c r="H1" s="8"/>
      <c r="I1" s="8"/>
      <c r="J1" s="8"/>
      <c r="K1" s="8"/>
      <c r="L1" s="8"/>
      <c r="M1" s="8"/>
      <c r="N1" s="8"/>
      <c r="O1" s="8"/>
      <c r="P1" s="8"/>
    </row>
    <row r="2" spans="1:16" x14ac:dyDescent="0.3">
      <c r="A2" s="79" t="s">
        <v>183</v>
      </c>
    </row>
    <row r="4" spans="1:16" s="12" customFormat="1" ht="42" customHeight="1" x14ac:dyDescent="0.25">
      <c r="D4" s="105" t="s">
        <v>192</v>
      </c>
      <c r="E4" s="105"/>
      <c r="F4" s="105"/>
      <c r="G4" s="105"/>
      <c r="H4" s="105"/>
      <c r="I4" s="105"/>
      <c r="J4" s="105"/>
      <c r="K4" s="105"/>
      <c r="L4" s="105"/>
      <c r="M4" s="105"/>
      <c r="N4" s="105"/>
    </row>
    <row r="16" spans="1:16" x14ac:dyDescent="0.3">
      <c r="C16" s="18" t="s">
        <v>93</v>
      </c>
      <c r="D16" s="19"/>
      <c r="E16" s="19"/>
      <c r="F16" s="19"/>
      <c r="G16" s="19"/>
      <c r="H16"/>
    </row>
    <row r="17" spans="3:13" customFormat="1" ht="15" x14ac:dyDescent="0.25"/>
    <row r="18" spans="3:13" customFormat="1" ht="15" x14ac:dyDescent="0.25"/>
    <row r="19" spans="3:13" customFormat="1" ht="15" x14ac:dyDescent="0.25"/>
    <row r="20" spans="3:13" customFormat="1" ht="15" x14ac:dyDescent="0.25"/>
    <row r="21" spans="3:13" customFormat="1" ht="15" x14ac:dyDescent="0.25"/>
    <row r="22" spans="3:13" customFormat="1" ht="15" x14ac:dyDescent="0.25"/>
    <row r="23" spans="3:13" customFormat="1" ht="15" x14ac:dyDescent="0.25"/>
    <row r="24" spans="3:13" customFormat="1" ht="15" x14ac:dyDescent="0.25"/>
    <row r="25" spans="3:13" customFormat="1" ht="15" x14ac:dyDescent="0.25"/>
    <row r="26" spans="3:13" customFormat="1" ht="15" x14ac:dyDescent="0.25"/>
    <row r="27" spans="3:13" customFormat="1" x14ac:dyDescent="0.3">
      <c r="C27" s="49" t="s">
        <v>56</v>
      </c>
      <c r="D27" s="50" t="s">
        <v>53</v>
      </c>
      <c r="E27" s="101" t="s">
        <v>54</v>
      </c>
      <c r="F27" s="4"/>
      <c r="G27" s="17" t="s">
        <v>53</v>
      </c>
      <c r="H27" s="17" t="s">
        <v>54</v>
      </c>
      <c r="M27" s="4"/>
    </row>
    <row r="28" spans="3:13" customFormat="1" x14ac:dyDescent="0.3">
      <c r="C28" s="51" t="s">
        <v>70</v>
      </c>
      <c r="D28" s="52" t="s">
        <v>79</v>
      </c>
      <c r="E28" s="55">
        <v>64400</v>
      </c>
      <c r="F28" s="4"/>
      <c r="G28" t="s">
        <v>80</v>
      </c>
      <c r="H28" s="46">
        <f>_xlfn.XLOOKUP(G28,D28:D41,E28:E41)</f>
        <v>23600</v>
      </c>
      <c r="I28" t="str">
        <f ca="1">_xlfn.FORMULATEXT(H28)</f>
        <v>=XLOOKUP(G28,D28:D41,E28:E41)</v>
      </c>
      <c r="M28" s="4"/>
    </row>
    <row r="29" spans="3:13" customFormat="1" x14ac:dyDescent="0.3">
      <c r="C29" s="53" t="s">
        <v>70</v>
      </c>
      <c r="D29" s="54" t="s">
        <v>71</v>
      </c>
      <c r="E29" s="56">
        <v>36400</v>
      </c>
      <c r="F29" s="4"/>
      <c r="M29" s="4"/>
    </row>
    <row r="30" spans="3:13" customFormat="1" x14ac:dyDescent="0.3">
      <c r="C30" s="51" t="s">
        <v>70</v>
      </c>
      <c r="D30" s="52" t="s">
        <v>72</v>
      </c>
      <c r="E30" s="55">
        <v>36700</v>
      </c>
      <c r="F30" s="4"/>
      <c r="M30" s="4"/>
    </row>
    <row r="31" spans="3:13" customFormat="1" x14ac:dyDescent="0.3">
      <c r="C31" s="53" t="s">
        <v>70</v>
      </c>
      <c r="D31" s="54" t="s">
        <v>73</v>
      </c>
      <c r="E31" s="56">
        <v>35000</v>
      </c>
      <c r="F31" s="4"/>
      <c r="M31" s="4"/>
    </row>
    <row r="32" spans="3:13" customFormat="1" x14ac:dyDescent="0.3">
      <c r="C32" s="51" t="s">
        <v>68</v>
      </c>
      <c r="D32" s="52" t="s">
        <v>78</v>
      </c>
      <c r="E32" s="55">
        <v>13000</v>
      </c>
      <c r="F32" s="4"/>
      <c r="M32" s="4"/>
    </row>
    <row r="33" spans="3:11" customFormat="1" x14ac:dyDescent="0.3">
      <c r="C33" s="53" t="s">
        <v>68</v>
      </c>
      <c r="D33" s="54" t="s">
        <v>69</v>
      </c>
      <c r="E33" s="56">
        <v>8500</v>
      </c>
      <c r="F33" s="4"/>
    </row>
    <row r="34" spans="3:11" customFormat="1" x14ac:dyDescent="0.3">
      <c r="C34" s="51" t="s">
        <v>61</v>
      </c>
      <c r="D34" s="52" t="s">
        <v>63</v>
      </c>
      <c r="E34" s="55">
        <v>10200</v>
      </c>
      <c r="F34" s="4"/>
    </row>
    <row r="35" spans="3:11" x14ac:dyDescent="0.3">
      <c r="C35" s="53" t="s">
        <v>61</v>
      </c>
      <c r="D35" s="54" t="s">
        <v>80</v>
      </c>
      <c r="E35" s="56">
        <v>23600</v>
      </c>
      <c r="G35"/>
      <c r="H35"/>
      <c r="I35"/>
      <c r="J35"/>
      <c r="K35"/>
    </row>
    <row r="36" spans="3:11" x14ac:dyDescent="0.3">
      <c r="C36" s="51" t="s">
        <v>61</v>
      </c>
      <c r="D36" s="52" t="s">
        <v>86</v>
      </c>
      <c r="E36" s="55">
        <v>90700</v>
      </c>
      <c r="G36"/>
      <c r="H36"/>
      <c r="I36"/>
      <c r="J36"/>
      <c r="K36"/>
    </row>
    <row r="37" spans="3:11" x14ac:dyDescent="0.3">
      <c r="C37" s="53" t="s">
        <v>61</v>
      </c>
      <c r="D37" s="54" t="s">
        <v>75</v>
      </c>
      <c r="E37" s="56">
        <v>7500</v>
      </c>
      <c r="G37"/>
      <c r="H37"/>
      <c r="I37"/>
      <c r="J37"/>
      <c r="K37"/>
    </row>
    <row r="38" spans="3:11" x14ac:dyDescent="0.3">
      <c r="C38" s="51" t="s">
        <v>59</v>
      </c>
      <c r="D38" s="52" t="s">
        <v>74</v>
      </c>
      <c r="E38" s="55">
        <v>17500</v>
      </c>
      <c r="G38"/>
      <c r="H38"/>
      <c r="I38"/>
      <c r="J38"/>
      <c r="K38"/>
    </row>
    <row r="39" spans="3:11" x14ac:dyDescent="0.3">
      <c r="C39" s="53" t="s">
        <v>59</v>
      </c>
      <c r="D39" s="54" t="s">
        <v>67</v>
      </c>
      <c r="E39" s="56">
        <v>8500</v>
      </c>
      <c r="G39"/>
      <c r="H39"/>
      <c r="I39"/>
      <c r="J39"/>
      <c r="K39"/>
    </row>
    <row r="40" spans="3:11" x14ac:dyDescent="0.3">
      <c r="C40" s="51" t="s">
        <v>59</v>
      </c>
      <c r="D40" s="52" t="s">
        <v>60</v>
      </c>
      <c r="E40" s="55">
        <v>56000</v>
      </c>
      <c r="G40"/>
      <c r="H40"/>
      <c r="I40"/>
      <c r="J40"/>
      <c r="K40"/>
    </row>
    <row r="41" spans="3:11" x14ac:dyDescent="0.3">
      <c r="C41" s="47" t="s">
        <v>59</v>
      </c>
      <c r="D41" s="48" t="s">
        <v>66</v>
      </c>
      <c r="E41" s="57">
        <v>8100</v>
      </c>
      <c r="G41"/>
      <c r="H41"/>
      <c r="I41"/>
      <c r="J41"/>
      <c r="K41"/>
    </row>
    <row r="42" spans="3:11" x14ac:dyDescent="0.3">
      <c r="C42"/>
      <c r="D42"/>
      <c r="E42"/>
      <c r="F42"/>
      <c r="G42"/>
      <c r="H42"/>
    </row>
    <row r="43" spans="3:11" x14ac:dyDescent="0.3">
      <c r="H43"/>
    </row>
    <row r="44" spans="3:11" x14ac:dyDescent="0.3">
      <c r="H44"/>
    </row>
  </sheetData>
  <mergeCells count="1">
    <mergeCell ref="D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AA05-83C1-4C05-88E4-2F852DF3A7D7}">
  <dimension ref="A1:P78"/>
  <sheetViews>
    <sheetView showGridLines="0" workbookViewId="0">
      <selection activeCell="F2" sqref="F2"/>
    </sheetView>
  </sheetViews>
  <sheetFormatPr defaultRowHeight="16.5" outlineLevelRow="1" x14ac:dyDescent="0.3"/>
  <cols>
    <col min="1" max="1" width="3.42578125" style="4" customWidth="1"/>
    <col min="2" max="2" width="8.28515625" style="4" customWidth="1"/>
    <col min="3" max="3" width="17.5703125" style="4" bestFit="1" customWidth="1"/>
    <col min="4" max="4" width="12.7109375" style="4" bestFit="1" customWidth="1"/>
    <col min="5" max="5" width="10.7109375" style="4" customWidth="1"/>
    <col min="6" max="8" width="12.28515625" style="4" customWidth="1"/>
    <col min="9" max="9" width="6.7109375" style="4"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150</v>
      </c>
      <c r="B1" s="8"/>
      <c r="C1" s="8"/>
      <c r="D1" s="8"/>
      <c r="E1" s="8"/>
      <c r="F1" s="8"/>
      <c r="G1" s="8"/>
      <c r="H1" s="8"/>
      <c r="I1" s="8"/>
      <c r="J1" s="8"/>
      <c r="K1" s="8"/>
      <c r="L1" s="8"/>
      <c r="M1" s="8"/>
      <c r="N1" s="8"/>
      <c r="O1" s="8"/>
      <c r="P1" s="8"/>
    </row>
    <row r="2" spans="1:16" x14ac:dyDescent="0.3">
      <c r="A2" s="79" t="s">
        <v>183</v>
      </c>
    </row>
    <row r="4" spans="1:16" s="12" customFormat="1" ht="42" customHeight="1" x14ac:dyDescent="0.25">
      <c r="D4" s="105" t="s">
        <v>90</v>
      </c>
      <c r="E4" s="105"/>
      <c r="F4" s="105"/>
      <c r="G4" s="105"/>
      <c r="H4" s="105"/>
      <c r="I4" s="105"/>
    </row>
    <row r="15" spans="1:16" x14ac:dyDescent="0.3">
      <c r="C15" s="18" t="s">
        <v>194</v>
      </c>
      <c r="D15" s="19"/>
      <c r="E15" s="19"/>
      <c r="F15" s="19"/>
      <c r="G15" s="19"/>
    </row>
    <row r="17" spans="3:8" x14ac:dyDescent="0.3">
      <c r="C17" s="102" cm="1">
        <f t="array" ref="C17:C26">_xlfn.SEQUENCE(10)</f>
        <v>1</v>
      </c>
    </row>
    <row r="18" spans="3:8" x14ac:dyDescent="0.3">
      <c r="C18" s="102">
        <v>2</v>
      </c>
    </row>
    <row r="19" spans="3:8" x14ac:dyDescent="0.3">
      <c r="C19" s="102">
        <v>3</v>
      </c>
    </row>
    <row r="20" spans="3:8" x14ac:dyDescent="0.3">
      <c r="C20" s="102">
        <v>4</v>
      </c>
    </row>
    <row r="21" spans="3:8" x14ac:dyDescent="0.3">
      <c r="C21" s="102">
        <v>5</v>
      </c>
    </row>
    <row r="22" spans="3:8" x14ac:dyDescent="0.3">
      <c r="C22" s="102">
        <v>6</v>
      </c>
    </row>
    <row r="23" spans="3:8" x14ac:dyDescent="0.3">
      <c r="C23" s="102">
        <v>7</v>
      </c>
    </row>
    <row r="24" spans="3:8" x14ac:dyDescent="0.3">
      <c r="C24" s="102">
        <v>8</v>
      </c>
    </row>
    <row r="25" spans="3:8" x14ac:dyDescent="0.3">
      <c r="C25" s="102">
        <v>9</v>
      </c>
    </row>
    <row r="26" spans="3:8" x14ac:dyDescent="0.3">
      <c r="C26" s="102">
        <v>10</v>
      </c>
    </row>
    <row r="28" spans="3:8" outlineLevel="1" x14ac:dyDescent="0.3">
      <c r="C28" s="18" t="s">
        <v>151</v>
      </c>
      <c r="D28" s="19"/>
      <c r="E28" s="19"/>
      <c r="F28" s="19"/>
      <c r="G28" s="19"/>
    </row>
    <row r="29" spans="3:8" outlineLevel="1" x14ac:dyDescent="0.3">
      <c r="C29"/>
      <c r="D29"/>
      <c r="E29"/>
      <c r="F29"/>
      <c r="G29"/>
      <c r="H29"/>
    </row>
    <row r="30" spans="3:8" outlineLevel="1" x14ac:dyDescent="0.3">
      <c r="C30" s="13" t="str">
        <f ca="1">_xlfn.FORMULATEXT(C31)</f>
        <v>=SEQUENCE(5,1,5,10)</v>
      </c>
      <c r="D30"/>
      <c r="E30"/>
      <c r="F30"/>
      <c r="G30"/>
      <c r="H30"/>
    </row>
    <row r="31" spans="3:8" outlineLevel="1" x14ac:dyDescent="0.3">
      <c r="C31" cm="1">
        <f t="array" ref="C31:C35">_xlfn.SEQUENCE(5,1,5,10)</f>
        <v>5</v>
      </c>
      <c r="D31"/>
      <c r="E31"/>
      <c r="F31"/>
      <c r="G31"/>
      <c r="H31"/>
    </row>
    <row r="32" spans="3:8" outlineLevel="1" x14ac:dyDescent="0.3">
      <c r="C32">
        <v>15</v>
      </c>
      <c r="D32"/>
      <c r="E32"/>
      <c r="F32"/>
      <c r="G32"/>
      <c r="H32"/>
    </row>
    <row r="33" spans="3:8" outlineLevel="1" x14ac:dyDescent="0.3">
      <c r="C33">
        <v>25</v>
      </c>
      <c r="D33"/>
      <c r="E33"/>
      <c r="F33"/>
      <c r="G33"/>
      <c r="H33"/>
    </row>
    <row r="34" spans="3:8" outlineLevel="1" x14ac:dyDescent="0.3">
      <c r="C34">
        <v>35</v>
      </c>
      <c r="D34"/>
      <c r="E34"/>
      <c r="F34"/>
      <c r="G34"/>
      <c r="H34"/>
    </row>
    <row r="35" spans="3:8" outlineLevel="1" x14ac:dyDescent="0.3">
      <c r="C35">
        <v>45</v>
      </c>
      <c r="D35"/>
      <c r="E35"/>
      <c r="F35"/>
      <c r="G35"/>
      <c r="H35"/>
    </row>
    <row r="36" spans="3:8" outlineLevel="1" x14ac:dyDescent="0.3">
      <c r="C36"/>
      <c r="D36"/>
      <c r="E36"/>
      <c r="F36"/>
      <c r="G36"/>
      <c r="H36"/>
    </row>
    <row r="37" spans="3:8" x14ac:dyDescent="0.3">
      <c r="C37"/>
      <c r="D37"/>
      <c r="E37"/>
      <c r="F37"/>
      <c r="G37"/>
    </row>
    <row r="38" spans="3:8" outlineLevel="1" x14ac:dyDescent="0.3">
      <c r="C38" s="18" t="s">
        <v>152</v>
      </c>
      <c r="D38" s="19"/>
      <c r="E38" s="19"/>
      <c r="F38" s="19"/>
      <c r="G38" s="19"/>
    </row>
    <row r="39" spans="3:8" outlineLevel="1" x14ac:dyDescent="0.3">
      <c r="C39"/>
      <c r="D39"/>
      <c r="E39"/>
      <c r="F39"/>
      <c r="G39"/>
    </row>
    <row r="40" spans="3:8" outlineLevel="1" x14ac:dyDescent="0.3">
      <c r="C40" s="13" t="str">
        <f ca="1">_xlfn.FORMULATEXT(C41)</f>
        <v>=SEQUENCE(3,2,2,-2)</v>
      </c>
      <c r="D40" s="58"/>
      <c r="E40"/>
      <c r="F40"/>
      <c r="G40"/>
    </row>
    <row r="41" spans="3:8" outlineLevel="1" x14ac:dyDescent="0.3">
      <c r="C41" cm="1">
        <f t="array" ref="C41:D43">_xlfn.SEQUENCE(3,2,2,-2)</f>
        <v>2</v>
      </c>
      <c r="D41">
        <v>0</v>
      </c>
      <c r="E41"/>
      <c r="F41"/>
      <c r="G41"/>
    </row>
    <row r="42" spans="3:8" outlineLevel="1" x14ac:dyDescent="0.3">
      <c r="C42">
        <v>-2</v>
      </c>
      <c r="D42">
        <v>-4</v>
      </c>
      <c r="E42"/>
      <c r="F42"/>
      <c r="G42"/>
    </row>
    <row r="43" spans="3:8" outlineLevel="1" x14ac:dyDescent="0.3">
      <c r="C43">
        <v>-6</v>
      </c>
      <c r="D43">
        <v>-8</v>
      </c>
      <c r="E43"/>
      <c r="F43"/>
      <c r="G43"/>
    </row>
    <row r="44" spans="3:8" outlineLevel="1" x14ac:dyDescent="0.3"/>
    <row r="46" spans="3:8" outlineLevel="1" x14ac:dyDescent="0.3">
      <c r="C46" s="18" t="s">
        <v>153</v>
      </c>
      <c r="D46" s="19"/>
      <c r="E46" s="19"/>
      <c r="F46" s="19"/>
      <c r="G46" s="19"/>
    </row>
    <row r="47" spans="3:8" outlineLevel="1" x14ac:dyDescent="0.3">
      <c r="C47"/>
      <c r="D47"/>
      <c r="E47"/>
      <c r="F47"/>
      <c r="G47"/>
    </row>
    <row r="48" spans="3:8" outlineLevel="1" x14ac:dyDescent="0.3">
      <c r="C48" s="13" t="str">
        <f ca="1">_xlfn.FORMULATEXT(C49)</f>
        <v>=EOMONTH(DATE(2025,1,1),SEQUENCE(12,,0))</v>
      </c>
      <c r="D48" s="58"/>
      <c r="E48" s="58"/>
      <c r="F48"/>
      <c r="G48"/>
    </row>
    <row r="49" spans="3:7" outlineLevel="1" x14ac:dyDescent="0.3">
      <c r="C49" s="59" cm="1">
        <f t="array" ref="C49:C60">EOMONTH(DATE(2025,1,1),_xlfn.SEQUENCE(12,,0))</f>
        <v>45688</v>
      </c>
      <c r="D49"/>
      <c r="E49"/>
      <c r="G49" s="59" cm="1">
        <f t="array" ref="G49:G60">DATE(2025,_xlfn.SEQUENCE(12),1)</f>
        <v>45658</v>
      </c>
    </row>
    <row r="50" spans="3:7" outlineLevel="1" x14ac:dyDescent="0.3">
      <c r="C50" s="59">
        <v>45716</v>
      </c>
      <c r="D50"/>
      <c r="E50"/>
      <c r="G50" s="59">
        <v>45689</v>
      </c>
    </row>
    <row r="51" spans="3:7" outlineLevel="1" x14ac:dyDescent="0.3">
      <c r="C51" s="59">
        <v>45747</v>
      </c>
      <c r="D51"/>
      <c r="E51"/>
      <c r="G51" s="59">
        <v>45717</v>
      </c>
    </row>
    <row r="52" spans="3:7" outlineLevel="1" x14ac:dyDescent="0.3">
      <c r="C52" s="59">
        <v>45777</v>
      </c>
      <c r="G52" s="59">
        <v>45748</v>
      </c>
    </row>
    <row r="53" spans="3:7" outlineLevel="1" x14ac:dyDescent="0.3">
      <c r="C53" s="59">
        <v>45808</v>
      </c>
      <c r="G53" s="59">
        <v>45778</v>
      </c>
    </row>
    <row r="54" spans="3:7" outlineLevel="1" x14ac:dyDescent="0.3">
      <c r="C54" s="59">
        <v>45838</v>
      </c>
      <c r="G54" s="59">
        <v>45809</v>
      </c>
    </row>
    <row r="55" spans="3:7" outlineLevel="1" x14ac:dyDescent="0.3">
      <c r="C55" s="59">
        <v>45869</v>
      </c>
      <c r="G55" s="59">
        <v>45839</v>
      </c>
    </row>
    <row r="56" spans="3:7" outlineLevel="1" x14ac:dyDescent="0.3">
      <c r="C56" s="59">
        <v>45900</v>
      </c>
      <c r="G56" s="59">
        <v>45870</v>
      </c>
    </row>
    <row r="57" spans="3:7" outlineLevel="1" x14ac:dyDescent="0.3">
      <c r="C57" s="59">
        <v>45930</v>
      </c>
      <c r="G57" s="59">
        <v>45901</v>
      </c>
    </row>
    <row r="58" spans="3:7" outlineLevel="1" x14ac:dyDescent="0.3">
      <c r="C58" s="59">
        <v>45961</v>
      </c>
      <c r="G58" s="59">
        <v>45931</v>
      </c>
    </row>
    <row r="59" spans="3:7" outlineLevel="1" x14ac:dyDescent="0.3">
      <c r="C59" s="59">
        <v>45991</v>
      </c>
      <c r="G59" s="59">
        <v>45962</v>
      </c>
    </row>
    <row r="60" spans="3:7" outlineLevel="1" x14ac:dyDescent="0.3">
      <c r="C60" s="59">
        <v>46022</v>
      </c>
      <c r="G60" s="59">
        <v>45992</v>
      </c>
    </row>
    <row r="61" spans="3:7" outlineLevel="1" x14ac:dyDescent="0.3">
      <c r="C61" s="59"/>
    </row>
    <row r="62" spans="3:7" x14ac:dyDescent="0.3">
      <c r="C62" s="59"/>
    </row>
    <row r="63" spans="3:7" x14ac:dyDescent="0.3">
      <c r="C63" s="59"/>
    </row>
    <row r="64" spans="3:7" x14ac:dyDescent="0.3">
      <c r="C64" s="59"/>
    </row>
    <row r="65" spans="3:3" x14ac:dyDescent="0.3">
      <c r="C65" s="59"/>
    </row>
    <row r="66" spans="3:3" x14ac:dyDescent="0.3">
      <c r="C66" s="59"/>
    </row>
    <row r="67" spans="3:3" x14ac:dyDescent="0.3">
      <c r="C67" s="59"/>
    </row>
    <row r="68" spans="3:3" x14ac:dyDescent="0.3">
      <c r="C68" s="59"/>
    </row>
    <row r="69" spans="3:3" x14ac:dyDescent="0.3">
      <c r="C69" s="59"/>
    </row>
    <row r="70" spans="3:3" x14ac:dyDescent="0.3">
      <c r="C70" s="59"/>
    </row>
    <row r="71" spans="3:3" x14ac:dyDescent="0.3">
      <c r="C71" s="59"/>
    </row>
    <row r="72" spans="3:3" x14ac:dyDescent="0.3">
      <c r="C72" s="59"/>
    </row>
    <row r="73" spans="3:3" x14ac:dyDescent="0.3">
      <c r="C73" s="59"/>
    </row>
    <row r="74" spans="3:3" x14ac:dyDescent="0.3">
      <c r="C74" s="59"/>
    </row>
    <row r="75" spans="3:3" x14ac:dyDescent="0.3">
      <c r="C75" s="59"/>
    </row>
    <row r="76" spans="3:3" x14ac:dyDescent="0.3">
      <c r="C76" s="59"/>
    </row>
    <row r="77" spans="3:3" x14ac:dyDescent="0.3">
      <c r="C77" s="59"/>
    </row>
    <row r="78" spans="3:3" x14ac:dyDescent="0.3">
      <c r="C78" s="59"/>
    </row>
  </sheetData>
  <mergeCells count="1">
    <mergeCell ref="D4:I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D000-2B3F-447C-B0E3-9134DAE459E7}">
  <dimension ref="A1:P23"/>
  <sheetViews>
    <sheetView showGridLines="0" workbookViewId="0">
      <selection activeCell="E2" sqref="E2"/>
    </sheetView>
  </sheetViews>
  <sheetFormatPr defaultRowHeight="16.5" x14ac:dyDescent="0.3"/>
  <cols>
    <col min="1" max="1" width="3.42578125" style="4" customWidth="1"/>
    <col min="2" max="2" width="8.28515625" style="4" customWidth="1"/>
    <col min="3" max="3" width="24.28515625" style="4" customWidth="1"/>
    <col min="4" max="6" width="15.85546875" style="4" customWidth="1"/>
    <col min="7" max="8" width="12.28515625" style="4" customWidth="1"/>
    <col min="9" max="9" width="6.7109375" style="4"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155</v>
      </c>
      <c r="B1" s="8"/>
      <c r="C1" s="8"/>
      <c r="D1" s="8"/>
      <c r="E1" s="8"/>
      <c r="F1" s="8"/>
      <c r="G1" s="8"/>
      <c r="H1" s="8"/>
      <c r="I1" s="8"/>
      <c r="J1" s="8"/>
      <c r="K1" s="8"/>
      <c r="L1" s="8"/>
      <c r="M1" s="8"/>
      <c r="N1" s="8"/>
      <c r="O1" s="8"/>
      <c r="P1" s="8"/>
    </row>
    <row r="2" spans="1:16" x14ac:dyDescent="0.3">
      <c r="A2" s="79" t="s">
        <v>185</v>
      </c>
    </row>
    <row r="4" spans="1:16" s="12" customFormat="1" ht="42" customHeight="1" x14ac:dyDescent="0.25">
      <c r="D4" s="105" t="s">
        <v>91</v>
      </c>
      <c r="E4" s="105"/>
      <c r="F4" s="105"/>
      <c r="G4" s="105"/>
      <c r="H4" s="105"/>
      <c r="I4" s="105"/>
    </row>
    <row r="14" spans="1:16" x14ac:dyDescent="0.3">
      <c r="C14"/>
      <c r="D14"/>
      <c r="E14"/>
      <c r="F14"/>
      <c r="G14"/>
      <c r="H14"/>
    </row>
    <row r="15" spans="1:16" x14ac:dyDescent="0.3">
      <c r="C15"/>
      <c r="D15"/>
      <c r="E15"/>
      <c r="F15"/>
      <c r="G15"/>
      <c r="H15"/>
    </row>
    <row r="16" spans="1:16" x14ac:dyDescent="0.3">
      <c r="C16"/>
      <c r="D16"/>
      <c r="E16"/>
      <c r="F16"/>
      <c r="G16"/>
      <c r="H16"/>
    </row>
    <row r="17" spans="3:8" x14ac:dyDescent="0.3">
      <c r="C17"/>
      <c r="D17"/>
      <c r="E17"/>
      <c r="F17"/>
      <c r="G17"/>
      <c r="H17"/>
    </row>
    <row r="18" spans="3:8" x14ac:dyDescent="0.3">
      <c r="C18"/>
      <c r="D18"/>
      <c r="E18"/>
      <c r="F18"/>
      <c r="G18"/>
      <c r="H18"/>
    </row>
    <row r="19" spans="3:8" x14ac:dyDescent="0.3">
      <c r="C19" s="24" t="s">
        <v>114</v>
      </c>
      <c r="D19" s="24" t="s">
        <v>112</v>
      </c>
      <c r="E19" s="24" t="s">
        <v>115</v>
      </c>
      <c r="F19" s="24" t="s">
        <v>113</v>
      </c>
    </row>
    <row r="20" spans="3:8" x14ac:dyDescent="0.3">
      <c r="C20" s="4" t="s">
        <v>156</v>
      </c>
      <c r="D20" s="4" t="str" cm="1">
        <f t="array" ref="D20:F20">_xlfn.TEXTSPLIT(C20," ")</f>
        <v>Richard</v>
      </c>
      <c r="E20" s="4" t="str">
        <v>Neil</v>
      </c>
      <c r="F20" s="4" t="str">
        <v>Jones</v>
      </c>
    </row>
    <row r="21" spans="3:8" x14ac:dyDescent="0.3">
      <c r="C21" s="4" t="s">
        <v>157</v>
      </c>
      <c r="D21" s="4" t="str" cm="1">
        <f t="array" ref="D21:F21">_xlfn.TEXTSPLIT(C21," ")</f>
        <v>Beverly</v>
      </c>
      <c r="E21" s="4" t="str">
        <v>Annette</v>
      </c>
      <c r="F21" s="4" t="str">
        <v>Delaney</v>
      </c>
    </row>
    <row r="22" spans="3:8" x14ac:dyDescent="0.3">
      <c r="C22" s="4" t="s">
        <v>158</v>
      </c>
      <c r="D22" s="4" t="str" cm="1">
        <f t="array" ref="D22:E22">_xlfn.TEXTSPLIT(C22," ")</f>
        <v>Janine</v>
      </c>
      <c r="E22" s="4" t="str">
        <v>Haddid</v>
      </c>
      <c r="G22" s="4" t="s">
        <v>160</v>
      </c>
    </row>
    <row r="23" spans="3:8" x14ac:dyDescent="0.3">
      <c r="C23" s="4" t="s">
        <v>159</v>
      </c>
      <c r="D23" s="4" t="str" cm="1">
        <f t="array" ref="D23:F23">_xlfn.TEXTSPLIT(C23," ")</f>
        <v>Troy</v>
      </c>
      <c r="E23" s="4" t="str">
        <v>Logan</v>
      </c>
      <c r="F23" s="4" t="str">
        <v>Melrose</v>
      </c>
    </row>
  </sheetData>
  <mergeCells count="1">
    <mergeCell ref="D4:I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3616-EFE4-4A63-A479-10CB6ECF1AA4}">
  <dimension ref="A1:P19"/>
  <sheetViews>
    <sheetView showGridLines="0" workbookViewId="0">
      <selection activeCell="F2" sqref="F2"/>
    </sheetView>
  </sheetViews>
  <sheetFormatPr defaultRowHeight="16.5" x14ac:dyDescent="0.3"/>
  <cols>
    <col min="1" max="1" width="3.42578125" style="4" customWidth="1"/>
    <col min="2" max="2" width="8.28515625" style="4" customWidth="1"/>
    <col min="3" max="3" width="17.5703125" style="4" bestFit="1" customWidth="1"/>
    <col min="4" max="4" width="14.140625" style="4" customWidth="1"/>
    <col min="5" max="5" width="10.7109375" style="4" customWidth="1"/>
    <col min="6" max="8" width="12.28515625" style="4" customWidth="1"/>
    <col min="9" max="9" width="14" style="4"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10" customFormat="1" ht="48.75" customHeight="1" x14ac:dyDescent="0.3">
      <c r="A1" s="8" t="s">
        <v>154</v>
      </c>
      <c r="B1" s="8"/>
      <c r="C1" s="8"/>
      <c r="D1" s="8"/>
      <c r="E1" s="8"/>
      <c r="F1" s="8"/>
      <c r="G1" s="8"/>
      <c r="H1" s="8"/>
      <c r="I1" s="8"/>
      <c r="J1" s="8"/>
      <c r="K1" s="8"/>
      <c r="L1" s="8"/>
      <c r="M1" s="8"/>
      <c r="N1" s="8"/>
      <c r="O1" s="8"/>
      <c r="P1" s="8"/>
    </row>
    <row r="2" spans="1:16" x14ac:dyDescent="0.3">
      <c r="A2" s="79" t="s">
        <v>184</v>
      </c>
    </row>
    <row r="4" spans="1:16" s="12" customFormat="1" ht="42" customHeight="1" x14ac:dyDescent="0.25">
      <c r="D4" s="105" t="s">
        <v>92</v>
      </c>
      <c r="E4" s="105"/>
      <c r="F4" s="105"/>
      <c r="G4" s="105"/>
      <c r="H4" s="105"/>
      <c r="I4" s="105"/>
      <c r="J4" s="105"/>
    </row>
    <row r="12" spans="1:16" x14ac:dyDescent="0.3">
      <c r="C12" s="103" t="s">
        <v>195</v>
      </c>
    </row>
    <row r="14" spans="1:16" x14ac:dyDescent="0.3">
      <c r="C14" s="4" t="s">
        <v>95</v>
      </c>
      <c r="D14" s="102" t="s">
        <v>196</v>
      </c>
      <c r="E14" s="102" t="s">
        <v>197</v>
      </c>
      <c r="G14" s="25" t="s">
        <v>198</v>
      </c>
      <c r="H14" s="25"/>
      <c r="I14" s="25"/>
      <c r="J14" s="25"/>
      <c r="K14" s="25"/>
      <c r="L14" s="25"/>
      <c r="M14" s="25"/>
      <c r="N14" s="25"/>
      <c r="O14" s="25"/>
    </row>
    <row r="15" spans="1:16" x14ac:dyDescent="0.3">
      <c r="C15" s="4" t="s">
        <v>199</v>
      </c>
      <c r="D15" s="104">
        <v>45290</v>
      </c>
      <c r="E15" s="4" t="str" cm="1">
        <f t="array" aca="1" ref="E15" ca="1">_xlfn.IFS(
TODAY()-Table3[[#This Row],[Loan Date]]&gt;90,"Overdue",
TODAY()-Table3[[#This Row],[Loan Date]]=90,"Due",
TRUE,"Not Due")</f>
        <v>Overdue</v>
      </c>
      <c r="G15" s="4" t="str">
        <f ca="1">IFERROR(_xlfn.FORMULATEXT(Table3[[#This Row],[Status]]),"")</f>
        <v>=IFS(
TODAY()-[@[Loan Date]]&gt;90,"Overdue",
TODAY()-[@[Loan Date]]=90,"Due",
TRUE,"Not Due")</v>
      </c>
    </row>
    <row r="16" spans="1:16" x14ac:dyDescent="0.3">
      <c r="C16" s="4" t="s">
        <v>200</v>
      </c>
      <c r="D16" s="104">
        <v>45350</v>
      </c>
      <c r="E16" s="4" t="str" cm="1">
        <f t="array" aca="1" ref="E16" ca="1">_xlfn.IFS(
TODAY()-Table3[[#This Row],[Loan Date]]&gt;90,"Overdue",
TODAY()-Table3[[#This Row],[Loan Date]]=90,"Due",
TRUE,"Not Due")</f>
        <v>Not Due</v>
      </c>
    </row>
    <row r="17" spans="3:7" x14ac:dyDescent="0.3">
      <c r="C17" s="4" t="s">
        <v>201</v>
      </c>
      <c r="D17" s="104">
        <f ca="1">TODAY()-90</f>
        <v>45302</v>
      </c>
      <c r="E17" s="4" t="str" cm="1">
        <f t="array" aca="1" ref="E17" ca="1">_xlfn.IFS(
TODAY()-Table3[[#This Row],[Loan Date]]&gt;90,"Overdue",
TODAY()-Table3[[#This Row],[Loan Date]]=90,"Due",
TRUE,"Not Due")</f>
        <v>Due</v>
      </c>
      <c r="G17" s="104"/>
    </row>
    <row r="18" spans="3:7" x14ac:dyDescent="0.3">
      <c r="C18" s="4" t="s">
        <v>202</v>
      </c>
      <c r="D18" s="104">
        <v>45352</v>
      </c>
      <c r="E18" s="4" t="str" cm="1">
        <f t="array" aca="1" ref="E18" ca="1">_xlfn.IFS(
TODAY()-Table3[[#This Row],[Loan Date]]&gt;90,"Overdue",
TODAY()-Table3[[#This Row],[Loan Date]]=90,"Due",
TRUE,"Not Due")</f>
        <v>Not Due</v>
      </c>
    </row>
    <row r="19" spans="3:7" x14ac:dyDescent="0.3">
      <c r="C19" s="4" t="s">
        <v>203</v>
      </c>
      <c r="D19" s="104">
        <v>45275</v>
      </c>
      <c r="E19" s="4" t="str" cm="1">
        <f t="array" aca="1" ref="E19" ca="1">_xlfn.IFS(
TODAY()-Table3[[#This Row],[Loan Date]]&gt;90,"Overdue",
TODAY()-Table3[[#This Row],[Loan Date]]=90,"Due",
TRUE,"Not Due")</f>
        <v>Overdue</v>
      </c>
    </row>
  </sheetData>
  <mergeCells count="1">
    <mergeCell ref="D4:J4"/>
  </mergeCell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4E43-4B6F-47AD-AADB-95B807213EA3}">
  <dimension ref="A1:P36"/>
  <sheetViews>
    <sheetView showGridLines="0" workbookViewId="0">
      <selection activeCell="E3" sqref="E3"/>
    </sheetView>
  </sheetViews>
  <sheetFormatPr defaultRowHeight="15" x14ac:dyDescent="0.25"/>
  <cols>
    <col min="1" max="1" width="3.28515625" customWidth="1"/>
    <col min="2" max="2" width="21" bestFit="1" customWidth="1"/>
    <col min="3" max="3" width="12.42578125" customWidth="1"/>
    <col min="4" max="4" width="14.28515625" bestFit="1" customWidth="1"/>
  </cols>
  <sheetData>
    <row r="1" spans="1:16" s="10" customFormat="1" ht="48.75" customHeight="1" x14ac:dyDescent="0.3">
      <c r="A1" s="8" t="s">
        <v>161</v>
      </c>
      <c r="B1" s="8"/>
      <c r="C1" s="8"/>
      <c r="D1" s="8"/>
      <c r="E1" s="8"/>
      <c r="F1" s="8"/>
      <c r="G1" s="8"/>
      <c r="H1" s="8"/>
      <c r="I1" s="8"/>
      <c r="J1" s="8"/>
      <c r="K1" s="8"/>
      <c r="L1" s="8"/>
      <c r="M1" s="8"/>
      <c r="N1" s="8"/>
      <c r="O1" s="8"/>
      <c r="P1" s="8"/>
    </row>
    <row r="2" spans="1:16" x14ac:dyDescent="0.25">
      <c r="A2" s="79" t="s">
        <v>183</v>
      </c>
    </row>
    <row r="3" spans="1:16" x14ac:dyDescent="0.25">
      <c r="A3" s="79"/>
    </row>
    <row r="4" spans="1:16" s="12" customFormat="1" ht="48.75" customHeight="1" x14ac:dyDescent="0.25">
      <c r="D4" s="105" t="s">
        <v>204</v>
      </c>
      <c r="E4" s="105"/>
      <c r="F4" s="105"/>
      <c r="G4" s="105"/>
      <c r="H4" s="105"/>
      <c r="I4" s="105"/>
      <c r="J4" s="105"/>
      <c r="K4" s="105"/>
    </row>
    <row r="5" spans="1:16" ht="16.5" x14ac:dyDescent="0.3">
      <c r="B5" s="68" t="s">
        <v>162</v>
      </c>
      <c r="C5" s="69" t="s">
        <v>193</v>
      </c>
      <c r="E5" s="4"/>
      <c r="F5" s="4"/>
      <c r="G5" s="4"/>
      <c r="H5" s="4"/>
      <c r="I5" s="4"/>
      <c r="J5" s="4"/>
    </row>
    <row r="6" spans="1:16" ht="16.5" x14ac:dyDescent="0.3">
      <c r="B6" s="63"/>
      <c r="C6" s="4"/>
      <c r="E6" s="4"/>
      <c r="F6" s="4"/>
      <c r="G6" s="4"/>
      <c r="H6" s="4"/>
      <c r="I6" s="4"/>
      <c r="J6" s="4"/>
    </row>
    <row r="7" spans="1:16" ht="16.5" x14ac:dyDescent="0.3">
      <c r="B7" s="63"/>
      <c r="C7" s="4"/>
      <c r="E7" s="4"/>
      <c r="F7" s="4"/>
      <c r="G7" s="4"/>
      <c r="H7" s="4"/>
      <c r="I7" s="4"/>
      <c r="J7" s="4"/>
    </row>
    <row r="8" spans="1:16" ht="16.5" x14ac:dyDescent="0.3">
      <c r="B8" s="63"/>
      <c r="C8" s="4"/>
      <c r="E8" s="4"/>
      <c r="F8" s="4"/>
      <c r="G8" s="4"/>
      <c r="H8" s="4"/>
      <c r="I8" s="4"/>
      <c r="J8" s="4"/>
    </row>
    <row r="9" spans="1:16" ht="16.5" x14ac:dyDescent="0.3">
      <c r="B9" s="63"/>
      <c r="C9" s="64"/>
      <c r="E9" s="4"/>
      <c r="F9" s="4"/>
      <c r="G9" s="4"/>
      <c r="H9" s="4"/>
      <c r="I9" s="4"/>
      <c r="J9" s="4"/>
    </row>
    <row r="10" spans="1:16" ht="16.5" x14ac:dyDescent="0.3">
      <c r="B10" s="63"/>
      <c r="C10" s="64"/>
      <c r="E10" s="4"/>
      <c r="F10" s="4"/>
      <c r="G10" s="4"/>
      <c r="H10" s="4"/>
      <c r="I10" s="4"/>
      <c r="J10" s="4"/>
    </row>
    <row r="11" spans="1:16" ht="16.5" x14ac:dyDescent="0.3">
      <c r="B11" s="67" t="s">
        <v>163</v>
      </c>
      <c r="C11" s="70" t="s">
        <v>180</v>
      </c>
      <c r="E11" s="4"/>
      <c r="F11" s="4"/>
      <c r="G11" s="4"/>
      <c r="H11" s="4"/>
      <c r="I11" s="4"/>
      <c r="J11" s="4"/>
    </row>
    <row r="12" spans="1:16" ht="16.5" x14ac:dyDescent="0.3">
      <c r="B12" s="67" t="s">
        <v>164</v>
      </c>
      <c r="C12" s="70" t="s">
        <v>181</v>
      </c>
      <c r="E12" s="4"/>
      <c r="F12" s="4"/>
      <c r="G12" s="4"/>
      <c r="H12" s="4"/>
      <c r="I12" s="4"/>
      <c r="J12" s="4"/>
    </row>
    <row r="13" spans="1:16" ht="16.5" x14ac:dyDescent="0.3">
      <c r="B13" s="63"/>
      <c r="C13" s="64"/>
      <c r="E13" s="4"/>
      <c r="F13" s="4"/>
      <c r="G13" s="4"/>
      <c r="H13" s="4"/>
      <c r="I13" s="4"/>
      <c r="J13" s="4"/>
    </row>
    <row r="14" spans="1:16" ht="16.5" x14ac:dyDescent="0.3">
      <c r="B14" s="13" t="s">
        <v>165</v>
      </c>
      <c r="C14" s="65"/>
      <c r="D14" s="58"/>
      <c r="E14" s="25"/>
      <c r="F14" s="25"/>
      <c r="G14" s="25"/>
      <c r="H14" s="25"/>
      <c r="I14" s="25"/>
      <c r="J14" s="25"/>
    </row>
    <row r="15" spans="1:16" ht="16.5" x14ac:dyDescent="0.3">
      <c r="B15" s="66"/>
      <c r="C15" s="64"/>
      <c r="E15" s="4"/>
      <c r="F15" s="4"/>
      <c r="G15" s="4"/>
      <c r="H15" s="4"/>
      <c r="I15" s="4"/>
      <c r="J15" s="4"/>
    </row>
    <row r="16" spans="1:16" ht="21" customHeight="1" x14ac:dyDescent="0.3">
      <c r="B16" s="71" t="s">
        <v>166</v>
      </c>
      <c r="C16" s="72" t="s">
        <v>167</v>
      </c>
      <c r="D16" s="73"/>
      <c r="E16" s="73"/>
      <c r="F16" s="4"/>
      <c r="G16" s="4"/>
      <c r="H16" s="4"/>
      <c r="I16" s="4"/>
      <c r="J16" s="4"/>
    </row>
    <row r="17" spans="2:15" ht="21" customHeight="1" x14ac:dyDescent="0.3">
      <c r="B17" s="71" t="s">
        <v>168</v>
      </c>
      <c r="C17" s="72" t="s">
        <v>169</v>
      </c>
      <c r="D17" s="73"/>
      <c r="E17" s="73"/>
      <c r="F17" s="4"/>
      <c r="G17" s="4"/>
      <c r="H17" s="4"/>
      <c r="I17" s="4"/>
      <c r="J17" s="4"/>
    </row>
    <row r="18" spans="2:15" ht="21" customHeight="1" x14ac:dyDescent="0.3">
      <c r="B18" s="71" t="s">
        <v>170</v>
      </c>
      <c r="C18" s="107" t="s">
        <v>171</v>
      </c>
      <c r="D18" s="107"/>
      <c r="E18" s="107"/>
      <c r="F18" s="107"/>
      <c r="G18" s="107"/>
      <c r="H18" s="107"/>
      <c r="I18" s="107"/>
      <c r="J18" s="4"/>
    </row>
    <row r="19" spans="2:15" ht="21" customHeight="1" x14ac:dyDescent="0.3">
      <c r="B19" s="71" t="s">
        <v>172</v>
      </c>
      <c r="C19" s="107"/>
      <c r="D19" s="107"/>
      <c r="E19" s="107"/>
      <c r="F19" s="107"/>
      <c r="G19" s="107"/>
      <c r="H19" s="107"/>
      <c r="I19" s="107"/>
      <c r="J19" s="4"/>
    </row>
    <row r="20" spans="2:15" ht="21" customHeight="1" x14ac:dyDescent="0.3">
      <c r="B20" s="71" t="s">
        <v>173</v>
      </c>
      <c r="C20" s="72" t="s">
        <v>174</v>
      </c>
      <c r="D20" s="73"/>
      <c r="E20" s="73"/>
      <c r="F20" s="4"/>
      <c r="G20" s="4"/>
      <c r="H20" s="4"/>
      <c r="I20" s="4"/>
      <c r="J20" s="4"/>
    </row>
    <row r="21" spans="2:15" ht="11.25" customHeight="1" x14ac:dyDescent="0.3">
      <c r="B21" s="74"/>
      <c r="C21" s="75"/>
      <c r="F21" s="4"/>
      <c r="G21" s="4"/>
      <c r="H21" s="4"/>
      <c r="I21" s="4"/>
      <c r="J21" s="4"/>
    </row>
    <row r="22" spans="2:15" ht="21" customHeight="1" x14ac:dyDescent="0.3">
      <c r="B22" s="68" t="s">
        <v>175</v>
      </c>
      <c r="C22" s="76" t="s">
        <v>176</v>
      </c>
      <c r="F22" s="4"/>
      <c r="G22" s="4"/>
      <c r="H22" s="4"/>
      <c r="I22" s="4"/>
      <c r="J22" s="4"/>
    </row>
    <row r="23" spans="2:15" ht="21" customHeight="1" x14ac:dyDescent="0.3">
      <c r="B23" s="77"/>
      <c r="C23" s="76" t="s">
        <v>177</v>
      </c>
      <c r="F23" s="4"/>
      <c r="G23" s="4"/>
      <c r="H23" s="4"/>
      <c r="I23" s="4"/>
      <c r="J23" s="4"/>
    </row>
    <row r="24" spans="2:15" ht="21" customHeight="1" x14ac:dyDescent="0.3">
      <c r="B24" s="77"/>
      <c r="C24" s="78" t="s">
        <v>178</v>
      </c>
      <c r="F24" s="4"/>
      <c r="G24" s="4"/>
      <c r="H24" s="4"/>
      <c r="I24" s="4"/>
      <c r="J24" s="4"/>
    </row>
    <row r="25" spans="2:15" ht="21" customHeight="1" x14ac:dyDescent="0.3">
      <c r="B25" s="77"/>
      <c r="C25" s="78" t="s">
        <v>179</v>
      </c>
      <c r="F25" s="4"/>
      <c r="G25" s="4"/>
      <c r="H25" s="4"/>
      <c r="I25" s="4"/>
      <c r="J25" s="4"/>
    </row>
    <row r="29" spans="2:15" ht="16.5" x14ac:dyDescent="0.3">
      <c r="B29" s="103" t="s">
        <v>195</v>
      </c>
      <c r="C29" s="4"/>
      <c r="D29" s="4"/>
      <c r="E29" s="4"/>
      <c r="F29" s="4"/>
      <c r="G29" s="4"/>
      <c r="H29" s="4"/>
      <c r="I29" s="4"/>
      <c r="J29" s="4"/>
      <c r="K29" s="4"/>
      <c r="L29" s="4"/>
      <c r="M29" s="4"/>
      <c r="N29" s="4"/>
    </row>
    <row r="30" spans="2:15" ht="16.5" x14ac:dyDescent="0.3">
      <c r="B30" s="4"/>
      <c r="C30" s="4"/>
      <c r="D30" s="4"/>
      <c r="E30" s="4"/>
      <c r="F30" s="4"/>
      <c r="G30" s="4"/>
      <c r="H30" s="4"/>
      <c r="I30" s="4"/>
      <c r="J30" s="4"/>
      <c r="K30" s="4"/>
      <c r="L30" s="4"/>
      <c r="M30" s="4"/>
      <c r="N30" s="4"/>
    </row>
    <row r="31" spans="2:15" ht="16.5" x14ac:dyDescent="0.3">
      <c r="B31" s="4" t="s">
        <v>95</v>
      </c>
      <c r="C31" s="102" t="s">
        <v>196</v>
      </c>
      <c r="D31" s="102" t="s">
        <v>197</v>
      </c>
      <c r="E31" s="4"/>
      <c r="F31" s="25" t="s">
        <v>207</v>
      </c>
      <c r="G31" s="25"/>
      <c r="H31" s="25"/>
      <c r="I31" s="25"/>
      <c r="J31" s="25"/>
      <c r="K31" s="25"/>
      <c r="L31" s="25"/>
      <c r="M31" s="25"/>
      <c r="N31" s="25"/>
      <c r="O31" s="58"/>
    </row>
    <row r="32" spans="2:15" ht="16.5" x14ac:dyDescent="0.3">
      <c r="B32" s="4" t="s">
        <v>199</v>
      </c>
      <c r="C32" s="104">
        <v>45290</v>
      </c>
      <c r="D32" s="4" t="str" cm="1">
        <f t="array" aca="1" ref="D32" ca="1">_xlfn.LET(
_xlpm.age,
TODAY()-Table34[[#This Row],[Loan Date]],
_xlfn.IFS(_xlpm.age&gt;90,"Overdue",_xlpm.age=90,"Due",TRUE,"Not Due")
)</f>
        <v>Overdue</v>
      </c>
      <c r="E32" s="4"/>
      <c r="F32" s="62" t="s">
        <v>206</v>
      </c>
      <c r="G32" s="4"/>
      <c r="H32" s="4"/>
      <c r="I32" s="4"/>
      <c r="J32" s="4"/>
      <c r="K32" s="4"/>
      <c r="L32" s="4"/>
      <c r="M32" s="4"/>
      <c r="N32" s="4"/>
    </row>
    <row r="33" spans="2:14" ht="16.5" x14ac:dyDescent="0.3">
      <c r="B33" s="4" t="s">
        <v>200</v>
      </c>
      <c r="C33" s="104">
        <v>45350</v>
      </c>
      <c r="D33" s="4" t="str" cm="1">
        <f t="array" aca="1" ref="D33" ca="1">_xlfn.LET(
_xlpm.age,
TODAY()-Table34[[#This Row],[Loan Date]],
_xlfn.IFS(_xlpm.age&gt;90,"Overdue",_xlpm.age=90,"Due",TRUE,"Not Due")
)</f>
        <v>Not Due</v>
      </c>
      <c r="E33" s="4"/>
      <c r="F33" s="62" t="s">
        <v>205</v>
      </c>
      <c r="G33" s="4"/>
      <c r="H33" s="4"/>
      <c r="I33" s="4"/>
      <c r="J33" s="4"/>
      <c r="K33" s="4"/>
      <c r="L33" s="4"/>
      <c r="M33" s="4"/>
      <c r="N33" s="4"/>
    </row>
    <row r="34" spans="2:14" ht="16.5" x14ac:dyDescent="0.3">
      <c r="B34" s="4" t="s">
        <v>201</v>
      </c>
      <c r="C34" s="104">
        <f ca="1">TODAY()-90</f>
        <v>45302</v>
      </c>
      <c r="D34" s="4" t="str" cm="1">
        <f t="array" aca="1" ref="D34" ca="1">_xlfn.LET(
_xlpm.age,
TODAY()-Table34[[#This Row],[Loan Date]],
_xlfn.IFS(_xlpm.age&gt;90,"Overdue",_xlpm.age=90,"Due",TRUE,"Not Due")
)</f>
        <v>Due</v>
      </c>
      <c r="E34" s="4"/>
      <c r="F34" s="104"/>
      <c r="G34" s="4"/>
      <c r="H34" s="4"/>
      <c r="I34" s="4"/>
      <c r="J34" s="4"/>
      <c r="K34" s="4"/>
      <c r="L34" s="4"/>
      <c r="M34" s="4"/>
      <c r="N34" s="4"/>
    </row>
    <row r="35" spans="2:14" ht="16.5" x14ac:dyDescent="0.3">
      <c r="B35" s="4" t="s">
        <v>202</v>
      </c>
      <c r="C35" s="104">
        <v>45352</v>
      </c>
      <c r="D35" s="4" t="str" cm="1">
        <f t="array" aca="1" ref="D35" ca="1">_xlfn.LET(
_xlpm.age,
TODAY()-Table34[[#This Row],[Loan Date]],
_xlfn.IFS(_xlpm.age&gt;90,"Overdue",_xlpm.age=90,"Due",TRUE,"Not Due")
)</f>
        <v>Not Due</v>
      </c>
      <c r="E35" s="4"/>
      <c r="F35" s="4"/>
      <c r="G35" s="4"/>
      <c r="H35" s="4"/>
      <c r="I35" s="4"/>
      <c r="J35" s="4"/>
      <c r="K35" s="4"/>
      <c r="L35" s="4"/>
      <c r="M35" s="4"/>
      <c r="N35" s="4"/>
    </row>
    <row r="36" spans="2:14" ht="16.5" x14ac:dyDescent="0.3">
      <c r="B36" s="4" t="s">
        <v>203</v>
      </c>
      <c r="C36" s="104">
        <v>45275</v>
      </c>
      <c r="D36" s="4" t="str" cm="1">
        <f t="array" aca="1" ref="D36" ca="1">_xlfn.LET(
_xlpm.age,
TODAY()-Table34[[#This Row],[Loan Date]],
_xlfn.IFS(_xlpm.age&gt;90,"Overdue",_xlpm.age=90,"Due",TRUE,"Not Due")
)</f>
        <v>Overdue</v>
      </c>
      <c r="E36" s="4"/>
      <c r="F36" s="4"/>
      <c r="G36" s="4"/>
      <c r="H36" s="4"/>
      <c r="I36" s="4"/>
      <c r="J36" s="4"/>
      <c r="K36" s="4"/>
      <c r="L36" s="4"/>
      <c r="M36" s="4"/>
      <c r="N36" s="4"/>
    </row>
  </sheetData>
  <mergeCells count="2">
    <mergeCell ref="D4:K4"/>
    <mergeCell ref="C18:I19"/>
  </mergeCell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FD12-6259-4431-BDA1-CA20DAAAB171}">
  <dimension ref="A1:F76"/>
  <sheetViews>
    <sheetView showGridLines="0" workbookViewId="0"/>
  </sheetViews>
  <sheetFormatPr defaultRowHeight="15" x14ac:dyDescent="0.25"/>
  <cols>
    <col min="1" max="1" width="7.28515625" bestFit="1" customWidth="1"/>
    <col min="2" max="2" width="12.28515625" bestFit="1" customWidth="1"/>
    <col min="3" max="3" width="15.5703125" bestFit="1" customWidth="1"/>
    <col min="4" max="4" width="9" bestFit="1" customWidth="1"/>
    <col min="5" max="5" width="8.85546875" bestFit="1" customWidth="1"/>
    <col min="9" max="9" width="10.7109375" bestFit="1" customWidth="1"/>
    <col min="11" max="11" width="10.7109375" bestFit="1" customWidth="1"/>
    <col min="14" max="14" width="10.7109375" bestFit="1" customWidth="1"/>
  </cols>
  <sheetData>
    <row r="1" spans="1:6" x14ac:dyDescent="0.25">
      <c r="A1" t="s">
        <v>55</v>
      </c>
      <c r="B1" t="s">
        <v>56</v>
      </c>
      <c r="C1" t="s">
        <v>53</v>
      </c>
      <c r="D1" t="s">
        <v>54</v>
      </c>
      <c r="E1" t="s">
        <v>57</v>
      </c>
      <c r="F1" t="s">
        <v>58</v>
      </c>
    </row>
    <row r="2" spans="1:6" x14ac:dyDescent="0.25">
      <c r="A2">
        <v>2022</v>
      </c>
      <c r="B2" t="s">
        <v>59</v>
      </c>
      <c r="C2" t="s">
        <v>60</v>
      </c>
      <c r="D2" s="9">
        <v>20000</v>
      </c>
      <c r="E2" s="7">
        <v>0.75</v>
      </c>
      <c r="F2">
        <v>9</v>
      </c>
    </row>
    <row r="3" spans="1:6" x14ac:dyDescent="0.25">
      <c r="A3">
        <v>2020</v>
      </c>
      <c r="B3" t="s">
        <v>61</v>
      </c>
      <c r="C3" t="s">
        <v>62</v>
      </c>
      <c r="D3" s="9">
        <v>3700</v>
      </c>
      <c r="E3" s="7">
        <v>0.22</v>
      </c>
      <c r="F3">
        <v>10</v>
      </c>
    </row>
    <row r="4" spans="1:6" x14ac:dyDescent="0.25">
      <c r="A4">
        <v>2022</v>
      </c>
      <c r="B4" t="s">
        <v>61</v>
      </c>
      <c r="C4" t="s">
        <v>63</v>
      </c>
      <c r="D4" s="9">
        <v>4000</v>
      </c>
      <c r="E4" s="7">
        <v>0.22</v>
      </c>
      <c r="F4">
        <v>9</v>
      </c>
    </row>
    <row r="5" spans="1:6" x14ac:dyDescent="0.25">
      <c r="A5">
        <v>2020</v>
      </c>
      <c r="B5" t="s">
        <v>61</v>
      </c>
      <c r="C5" t="s">
        <v>64</v>
      </c>
      <c r="D5" s="9">
        <v>13300</v>
      </c>
      <c r="E5" s="7">
        <v>0.56000000000000005</v>
      </c>
      <c r="F5">
        <v>6</v>
      </c>
    </row>
    <row r="6" spans="1:6" x14ac:dyDescent="0.25">
      <c r="A6">
        <v>2022</v>
      </c>
      <c r="B6" t="s">
        <v>61</v>
      </c>
      <c r="C6" t="s">
        <v>65</v>
      </c>
      <c r="D6" s="9">
        <v>36000</v>
      </c>
      <c r="E6" s="7">
        <v>1</v>
      </c>
      <c r="F6">
        <v>6</v>
      </c>
    </row>
    <row r="7" spans="1:6" x14ac:dyDescent="0.25">
      <c r="A7">
        <v>2020</v>
      </c>
      <c r="B7" t="s">
        <v>59</v>
      </c>
      <c r="C7" t="s">
        <v>66</v>
      </c>
      <c r="D7" s="9">
        <v>2300</v>
      </c>
      <c r="E7" s="7">
        <v>0.35</v>
      </c>
      <c r="F7">
        <v>7</v>
      </c>
    </row>
    <row r="8" spans="1:6" x14ac:dyDescent="0.25">
      <c r="A8">
        <v>2021</v>
      </c>
      <c r="B8" t="s">
        <v>61</v>
      </c>
      <c r="C8" t="s">
        <v>62</v>
      </c>
      <c r="D8" s="9">
        <v>2300</v>
      </c>
      <c r="E8" s="7">
        <v>0.28000000000000003</v>
      </c>
      <c r="F8">
        <v>5</v>
      </c>
    </row>
    <row r="9" spans="1:6" x14ac:dyDescent="0.25">
      <c r="A9">
        <v>2021</v>
      </c>
      <c r="B9" t="s">
        <v>59</v>
      </c>
      <c r="C9" t="s">
        <v>67</v>
      </c>
      <c r="D9" s="9">
        <v>3400</v>
      </c>
      <c r="E9" s="7">
        <v>0.36</v>
      </c>
      <c r="F9">
        <v>8</v>
      </c>
    </row>
    <row r="10" spans="1:6" x14ac:dyDescent="0.25">
      <c r="A10">
        <v>2021</v>
      </c>
      <c r="B10" t="s">
        <v>68</v>
      </c>
      <c r="C10" t="s">
        <v>69</v>
      </c>
      <c r="D10" s="9">
        <v>6300</v>
      </c>
      <c r="E10" s="7">
        <v>0.4</v>
      </c>
      <c r="F10">
        <v>8</v>
      </c>
    </row>
    <row r="11" spans="1:6" x14ac:dyDescent="0.25">
      <c r="A11">
        <v>2022</v>
      </c>
      <c r="B11" t="s">
        <v>59</v>
      </c>
      <c r="C11" t="s">
        <v>67</v>
      </c>
      <c r="D11" s="9">
        <v>5400</v>
      </c>
      <c r="E11" s="7">
        <v>0.38</v>
      </c>
      <c r="F11">
        <v>5</v>
      </c>
    </row>
    <row r="12" spans="1:6" x14ac:dyDescent="0.25">
      <c r="A12">
        <v>2021</v>
      </c>
      <c r="B12" t="s">
        <v>70</v>
      </c>
      <c r="C12" t="s">
        <v>71</v>
      </c>
      <c r="D12" s="9">
        <v>17000</v>
      </c>
      <c r="E12" s="7">
        <v>0.9</v>
      </c>
      <c r="F12">
        <v>10</v>
      </c>
    </row>
    <row r="13" spans="1:6" x14ac:dyDescent="0.25">
      <c r="A13">
        <v>2021</v>
      </c>
      <c r="B13" t="s">
        <v>70</v>
      </c>
      <c r="C13" t="s">
        <v>72</v>
      </c>
      <c r="D13" s="9">
        <v>21600</v>
      </c>
      <c r="E13" s="7">
        <v>0.9</v>
      </c>
      <c r="F13">
        <v>9</v>
      </c>
    </row>
    <row r="14" spans="1:6" x14ac:dyDescent="0.25">
      <c r="A14">
        <v>2021</v>
      </c>
      <c r="B14" t="s">
        <v>70</v>
      </c>
      <c r="C14" t="s">
        <v>73</v>
      </c>
      <c r="D14" s="9">
        <v>29800</v>
      </c>
      <c r="E14" s="7">
        <v>0.9</v>
      </c>
      <c r="F14">
        <v>6</v>
      </c>
    </row>
    <row r="15" spans="1:6" x14ac:dyDescent="0.25">
      <c r="A15">
        <v>2021</v>
      </c>
      <c r="B15" t="s">
        <v>59</v>
      </c>
      <c r="C15" t="s">
        <v>74</v>
      </c>
      <c r="D15" s="9">
        <v>1000</v>
      </c>
      <c r="E15" s="7">
        <v>0.23</v>
      </c>
      <c r="F15">
        <v>9</v>
      </c>
    </row>
    <row r="16" spans="1:6" x14ac:dyDescent="0.25">
      <c r="A16">
        <v>2020</v>
      </c>
      <c r="B16" t="s">
        <v>61</v>
      </c>
      <c r="C16" t="s">
        <v>75</v>
      </c>
      <c r="D16" s="9">
        <v>6700</v>
      </c>
      <c r="E16" s="7">
        <v>0.05</v>
      </c>
      <c r="F16">
        <v>5</v>
      </c>
    </row>
    <row r="17" spans="1:6" x14ac:dyDescent="0.25">
      <c r="A17">
        <v>2022</v>
      </c>
      <c r="B17" t="s">
        <v>59</v>
      </c>
      <c r="C17" t="s">
        <v>74</v>
      </c>
      <c r="D17" s="9">
        <v>600</v>
      </c>
      <c r="E17" s="7">
        <v>0.27</v>
      </c>
      <c r="F17">
        <v>9</v>
      </c>
    </row>
    <row r="18" spans="1:6" x14ac:dyDescent="0.25">
      <c r="A18">
        <v>2020</v>
      </c>
      <c r="B18" t="s">
        <v>68</v>
      </c>
      <c r="C18" t="s">
        <v>76</v>
      </c>
      <c r="D18" s="9">
        <v>3500</v>
      </c>
      <c r="E18" s="7">
        <v>0.5</v>
      </c>
      <c r="F18">
        <v>10</v>
      </c>
    </row>
    <row r="19" spans="1:6" x14ac:dyDescent="0.25">
      <c r="A19">
        <v>2022</v>
      </c>
      <c r="B19" t="s">
        <v>61</v>
      </c>
      <c r="C19" t="s">
        <v>75</v>
      </c>
      <c r="D19" s="9">
        <v>7500</v>
      </c>
      <c r="E19" s="7">
        <v>0.4</v>
      </c>
      <c r="F19">
        <v>6</v>
      </c>
    </row>
    <row r="20" spans="1:6" x14ac:dyDescent="0.25">
      <c r="A20">
        <v>2022</v>
      </c>
      <c r="B20" t="s">
        <v>70</v>
      </c>
      <c r="C20" t="s">
        <v>77</v>
      </c>
      <c r="D20" s="9">
        <v>63700</v>
      </c>
      <c r="E20" s="7">
        <v>0.9</v>
      </c>
      <c r="F20">
        <v>9</v>
      </c>
    </row>
    <row r="21" spans="1:6" x14ac:dyDescent="0.25">
      <c r="A21">
        <v>2022</v>
      </c>
      <c r="B21" t="s">
        <v>68</v>
      </c>
      <c r="C21" t="s">
        <v>78</v>
      </c>
      <c r="D21" s="9">
        <v>9300</v>
      </c>
      <c r="E21" s="7">
        <v>0.6</v>
      </c>
      <c r="F21">
        <v>6</v>
      </c>
    </row>
    <row r="22" spans="1:6" x14ac:dyDescent="0.25">
      <c r="A22">
        <v>2022</v>
      </c>
      <c r="B22" t="s">
        <v>68</v>
      </c>
      <c r="C22" t="s">
        <v>69</v>
      </c>
      <c r="D22" s="9">
        <v>8500</v>
      </c>
      <c r="E22" s="7">
        <v>0.46</v>
      </c>
      <c r="F22">
        <v>5</v>
      </c>
    </row>
    <row r="23" spans="1:6" x14ac:dyDescent="0.25">
      <c r="A23">
        <v>2022</v>
      </c>
      <c r="B23" t="s">
        <v>70</v>
      </c>
      <c r="C23" t="s">
        <v>79</v>
      </c>
      <c r="D23" s="9">
        <v>33700</v>
      </c>
      <c r="E23" s="7">
        <v>0.92</v>
      </c>
      <c r="F23">
        <v>5</v>
      </c>
    </row>
    <row r="24" spans="1:6" x14ac:dyDescent="0.25">
      <c r="A24">
        <v>2022</v>
      </c>
      <c r="B24" t="s">
        <v>61</v>
      </c>
      <c r="C24" t="s">
        <v>80</v>
      </c>
      <c r="D24" s="9">
        <v>600</v>
      </c>
      <c r="E24" s="7">
        <v>0.15</v>
      </c>
      <c r="F24">
        <v>6</v>
      </c>
    </row>
    <row r="25" spans="1:6" x14ac:dyDescent="0.25">
      <c r="A25">
        <v>2020</v>
      </c>
      <c r="B25" t="s">
        <v>68</v>
      </c>
      <c r="C25" t="s">
        <v>69</v>
      </c>
      <c r="D25" s="9">
        <v>3100</v>
      </c>
      <c r="E25" s="7">
        <v>0.35</v>
      </c>
      <c r="F25">
        <v>9</v>
      </c>
    </row>
    <row r="26" spans="1:6" x14ac:dyDescent="0.25">
      <c r="A26">
        <v>2022</v>
      </c>
      <c r="B26" t="s">
        <v>70</v>
      </c>
      <c r="C26" t="s">
        <v>81</v>
      </c>
      <c r="D26" s="9">
        <v>30700</v>
      </c>
      <c r="E26" s="7">
        <v>0.95</v>
      </c>
      <c r="F26">
        <v>10</v>
      </c>
    </row>
    <row r="27" spans="1:6" x14ac:dyDescent="0.25">
      <c r="A27">
        <v>2021</v>
      </c>
      <c r="B27" t="s">
        <v>70</v>
      </c>
      <c r="C27" t="s">
        <v>81</v>
      </c>
      <c r="D27" s="9">
        <v>16400</v>
      </c>
      <c r="E27" s="7">
        <v>0.8</v>
      </c>
      <c r="F27">
        <v>7</v>
      </c>
    </row>
    <row r="28" spans="1:6" x14ac:dyDescent="0.25">
      <c r="A28">
        <v>2021</v>
      </c>
      <c r="B28" t="s">
        <v>70</v>
      </c>
      <c r="C28" t="s">
        <v>79</v>
      </c>
      <c r="D28" s="9">
        <v>22100</v>
      </c>
      <c r="E28" s="7">
        <v>0.9</v>
      </c>
      <c r="F28">
        <v>6</v>
      </c>
    </row>
    <row r="29" spans="1:6" x14ac:dyDescent="0.25">
      <c r="A29">
        <v>2022</v>
      </c>
      <c r="B29" t="s">
        <v>70</v>
      </c>
      <c r="C29" t="s">
        <v>71</v>
      </c>
      <c r="D29" s="9">
        <v>34000</v>
      </c>
      <c r="E29" s="7">
        <v>0.95</v>
      </c>
      <c r="F29">
        <v>7</v>
      </c>
    </row>
    <row r="30" spans="1:6" x14ac:dyDescent="0.25">
      <c r="A30">
        <v>2020</v>
      </c>
      <c r="B30" t="s">
        <v>70</v>
      </c>
      <c r="C30" t="s">
        <v>81</v>
      </c>
      <c r="D30" s="9">
        <v>700</v>
      </c>
      <c r="E30" s="7">
        <v>0.1</v>
      </c>
      <c r="F30">
        <v>7</v>
      </c>
    </row>
    <row r="31" spans="1:6" x14ac:dyDescent="0.25">
      <c r="A31">
        <v>2020</v>
      </c>
      <c r="B31" t="s">
        <v>61</v>
      </c>
      <c r="C31" t="s">
        <v>65</v>
      </c>
      <c r="D31" s="9">
        <v>3300</v>
      </c>
      <c r="E31" s="7">
        <v>0.3</v>
      </c>
      <c r="F31">
        <v>7</v>
      </c>
    </row>
    <row r="32" spans="1:6" x14ac:dyDescent="0.25">
      <c r="A32">
        <v>2022</v>
      </c>
      <c r="B32" t="s">
        <v>68</v>
      </c>
      <c r="C32" t="s">
        <v>76</v>
      </c>
      <c r="D32" s="9">
        <v>16900</v>
      </c>
      <c r="E32" s="7">
        <v>0.65</v>
      </c>
      <c r="F32">
        <v>10</v>
      </c>
    </row>
    <row r="33" spans="1:6" x14ac:dyDescent="0.25">
      <c r="A33">
        <v>2022</v>
      </c>
      <c r="B33" t="s">
        <v>70</v>
      </c>
      <c r="C33" t="s">
        <v>72</v>
      </c>
      <c r="D33" s="9">
        <v>36700</v>
      </c>
      <c r="E33" s="7">
        <v>0.9</v>
      </c>
      <c r="F33">
        <v>6</v>
      </c>
    </row>
    <row r="34" spans="1:6" x14ac:dyDescent="0.25">
      <c r="A34">
        <v>2020</v>
      </c>
      <c r="B34" t="s">
        <v>70</v>
      </c>
      <c r="C34" t="s">
        <v>71</v>
      </c>
      <c r="D34" s="9">
        <v>8300</v>
      </c>
      <c r="E34" s="7">
        <v>0.99</v>
      </c>
      <c r="F34">
        <v>6</v>
      </c>
    </row>
    <row r="35" spans="1:6" x14ac:dyDescent="0.25">
      <c r="A35">
        <v>2021</v>
      </c>
      <c r="B35" t="s">
        <v>61</v>
      </c>
      <c r="C35" t="s">
        <v>63</v>
      </c>
      <c r="D35" s="9">
        <v>2900</v>
      </c>
      <c r="E35" s="7">
        <v>0.36</v>
      </c>
      <c r="F35">
        <v>6</v>
      </c>
    </row>
    <row r="36" spans="1:6" x14ac:dyDescent="0.25">
      <c r="A36">
        <v>2020</v>
      </c>
      <c r="B36" t="s">
        <v>70</v>
      </c>
      <c r="C36" t="s">
        <v>77</v>
      </c>
      <c r="D36" s="9">
        <v>8700</v>
      </c>
      <c r="E36" s="7">
        <v>0.9</v>
      </c>
      <c r="F36">
        <v>10</v>
      </c>
    </row>
    <row r="37" spans="1:6" x14ac:dyDescent="0.25">
      <c r="A37">
        <v>2022</v>
      </c>
      <c r="B37" t="s">
        <v>70</v>
      </c>
      <c r="C37" t="s">
        <v>73</v>
      </c>
      <c r="D37" s="9">
        <v>35000</v>
      </c>
      <c r="E37" s="7">
        <v>1</v>
      </c>
      <c r="F37">
        <v>10</v>
      </c>
    </row>
    <row r="38" spans="1:6" x14ac:dyDescent="0.25">
      <c r="A38">
        <v>2021</v>
      </c>
      <c r="B38" t="s">
        <v>68</v>
      </c>
      <c r="C38" t="s">
        <v>76</v>
      </c>
      <c r="D38" s="9">
        <v>8300</v>
      </c>
      <c r="E38" s="7">
        <v>0.46</v>
      </c>
      <c r="F38">
        <v>8</v>
      </c>
    </row>
    <row r="39" spans="1:6" x14ac:dyDescent="0.25">
      <c r="A39">
        <v>2021</v>
      </c>
      <c r="B39" t="s">
        <v>59</v>
      </c>
      <c r="C39" t="s">
        <v>82</v>
      </c>
      <c r="D39" s="9">
        <v>16700</v>
      </c>
      <c r="E39" s="7">
        <v>0.75</v>
      </c>
      <c r="F39">
        <v>5</v>
      </c>
    </row>
    <row r="40" spans="1:6" x14ac:dyDescent="0.25">
      <c r="A40">
        <v>2021</v>
      </c>
      <c r="B40" t="s">
        <v>68</v>
      </c>
      <c r="C40" t="s">
        <v>83</v>
      </c>
      <c r="D40" s="9">
        <v>1800</v>
      </c>
      <c r="E40" s="7">
        <v>0.15</v>
      </c>
      <c r="F40">
        <v>9</v>
      </c>
    </row>
    <row r="41" spans="1:6" x14ac:dyDescent="0.25">
      <c r="A41">
        <v>2022</v>
      </c>
      <c r="B41" t="s">
        <v>61</v>
      </c>
      <c r="C41" t="s">
        <v>62</v>
      </c>
      <c r="D41" s="9">
        <v>3700</v>
      </c>
      <c r="E41" s="7">
        <v>0.48</v>
      </c>
      <c r="F41">
        <v>5</v>
      </c>
    </row>
    <row r="42" spans="1:6" x14ac:dyDescent="0.25">
      <c r="A42">
        <v>2021</v>
      </c>
      <c r="B42" t="s">
        <v>61</v>
      </c>
      <c r="C42" t="s">
        <v>64</v>
      </c>
      <c r="D42" s="9">
        <v>12000</v>
      </c>
      <c r="E42" s="7">
        <v>0.66</v>
      </c>
      <c r="F42">
        <v>7</v>
      </c>
    </row>
    <row r="43" spans="1:6" x14ac:dyDescent="0.25">
      <c r="A43">
        <v>2020</v>
      </c>
      <c r="B43" t="s">
        <v>70</v>
      </c>
      <c r="C43" t="s">
        <v>73</v>
      </c>
      <c r="D43" s="9">
        <v>10000</v>
      </c>
      <c r="E43" s="7">
        <v>0.85</v>
      </c>
      <c r="F43">
        <v>10</v>
      </c>
    </row>
    <row r="44" spans="1:6" x14ac:dyDescent="0.25">
      <c r="A44">
        <v>2020</v>
      </c>
      <c r="B44" t="s">
        <v>59</v>
      </c>
      <c r="C44" t="s">
        <v>74</v>
      </c>
      <c r="D44" s="9">
        <v>500</v>
      </c>
      <c r="E44" s="7">
        <v>0.35</v>
      </c>
      <c r="F44">
        <v>9</v>
      </c>
    </row>
    <row r="45" spans="1:6" x14ac:dyDescent="0.25">
      <c r="A45">
        <v>2022</v>
      </c>
      <c r="B45" t="s">
        <v>59</v>
      </c>
      <c r="C45" t="s">
        <v>82</v>
      </c>
      <c r="D45" s="9">
        <v>21800</v>
      </c>
      <c r="E45" s="7">
        <v>0.96</v>
      </c>
      <c r="F45">
        <v>5</v>
      </c>
    </row>
    <row r="46" spans="1:6" x14ac:dyDescent="0.25">
      <c r="A46">
        <v>2021</v>
      </c>
      <c r="B46" t="s">
        <v>59</v>
      </c>
      <c r="C46" t="s">
        <v>60</v>
      </c>
      <c r="D46" s="9">
        <v>16400</v>
      </c>
      <c r="E46" s="7">
        <v>0.7</v>
      </c>
      <c r="F46">
        <v>10</v>
      </c>
    </row>
    <row r="47" spans="1:6" x14ac:dyDescent="0.25">
      <c r="A47">
        <v>2021</v>
      </c>
      <c r="B47" t="s">
        <v>61</v>
      </c>
      <c r="C47" t="s">
        <v>80</v>
      </c>
      <c r="D47" s="9">
        <v>400</v>
      </c>
      <c r="E47" s="7">
        <v>0.2</v>
      </c>
      <c r="F47">
        <v>6</v>
      </c>
    </row>
    <row r="48" spans="1:6" x14ac:dyDescent="0.25">
      <c r="A48">
        <v>2020</v>
      </c>
      <c r="B48" t="s">
        <v>61</v>
      </c>
      <c r="C48" t="s">
        <v>84</v>
      </c>
      <c r="D48" s="9">
        <v>3300</v>
      </c>
      <c r="E48" s="7">
        <v>0.36</v>
      </c>
      <c r="F48">
        <v>6</v>
      </c>
    </row>
    <row r="49" spans="1:6" x14ac:dyDescent="0.25">
      <c r="A49">
        <v>2022</v>
      </c>
      <c r="B49" t="s">
        <v>59</v>
      </c>
      <c r="C49" t="s">
        <v>66</v>
      </c>
      <c r="D49" s="9">
        <v>5000</v>
      </c>
      <c r="E49" s="7">
        <v>0.35</v>
      </c>
      <c r="F49">
        <v>5</v>
      </c>
    </row>
    <row r="50" spans="1:6" x14ac:dyDescent="0.25">
      <c r="A50">
        <v>2021</v>
      </c>
      <c r="B50" t="s">
        <v>59</v>
      </c>
      <c r="C50" t="s">
        <v>66</v>
      </c>
      <c r="D50" s="9">
        <v>3300</v>
      </c>
      <c r="E50" s="7">
        <v>0.38</v>
      </c>
      <c r="F50">
        <v>5</v>
      </c>
    </row>
    <row r="51" spans="1:6" x14ac:dyDescent="0.25">
      <c r="A51">
        <v>2020</v>
      </c>
      <c r="B51" t="s">
        <v>59</v>
      </c>
      <c r="C51" t="s">
        <v>85</v>
      </c>
      <c r="D51" s="9">
        <v>800</v>
      </c>
      <c r="E51" s="7">
        <v>0.36</v>
      </c>
      <c r="F51">
        <v>7</v>
      </c>
    </row>
    <row r="52" spans="1:6" x14ac:dyDescent="0.25">
      <c r="A52">
        <v>2021</v>
      </c>
      <c r="B52" t="s">
        <v>61</v>
      </c>
      <c r="C52" t="s">
        <v>86</v>
      </c>
      <c r="D52" s="9">
        <v>15600</v>
      </c>
      <c r="E52" s="7">
        <v>0.65</v>
      </c>
      <c r="F52">
        <v>7</v>
      </c>
    </row>
    <row r="53" spans="1:6" x14ac:dyDescent="0.25">
      <c r="A53">
        <v>2021</v>
      </c>
      <c r="B53" t="s">
        <v>59</v>
      </c>
      <c r="C53" t="s">
        <v>85</v>
      </c>
      <c r="D53" s="9">
        <v>1500</v>
      </c>
      <c r="E53" s="7">
        <v>0.17</v>
      </c>
      <c r="F53">
        <v>8</v>
      </c>
    </row>
    <row r="54" spans="1:6" x14ac:dyDescent="0.25">
      <c r="A54">
        <v>2022</v>
      </c>
      <c r="B54" t="s">
        <v>59</v>
      </c>
      <c r="C54" t="s">
        <v>85</v>
      </c>
      <c r="D54" s="9">
        <v>6200</v>
      </c>
      <c r="E54" s="7">
        <v>0.38</v>
      </c>
      <c r="F54">
        <v>7</v>
      </c>
    </row>
    <row r="55" spans="1:6" x14ac:dyDescent="0.25">
      <c r="A55">
        <v>2022</v>
      </c>
      <c r="B55" t="s">
        <v>61</v>
      </c>
      <c r="C55" t="s">
        <v>86</v>
      </c>
      <c r="D55" s="9">
        <v>27000</v>
      </c>
      <c r="E55" s="7">
        <v>0.88</v>
      </c>
      <c r="F55">
        <v>9</v>
      </c>
    </row>
    <row r="56" spans="1:6" x14ac:dyDescent="0.25">
      <c r="A56">
        <v>2021</v>
      </c>
      <c r="B56" t="s">
        <v>59</v>
      </c>
      <c r="C56" t="s">
        <v>87</v>
      </c>
      <c r="D56" s="9">
        <v>2800</v>
      </c>
      <c r="E56" s="7">
        <v>0.38</v>
      </c>
      <c r="F56">
        <v>10</v>
      </c>
    </row>
    <row r="57" spans="1:6" x14ac:dyDescent="0.25">
      <c r="A57">
        <v>2021</v>
      </c>
      <c r="B57" t="s">
        <v>68</v>
      </c>
      <c r="C57" t="s">
        <v>78</v>
      </c>
      <c r="D57" s="9">
        <v>6700</v>
      </c>
      <c r="E57" s="7">
        <v>0.46</v>
      </c>
      <c r="F57">
        <v>9</v>
      </c>
    </row>
    <row r="58" spans="1:6" x14ac:dyDescent="0.25">
      <c r="A58">
        <v>2020</v>
      </c>
      <c r="B58" t="s">
        <v>61</v>
      </c>
      <c r="C58" t="s">
        <v>86</v>
      </c>
      <c r="D58" s="9">
        <v>13300</v>
      </c>
      <c r="E58" s="7">
        <v>0.5</v>
      </c>
      <c r="F58">
        <v>10</v>
      </c>
    </row>
    <row r="59" spans="1:6" x14ac:dyDescent="0.25">
      <c r="A59">
        <v>2021</v>
      </c>
      <c r="B59" t="s">
        <v>70</v>
      </c>
      <c r="C59" t="s">
        <v>77</v>
      </c>
      <c r="D59" s="9">
        <v>13800</v>
      </c>
      <c r="E59" s="7">
        <v>0.85</v>
      </c>
      <c r="F59">
        <v>9</v>
      </c>
    </row>
    <row r="60" spans="1:6" x14ac:dyDescent="0.25">
      <c r="A60">
        <v>2022</v>
      </c>
      <c r="B60" t="s">
        <v>61</v>
      </c>
      <c r="C60" t="s">
        <v>84</v>
      </c>
      <c r="D60" s="9">
        <v>2400</v>
      </c>
      <c r="E60" s="7">
        <v>0.35</v>
      </c>
      <c r="F60">
        <v>8</v>
      </c>
    </row>
    <row r="61" spans="1:6" x14ac:dyDescent="0.25">
      <c r="A61">
        <v>2020</v>
      </c>
      <c r="B61" t="s">
        <v>70</v>
      </c>
      <c r="C61" t="s">
        <v>79</v>
      </c>
      <c r="D61" s="9">
        <v>300</v>
      </c>
      <c r="E61" s="7">
        <v>0.05</v>
      </c>
      <c r="F61">
        <v>10</v>
      </c>
    </row>
    <row r="62" spans="1:6" x14ac:dyDescent="0.25">
      <c r="A62">
        <v>2020</v>
      </c>
      <c r="B62" t="s">
        <v>59</v>
      </c>
      <c r="C62" t="s">
        <v>87</v>
      </c>
      <c r="D62" s="9">
        <v>2100</v>
      </c>
      <c r="E62" s="7">
        <v>0.49</v>
      </c>
      <c r="F62">
        <v>7</v>
      </c>
    </row>
    <row r="63" spans="1:6" x14ac:dyDescent="0.25">
      <c r="A63">
        <v>2020</v>
      </c>
      <c r="B63" t="s">
        <v>59</v>
      </c>
      <c r="C63" t="s">
        <v>67</v>
      </c>
      <c r="D63" s="9">
        <v>2300</v>
      </c>
      <c r="E63" s="7">
        <v>0.34</v>
      </c>
      <c r="F63">
        <v>6</v>
      </c>
    </row>
    <row r="64" spans="1:6" x14ac:dyDescent="0.25">
      <c r="A64">
        <v>2020</v>
      </c>
      <c r="B64" t="s">
        <v>59</v>
      </c>
      <c r="C64" t="s">
        <v>82</v>
      </c>
      <c r="D64" s="9">
        <v>10000</v>
      </c>
      <c r="E64" s="7">
        <v>0.66</v>
      </c>
      <c r="F64">
        <v>7</v>
      </c>
    </row>
    <row r="65" spans="1:6" x14ac:dyDescent="0.25">
      <c r="A65">
        <v>2020</v>
      </c>
      <c r="B65" t="s">
        <v>68</v>
      </c>
      <c r="C65" t="s">
        <v>83</v>
      </c>
      <c r="D65" s="9">
        <v>500</v>
      </c>
      <c r="E65" s="7">
        <v>0.22</v>
      </c>
      <c r="F65">
        <v>10</v>
      </c>
    </row>
    <row r="66" spans="1:6" x14ac:dyDescent="0.25">
      <c r="A66">
        <v>2021</v>
      </c>
      <c r="B66" t="s">
        <v>61</v>
      </c>
      <c r="C66" t="s">
        <v>75</v>
      </c>
      <c r="D66" s="9">
        <v>3800</v>
      </c>
      <c r="E66" s="7">
        <v>0.48</v>
      </c>
      <c r="F66">
        <v>5</v>
      </c>
    </row>
    <row r="67" spans="1:6" x14ac:dyDescent="0.25">
      <c r="A67">
        <v>2020</v>
      </c>
      <c r="B67" t="s">
        <v>68</v>
      </c>
      <c r="C67" t="s">
        <v>78</v>
      </c>
      <c r="D67" s="9">
        <v>3200</v>
      </c>
      <c r="E67" s="7">
        <v>0.48</v>
      </c>
      <c r="F67">
        <v>9</v>
      </c>
    </row>
    <row r="68" spans="1:6" x14ac:dyDescent="0.25">
      <c r="A68">
        <v>2022</v>
      </c>
      <c r="B68" t="s">
        <v>61</v>
      </c>
      <c r="C68" t="s">
        <v>64</v>
      </c>
      <c r="D68" s="9">
        <v>23000</v>
      </c>
      <c r="E68" s="7">
        <v>1</v>
      </c>
      <c r="F68">
        <v>7</v>
      </c>
    </row>
    <row r="69" spans="1:6" x14ac:dyDescent="0.25">
      <c r="A69">
        <v>2020</v>
      </c>
      <c r="B69" t="s">
        <v>61</v>
      </c>
      <c r="C69" t="s">
        <v>63</v>
      </c>
      <c r="D69" s="9">
        <v>700</v>
      </c>
      <c r="E69" s="7">
        <v>0.28000000000000003</v>
      </c>
      <c r="F69">
        <v>8</v>
      </c>
    </row>
    <row r="70" spans="1:6" x14ac:dyDescent="0.25">
      <c r="A70">
        <v>2020</v>
      </c>
      <c r="B70" t="s">
        <v>70</v>
      </c>
      <c r="C70" t="s">
        <v>72</v>
      </c>
      <c r="D70" s="9">
        <v>1300</v>
      </c>
      <c r="E70" s="7">
        <v>0.9</v>
      </c>
      <c r="F70">
        <v>7</v>
      </c>
    </row>
    <row r="71" spans="1:6" x14ac:dyDescent="0.25">
      <c r="A71">
        <v>2021</v>
      </c>
      <c r="B71" t="s">
        <v>61</v>
      </c>
      <c r="C71" t="s">
        <v>84</v>
      </c>
      <c r="D71" s="9">
        <v>1300</v>
      </c>
      <c r="E71" s="7">
        <v>0.25</v>
      </c>
      <c r="F71">
        <v>9</v>
      </c>
    </row>
    <row r="72" spans="1:6" x14ac:dyDescent="0.25">
      <c r="A72">
        <v>2021</v>
      </c>
      <c r="B72" t="s">
        <v>61</v>
      </c>
      <c r="C72" t="s">
        <v>65</v>
      </c>
      <c r="D72" s="9">
        <v>22100</v>
      </c>
      <c r="E72" s="7">
        <v>0.99</v>
      </c>
      <c r="F72">
        <v>10</v>
      </c>
    </row>
    <row r="73" spans="1:6" x14ac:dyDescent="0.25">
      <c r="A73">
        <v>2022</v>
      </c>
      <c r="B73" t="s">
        <v>59</v>
      </c>
      <c r="C73" t="s">
        <v>87</v>
      </c>
      <c r="D73" s="9">
        <v>3100</v>
      </c>
      <c r="E73" s="7">
        <v>0.42</v>
      </c>
      <c r="F73">
        <v>10</v>
      </c>
    </row>
    <row r="74" spans="1:6" x14ac:dyDescent="0.25">
      <c r="A74">
        <v>2020</v>
      </c>
      <c r="B74" t="s">
        <v>61</v>
      </c>
      <c r="C74" t="s">
        <v>80</v>
      </c>
      <c r="D74" s="9">
        <v>500</v>
      </c>
      <c r="E74" s="7">
        <v>0.5</v>
      </c>
      <c r="F74">
        <v>5</v>
      </c>
    </row>
    <row r="75" spans="1:6" x14ac:dyDescent="0.25">
      <c r="A75">
        <v>2022</v>
      </c>
      <c r="B75" t="s">
        <v>68</v>
      </c>
      <c r="C75" t="s">
        <v>83</v>
      </c>
      <c r="D75" s="9">
        <v>3100</v>
      </c>
      <c r="E75" s="7">
        <v>0.22</v>
      </c>
      <c r="F75">
        <v>6</v>
      </c>
    </row>
    <row r="76" spans="1:6" x14ac:dyDescent="0.25">
      <c r="A76">
        <v>2020</v>
      </c>
      <c r="B76" t="s">
        <v>59</v>
      </c>
      <c r="C76" t="s">
        <v>60</v>
      </c>
      <c r="D76" s="9">
        <v>8700</v>
      </c>
      <c r="E76" s="7">
        <v>0.92</v>
      </c>
      <c r="F76">
        <v>10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H35"/>
  <sheetViews>
    <sheetView showGridLines="0" showRowColHeaders="0" workbookViewId="0">
      <selection activeCell="F33" sqref="F33"/>
    </sheetView>
  </sheetViews>
  <sheetFormatPr defaultColWidth="0" defaultRowHeight="15"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8" t="s">
        <v>9</v>
      </c>
      <c r="B1" s="8"/>
      <c r="C1" s="8"/>
      <c r="D1" s="8"/>
      <c r="E1" s="8"/>
      <c r="F1" s="8"/>
      <c r="G1" s="8"/>
      <c r="H1" s="8"/>
    </row>
    <row r="2" spans="1:8" x14ac:dyDescent="0.25"/>
    <row r="3" spans="1:8" x14ac:dyDescent="0.25">
      <c r="B3" s="1" t="s">
        <v>10</v>
      </c>
    </row>
    <row r="4" spans="1:8" x14ac:dyDescent="0.25">
      <c r="B4" s="2" t="s">
        <v>11</v>
      </c>
      <c r="C4" s="3" t="s">
        <v>12</v>
      </c>
    </row>
    <row r="5" spans="1:8" x14ac:dyDescent="0.25">
      <c r="B5" s="2" t="s">
        <v>13</v>
      </c>
      <c r="C5" s="3" t="s">
        <v>14</v>
      </c>
    </row>
    <row r="6" spans="1:8" x14ac:dyDescent="0.25">
      <c r="B6" s="2" t="s">
        <v>15</v>
      </c>
      <c r="C6" s="3" t="s">
        <v>16</v>
      </c>
    </row>
    <row r="7" spans="1:8" x14ac:dyDescent="0.25"/>
    <row r="8" spans="1:8" x14ac:dyDescent="0.25">
      <c r="B8" s="1" t="s">
        <v>17</v>
      </c>
    </row>
    <row r="9" spans="1:8" x14ac:dyDescent="0.25">
      <c r="B9" s="2" t="s">
        <v>18</v>
      </c>
      <c r="C9" s="3" t="s">
        <v>19</v>
      </c>
    </row>
    <row r="10" spans="1:8" x14ac:dyDescent="0.25"/>
    <row r="11" spans="1:8" x14ac:dyDescent="0.25">
      <c r="B11" s="1" t="s">
        <v>20</v>
      </c>
    </row>
    <row r="12" spans="1:8" x14ac:dyDescent="0.25">
      <c r="B12" s="2" t="s">
        <v>21</v>
      </c>
      <c r="C12" s="3" t="s">
        <v>22</v>
      </c>
    </row>
    <row r="13" spans="1:8" x14ac:dyDescent="0.25">
      <c r="B13" s="2" t="s">
        <v>23</v>
      </c>
      <c r="C13" s="3" t="s">
        <v>24</v>
      </c>
    </row>
    <row r="14" spans="1:8" x14ac:dyDescent="0.25">
      <c r="B14" s="2" t="s">
        <v>25</v>
      </c>
      <c r="C14" s="3" t="s">
        <v>26</v>
      </c>
    </row>
    <row r="15" spans="1:8" x14ac:dyDescent="0.25">
      <c r="B15" s="2" t="s">
        <v>27</v>
      </c>
      <c r="C15" s="3" t="s">
        <v>28</v>
      </c>
    </row>
    <row r="16" spans="1:8" x14ac:dyDescent="0.25">
      <c r="B16" s="2" t="s">
        <v>29</v>
      </c>
      <c r="C16" s="3" t="s">
        <v>30</v>
      </c>
    </row>
    <row r="17" spans="2:3" x14ac:dyDescent="0.25">
      <c r="B17" s="2" t="s">
        <v>31</v>
      </c>
      <c r="C17" s="3" t="s">
        <v>32</v>
      </c>
    </row>
    <row r="18" spans="2:3" x14ac:dyDescent="0.25">
      <c r="B18" s="2" t="s">
        <v>33</v>
      </c>
      <c r="C18" s="3" t="s">
        <v>34</v>
      </c>
    </row>
    <row r="19" spans="2:3" x14ac:dyDescent="0.25">
      <c r="B19" s="2" t="s">
        <v>35</v>
      </c>
      <c r="C19" s="3" t="s">
        <v>36</v>
      </c>
    </row>
    <row r="20" spans="2:3" x14ac:dyDescent="0.25">
      <c r="B20" s="2" t="s">
        <v>37</v>
      </c>
      <c r="C20" s="3" t="s">
        <v>38</v>
      </c>
    </row>
    <row r="21" spans="2:3" x14ac:dyDescent="0.25">
      <c r="B21" s="2" t="s">
        <v>39</v>
      </c>
      <c r="C21" s="3" t="s">
        <v>40</v>
      </c>
    </row>
    <row r="22" spans="2:3" x14ac:dyDescent="0.25">
      <c r="B22" s="2" t="s">
        <v>41</v>
      </c>
      <c r="C22" s="3" t="s">
        <v>42</v>
      </c>
    </row>
    <row r="23" spans="2:3" x14ac:dyDescent="0.25">
      <c r="B23" s="2" t="s">
        <v>43</v>
      </c>
      <c r="C23" s="3" t="s">
        <v>44</v>
      </c>
    </row>
    <row r="24" spans="2:3" x14ac:dyDescent="0.25">
      <c r="B24" s="2" t="s">
        <v>45</v>
      </c>
      <c r="C24" s="3" t="s">
        <v>46</v>
      </c>
    </row>
    <row r="25" spans="2:3" x14ac:dyDescent="0.25">
      <c r="B25" s="2" t="s">
        <v>47</v>
      </c>
      <c r="C25" s="3" t="s">
        <v>48</v>
      </c>
    </row>
    <row r="26" spans="2:3" x14ac:dyDescent="0.25">
      <c r="B26" s="2"/>
      <c r="C26" s="3"/>
    </row>
    <row r="27" spans="2:3" x14ac:dyDescent="0.25">
      <c r="B27" s="1" t="s">
        <v>49</v>
      </c>
    </row>
    <row r="28" spans="2:3" x14ac:dyDescent="0.25">
      <c r="B28" s="2" t="s">
        <v>50</v>
      </c>
      <c r="C28" s="3" t="s">
        <v>51</v>
      </c>
    </row>
    <row r="29" spans="2:3" x14ac:dyDescent="0.25">
      <c r="B29" s="2"/>
      <c r="C29" s="3"/>
    </row>
    <row r="30" spans="2:3" x14ac:dyDescent="0.25">
      <c r="B30" s="1" t="s">
        <v>52</v>
      </c>
      <c r="C30" s="3"/>
    </row>
    <row r="31" spans="2:3" x14ac:dyDescent="0.25"/>
    <row r="32" spans="2:3" x14ac:dyDescent="0.25"/>
    <row r="33" x14ac:dyDescent="0.25"/>
    <row r="34" x14ac:dyDescent="0.25"/>
    <row r="35" x14ac:dyDescent="0.25"/>
  </sheetData>
  <hyperlinks>
    <hyperlink ref="C5" r:id="rId1" display="http://www.myonlinetraininghub.com/category/excel-charts" xr:uid="{CBA3C5AE-F901-47B0-B67E-A1783E05F6E4}"/>
    <hyperlink ref="C6" r:id="rId2" display="http://www.myonlinetraininghub.com/category/excel-dashboard" xr:uid="{D7A546FB-FBA8-40D4-B30C-D5713B79236C}"/>
    <hyperlink ref="C19" r:id="rId3" xr:uid="{038998E4-0014-4A81-9203-5D2ADFA68058}"/>
    <hyperlink ref="C9" r:id="rId4" display="http://www.myonlinetraininghub.com/excel-webinars" xr:uid="{59ED9355-3D75-41BB-B4EF-7AAAE7367134}"/>
    <hyperlink ref="C28" r:id="rId5" xr:uid="{EADAD965-8DC6-45D9-8D53-73D3EF04FEC7}"/>
    <hyperlink ref="C18" r:id="rId6" xr:uid="{F227F448-016C-426E-970F-EAAAF5E08AD1}"/>
    <hyperlink ref="C4" r:id="rId7" xr:uid="{C3E484EE-D98F-4674-B98D-9E57D1B1F041}"/>
    <hyperlink ref="C12" r:id="rId8" xr:uid="{A507D987-5B9B-4B33-A65C-9356F3F705C6}"/>
    <hyperlink ref="C13" r:id="rId9" xr:uid="{53486588-E007-491F-BC15-4442DD57ABF1}"/>
    <hyperlink ref="C14" r:id="rId10" xr:uid="{C85AE476-008D-4A1D-B7FD-5313A0299D82}"/>
    <hyperlink ref="C15" r:id="rId11" xr:uid="{FB8E88B7-A576-49D4-B6BB-3BA1DC493EAD}"/>
    <hyperlink ref="C16" r:id="rId12" xr:uid="{0156FA2A-8263-4734-A72F-E24048BF94FF}"/>
    <hyperlink ref="C17" r:id="rId13" xr:uid="{3713E75B-1796-435A-BD92-229997677D60}"/>
    <hyperlink ref="C20" r:id="rId14" xr:uid="{AB20A9AD-BAA2-450A-820A-F6FF148068C0}"/>
    <hyperlink ref="C21" r:id="rId15" xr:uid="{CEC07DA0-3EFD-41D1-AD4A-F5B7FA220682}"/>
    <hyperlink ref="C22" r:id="rId16" xr:uid="{047D8E6A-BC21-4621-84A0-758CE29BEFC6}"/>
    <hyperlink ref="C23" r:id="rId17" xr:uid="{2256B14F-C23D-43ED-B65A-1A2AB6EA7DCB}"/>
    <hyperlink ref="C24" r:id="rId18" xr:uid="{D07AA9E9-95A5-492A-A118-A728D44F4904}"/>
    <hyperlink ref="C25" r:id="rId19" xr:uid="{FEA884D9-F3FA-4C59-8E42-6C0A8BE7329D}"/>
  </hyperlinks>
  <pageMargins left="0.7" right="0.7" top="0.75" bottom="0.75"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241E6-AE4C-4EA5-96CC-6E77ABF1BB4A}">
  <ds:schemaRefs>
    <ds:schemaRef ds:uri="http://schemas.microsoft.com/DataMashup"/>
  </ds:schemaRefs>
</ds:datastoreItem>
</file>

<file path=customXml/itemProps2.xml><?xml version="1.0" encoding="utf-8"?>
<ds:datastoreItem xmlns:ds="http://schemas.openxmlformats.org/officeDocument/2006/customXml" ds:itemID="{8C00B319-165B-4AE8-A6AE-EED707A1FDFE}">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98587d8b-32ff-4694-8d3a-6f66eb643b0d"/>
    <ds:schemaRef ds:uri="http://purl.org/dc/elements/1.1/"/>
    <ds:schemaRef ds:uri="http://purl.org/dc/terms/"/>
    <ds:schemaRef ds:uri="04ec5a1a-e29c-407e-9660-cb4eaaff03ab"/>
  </ds:schemaRefs>
</ds:datastoreItem>
</file>

<file path=customXml/itemProps3.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F14EA0-1B09-4BA6-A1E0-FED8521C2B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Copyright</vt:lpstr>
      <vt:lpstr>Function List</vt:lpstr>
      <vt:lpstr>UNIQUE</vt:lpstr>
      <vt:lpstr>SORT</vt:lpstr>
      <vt:lpstr>TEXTJOIN</vt:lpstr>
      <vt:lpstr>FILTER</vt:lpstr>
      <vt:lpstr>VSTACK</vt:lpstr>
      <vt:lpstr>XLOOKUP</vt:lpstr>
      <vt:lpstr>SEQUENCE</vt:lpstr>
      <vt:lpstr>TEXTSPLIT</vt:lpstr>
      <vt:lpstr>IFS</vt:lpstr>
      <vt:lpstr>LET</vt:lpstr>
      <vt:lpstr>Data</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2019-12-23T04:48:23Z</dcterms:created>
  <dcterms:modified xsi:type="dcterms:W3CDTF">2024-04-09T22:27:56Z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