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pivotTables/pivotTable1.xml" ContentType="application/vnd.openxmlformats-officedocument.spreadsheetml.pivotTable+xml"/>
  <Override PartName="/xl/drawings/drawing5.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D:\temp\"/>
    </mc:Choice>
  </mc:AlternateContent>
  <xr:revisionPtr revIDLastSave="0" documentId="13_ncr:1_{81E7C487-E722-4550-8149-3F49E49F9AC7}" xr6:coauthVersionLast="47" xr6:coauthVersionMax="47" xr10:uidLastSave="{00000000-0000-0000-0000-000000000000}"/>
  <bookViews>
    <workbookView xWindow="-120" yWindow="-120" windowWidth="29040" windowHeight="18240" xr2:uid="{71995B48-FAD2-4F92-BB97-21EE0A227FDB}"/>
  </bookViews>
  <sheets>
    <sheet name="Copyright" sheetId="4" r:id="rId1"/>
    <sheet name="Inventory" sheetId="1" r:id="rId2"/>
    <sheet name="Transactions" sheetId="6" r:id="rId3"/>
    <sheet name="Products" sheetId="2" r:id="rId4"/>
    <sheet name="Order" sheetId="3" r:id="rId5"/>
    <sheet name="Reports" sheetId="7" r:id="rId6"/>
    <sheet name="New Data" sheetId="8" r:id="rId7"/>
    <sheet name="More Resources" sheetId="5" r:id="rId8"/>
  </sheets>
  <definedNames>
    <definedName name="ProductList">Products[ProductID]</definedName>
    <definedName name="Slicer_Supplier">#N/A</definedName>
  </definedNames>
  <calcPr calcId="191028"/>
  <pivotCaches>
    <pivotCache cacheId="19" r:id="rId9"/>
  </pivotCaches>
  <extLst>
    <ext xmlns:x14="http://schemas.microsoft.com/office/spreadsheetml/2009/9/main" uri="{BBE1A952-AA13-448e-AADC-164F8A28A991}">
      <x14:slicerCaches>
        <x14:slicerCache r:id="rId10"/>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 l="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J63" i="1" l="1"/>
  <c r="J64" i="1"/>
  <c r="J65" i="1"/>
  <c r="J62" i="1"/>
  <c r="J33" i="1"/>
  <c r="J61" i="1"/>
  <c r="J34" i="1"/>
  <c r="J28" i="1"/>
  <c r="J29" i="1"/>
  <c r="J30" i="1"/>
  <c r="J31" i="1"/>
  <c r="J32" i="1"/>
  <c r="J54" i="1"/>
  <c r="J55" i="1"/>
  <c r="J56" i="1"/>
  <c r="J57" i="1"/>
  <c r="J58" i="1"/>
  <c r="J59" i="1"/>
  <c r="J60" i="1"/>
  <c r="J23" i="1"/>
  <c r="J24" i="1"/>
  <c r="J25" i="1"/>
  <c r="J26" i="1"/>
  <c r="J27" i="1"/>
  <c r="J51" i="1"/>
  <c r="J52" i="1"/>
  <c r="J53" i="1"/>
  <c r="J16" i="1"/>
  <c r="J17" i="1"/>
  <c r="J18" i="1"/>
  <c r="J19" i="1"/>
  <c r="J20" i="1"/>
  <c r="J21" i="1"/>
  <c r="J22" i="1"/>
  <c r="J7" i="1"/>
  <c r="J8" i="1"/>
  <c r="J9" i="1"/>
  <c r="J10" i="1"/>
  <c r="J11" i="1"/>
  <c r="J12" i="1"/>
  <c r="J13" i="1"/>
  <c r="J14" i="1"/>
  <c r="J15" i="1"/>
  <c r="J35" i="1"/>
  <c r="J6" i="1"/>
  <c r="J36" i="1"/>
  <c r="J37" i="1"/>
  <c r="J38" i="1"/>
  <c r="J39" i="1"/>
  <c r="J40" i="1"/>
  <c r="J41" i="1"/>
  <c r="J42" i="1"/>
  <c r="J43" i="1"/>
  <c r="J44" i="1"/>
  <c r="J45" i="1"/>
  <c r="J46" i="1"/>
  <c r="J47" i="1"/>
  <c r="J48" i="1"/>
  <c r="J49" i="1"/>
  <c r="J50" i="1"/>
  <c r="I27" i="1"/>
  <c r="I28" i="1"/>
  <c r="I29" i="1"/>
  <c r="I30" i="1"/>
  <c r="I31" i="1"/>
  <c r="I32" i="1"/>
  <c r="I26" i="1"/>
  <c r="I35" i="1"/>
  <c r="I36" i="1"/>
  <c r="I37" i="1"/>
  <c r="I38" i="1"/>
  <c r="I39" i="1"/>
  <c r="I40" i="1"/>
  <c r="I44" i="1"/>
  <c r="I45" i="1"/>
  <c r="I33" i="1"/>
  <c r="I34" i="1"/>
  <c r="I42" i="1"/>
  <c r="I43" i="1"/>
  <c r="I65" i="1"/>
  <c r="I50" i="1"/>
  <c r="I53" i="1"/>
  <c r="I55" i="1"/>
  <c r="I41" i="1"/>
  <c r="I46" i="1"/>
  <c r="I49" i="1"/>
  <c r="I51" i="1"/>
  <c r="I52" i="1"/>
  <c r="I54" i="1"/>
  <c r="I47" i="1"/>
  <c r="I48" i="1"/>
  <c r="I56" i="1"/>
  <c r="I58" i="1"/>
  <c r="I63" i="1"/>
  <c r="I64" i="1"/>
  <c r="I60" i="1"/>
  <c r="I61" i="1"/>
  <c r="I62" i="1"/>
  <c r="I57" i="1"/>
  <c r="I59" i="1"/>
  <c r="I6" i="1"/>
  <c r="I7" i="1"/>
  <c r="I8" i="1"/>
  <c r="I9" i="1"/>
  <c r="I10" i="1"/>
  <c r="I11" i="1"/>
  <c r="I12" i="1"/>
  <c r="I13" i="1"/>
  <c r="I14" i="1"/>
  <c r="I15" i="1"/>
  <c r="I16" i="1"/>
  <c r="I17" i="1"/>
  <c r="I18" i="1"/>
  <c r="I19" i="1"/>
  <c r="I20" i="1"/>
  <c r="I21" i="1"/>
  <c r="I22" i="1"/>
  <c r="I23" i="1"/>
  <c r="I24" i="1"/>
  <c r="I25" i="1"/>
  <c r="D3" i="1" l="1"/>
</calcChain>
</file>

<file path=xl/sharedStrings.xml><?xml version="1.0" encoding="utf-8"?>
<sst xmlns="http://schemas.openxmlformats.org/spreadsheetml/2006/main" count="795" uniqueCount="245">
  <si>
    <t>Copyright Notice</t>
  </si>
  <si>
    <t xml:space="preserve"> </t>
  </si>
  <si>
    <t>The content in this file was created by Mynda Treacy from My Online Training Hub.</t>
  </si>
  <si>
    <t>Individual users are permitted to recreate the examples for personal practice or for use within your own business/company.</t>
  </si>
  <si>
    <r>
      <t xml:space="preserve">Recreating the examples for training or demonstration to others is </t>
    </r>
    <r>
      <rPr>
        <b/>
        <sz val="14"/>
        <rFont val="Aptos Narrow"/>
        <family val="2"/>
        <scheme val="minor"/>
      </rPr>
      <t>not permitted</t>
    </r>
    <r>
      <rPr>
        <sz val="14"/>
        <rFont val="Aptos Narrow"/>
        <family val="2"/>
        <scheme val="minor"/>
      </rPr>
      <t>, unless written consent is granted by Mynda Treacy.</t>
    </r>
  </si>
  <si>
    <t>The workbook and any sheets within must be accompanied by the following copyright notice: My Online Training Hub ©.</t>
  </si>
  <si>
    <t>This sheet must remain in any file that uses this data and or these techniques.</t>
  </si>
  <si>
    <t>Any uses of this workbook and/or data must include the above attribution.</t>
  </si>
  <si>
    <t>Social Channels</t>
  </si>
  <si>
    <t>Inventory</t>
  </si>
  <si>
    <t>Total Stock Value:</t>
  </si>
  <si>
    <t>1. Filter for 'Yes'</t>
  </si>
  <si>
    <t>2. Enter Order Date</t>
  </si>
  <si>
    <t>Site</t>
  </si>
  <si>
    <t>ProductID</t>
  </si>
  <si>
    <t>Product Description</t>
  </si>
  <si>
    <t>Supplier</t>
  </si>
  <si>
    <t>Cost/Unit</t>
  </si>
  <si>
    <t>Reorder Level</t>
  </si>
  <si>
    <t>QuantityOnHand</t>
  </si>
  <si>
    <t>Stock Value</t>
  </si>
  <si>
    <t>Reorder</t>
  </si>
  <si>
    <t>Order Date</t>
  </si>
  <si>
    <t>Store A</t>
  </si>
  <si>
    <t>P001</t>
  </si>
  <si>
    <t>Store B</t>
  </si>
  <si>
    <t>Store C</t>
  </si>
  <si>
    <t>P002</t>
  </si>
  <si>
    <t>P003</t>
  </si>
  <si>
    <t>P004</t>
  </si>
  <si>
    <t>P005</t>
  </si>
  <si>
    <t>P006</t>
  </si>
  <si>
    <t>P007</t>
  </si>
  <si>
    <t>P008</t>
  </si>
  <si>
    <t>P009</t>
  </si>
  <si>
    <t>P010</t>
  </si>
  <si>
    <t>P011</t>
  </si>
  <si>
    <t>P012</t>
  </si>
  <si>
    <t>P013</t>
  </si>
  <si>
    <t>P014</t>
  </si>
  <si>
    <t>P015</t>
  </si>
  <si>
    <t>P016</t>
  </si>
  <si>
    <t>P017</t>
  </si>
  <si>
    <t>P018</t>
  </si>
  <si>
    <t>P019</t>
  </si>
  <si>
    <t>P020</t>
  </si>
  <si>
    <t>Transactions</t>
  </si>
  <si>
    <t>TransID</t>
  </si>
  <si>
    <t>Date</t>
  </si>
  <si>
    <t>Quantity</t>
  </si>
  <si>
    <t>Type</t>
  </si>
  <si>
    <t>T001</t>
  </si>
  <si>
    <t>Opening Stock</t>
  </si>
  <si>
    <t>T002</t>
  </si>
  <si>
    <t>T003</t>
  </si>
  <si>
    <t>T004</t>
  </si>
  <si>
    <t>T005</t>
  </si>
  <si>
    <t>T006</t>
  </si>
  <si>
    <t>T007</t>
  </si>
  <si>
    <t>T008</t>
  </si>
  <si>
    <t>T009</t>
  </si>
  <si>
    <t>T010</t>
  </si>
  <si>
    <t>T011</t>
  </si>
  <si>
    <t>T012</t>
  </si>
  <si>
    <t>T013</t>
  </si>
  <si>
    <t>T014</t>
  </si>
  <si>
    <t>T015</t>
  </si>
  <si>
    <t>T016</t>
  </si>
  <si>
    <t>T017</t>
  </si>
  <si>
    <t>T018</t>
  </si>
  <si>
    <t>T019</t>
  </si>
  <si>
    <t>T020</t>
  </si>
  <si>
    <t>T021</t>
  </si>
  <si>
    <t>T022</t>
  </si>
  <si>
    <t>T023</t>
  </si>
  <si>
    <t>T024</t>
  </si>
  <si>
    <t>T025</t>
  </si>
  <si>
    <t>T026</t>
  </si>
  <si>
    <t>T027</t>
  </si>
  <si>
    <t>T028</t>
  </si>
  <si>
    <t>T029</t>
  </si>
  <si>
    <t>T030</t>
  </si>
  <si>
    <t>T031</t>
  </si>
  <si>
    <t>T032</t>
  </si>
  <si>
    <t>T033</t>
  </si>
  <si>
    <t>T034</t>
  </si>
  <si>
    <t>T035</t>
  </si>
  <si>
    <t>T036</t>
  </si>
  <si>
    <t>T037</t>
  </si>
  <si>
    <t>T038</t>
  </si>
  <si>
    <t>T039</t>
  </si>
  <si>
    <t>T040</t>
  </si>
  <si>
    <t>T041</t>
  </si>
  <si>
    <t>T042</t>
  </si>
  <si>
    <t>T043</t>
  </si>
  <si>
    <t>T044</t>
  </si>
  <si>
    <t>T045</t>
  </si>
  <si>
    <t>T046</t>
  </si>
  <si>
    <t>T047</t>
  </si>
  <si>
    <t>T048</t>
  </si>
  <si>
    <t>T049</t>
  </si>
  <si>
    <t>T050</t>
  </si>
  <si>
    <t>T051</t>
  </si>
  <si>
    <t>Sale</t>
  </si>
  <si>
    <t>T052</t>
  </si>
  <si>
    <t>T053</t>
  </si>
  <si>
    <t>Receipt</t>
  </si>
  <si>
    <t>T056</t>
  </si>
  <si>
    <t>T054</t>
  </si>
  <si>
    <t>T055</t>
  </si>
  <si>
    <t>T058</t>
  </si>
  <si>
    <t>T059</t>
  </si>
  <si>
    <t>T057</t>
  </si>
  <si>
    <t>T060</t>
  </si>
  <si>
    <t>T062</t>
  </si>
  <si>
    <t>T061</t>
  </si>
  <si>
    <t>T063</t>
  </si>
  <si>
    <t>T064</t>
  </si>
  <si>
    <t>T065</t>
  </si>
  <si>
    <t>T066</t>
  </si>
  <si>
    <t>T068</t>
  </si>
  <si>
    <t>T067</t>
  </si>
  <si>
    <t>T069</t>
  </si>
  <si>
    <t>T070</t>
  </si>
  <si>
    <t>T071</t>
  </si>
  <si>
    <t>Products</t>
  </si>
  <si>
    <t>ProductName</t>
  </si>
  <si>
    <t>Category</t>
  </si>
  <si>
    <t>ReorderLevel</t>
  </si>
  <si>
    <t>Rainbow Socks</t>
  </si>
  <si>
    <t>Apparel</t>
  </si>
  <si>
    <t>CozyWear Co.</t>
  </si>
  <si>
    <t>Bubble Tea Kit</t>
  </si>
  <si>
    <t>Food &amp; Drink</t>
  </si>
  <si>
    <t>Tasty Treats Ltd.</t>
  </si>
  <si>
    <t>LED Fidget Spinner</t>
  </si>
  <si>
    <t>Toys &amp; Gadgets</t>
  </si>
  <si>
    <t>FunZone Imports</t>
  </si>
  <si>
    <t>Gourmet Popcorn Pack</t>
  </si>
  <si>
    <t>Snack Masters</t>
  </si>
  <si>
    <t>Pocket Notebook</t>
  </si>
  <si>
    <t>Stationery</t>
  </si>
  <si>
    <t>PaperWorks Supplies</t>
  </si>
  <si>
    <t>Slime DIY Kit</t>
  </si>
  <si>
    <t>Reusable Water Bottle</t>
  </si>
  <si>
    <t>Lifestyle</t>
  </si>
  <si>
    <t>EcoLiving Pty Ltd.</t>
  </si>
  <si>
    <t>Chocolate Pretzel Mix</t>
  </si>
  <si>
    <t>Mini Desk Plant</t>
  </si>
  <si>
    <t>GreenThumb Supplies</t>
  </si>
  <si>
    <t>Glow-in-the-Dark Mug</t>
  </si>
  <si>
    <t>CozyHome Traders</t>
  </si>
  <si>
    <t>Scented Candle Tin</t>
  </si>
  <si>
    <t>Travel Card Holder</t>
  </si>
  <si>
    <t>Urban Style Ltd.</t>
  </si>
  <si>
    <t>Cotton Tote Bag</t>
  </si>
  <si>
    <t>Jelly Bean Jar</t>
  </si>
  <si>
    <t>Sweet Treats Co.</t>
  </si>
  <si>
    <t>Magnetic Bookmark Set</t>
  </si>
  <si>
    <t>Puzzle Cube Keychain</t>
  </si>
  <si>
    <t>Bamboo Cutlery Set</t>
  </si>
  <si>
    <t>Comic-Themed Notebook</t>
  </si>
  <si>
    <t>Spicy Snack Mix</t>
  </si>
  <si>
    <t>Retro Arcade Keyring</t>
  </si>
  <si>
    <t>Order</t>
  </si>
  <si>
    <t>Yes</t>
  </si>
  <si>
    <r>
      <rPr>
        <sz val="11"/>
        <color theme="1"/>
        <rFont val="Aptos Narrow"/>
        <family val="2"/>
      </rPr>
      <t>←</t>
    </r>
    <r>
      <rPr>
        <sz val="11"/>
        <color theme="1"/>
        <rFont val="Aptos Narrow"/>
        <family val="2"/>
        <scheme val="minor"/>
      </rPr>
      <t xml:space="preserve"> Select Current Order Date</t>
    </r>
  </si>
  <si>
    <t>Sum of Reorder Level</t>
  </si>
  <si>
    <t>Grand Total</t>
  </si>
  <si>
    <t>CozyHome Traders Total</t>
  </si>
  <si>
    <t>CozyWear Co. Total</t>
  </si>
  <si>
    <t>EcoLiving Pty Ltd. Total</t>
  </si>
  <si>
    <t>FunZone Imports Total</t>
  </si>
  <si>
    <t>GreenThumb Supplies Total</t>
  </si>
  <si>
    <t>PaperWorks Supplies Total</t>
  </si>
  <si>
    <t>Snack Masters Total</t>
  </si>
  <si>
    <t>Sweet Treats Co. Total</t>
  </si>
  <si>
    <t>Urban Style Ltd. Total</t>
  </si>
  <si>
    <t>Stock Reports</t>
  </si>
  <si>
    <t>Sum of QuantityOnHand</t>
  </si>
  <si>
    <t>Sum of Stock Value</t>
  </si>
  <si>
    <t>T072</t>
  </si>
  <si>
    <t>T073</t>
  </si>
  <si>
    <t>T074</t>
  </si>
  <si>
    <t>T075</t>
  </si>
  <si>
    <t>T076</t>
  </si>
  <si>
    <t>T077</t>
  </si>
  <si>
    <t>T078</t>
  </si>
  <si>
    <t>T079</t>
  </si>
  <si>
    <t>T080</t>
  </si>
  <si>
    <t>T081</t>
  </si>
  <si>
    <t>T082</t>
  </si>
  <si>
    <t>T083</t>
  </si>
  <si>
    <t>More Resources</t>
  </si>
  <si>
    <t>Tutorials</t>
  </si>
  <si>
    <t>Excel Functions</t>
  </si>
  <si>
    <t>https://www.myonlinetraininghub.com/excel-functions</t>
  </si>
  <si>
    <t>Charting Blog Posts</t>
  </si>
  <si>
    <t>https://www.myonlinetraininghub.com/category/excel-charts</t>
  </si>
  <si>
    <t>Excel Dashboard Blog Posts</t>
  </si>
  <si>
    <t>https://www.myonlinetraininghub.com/category/excel-dashboard</t>
  </si>
  <si>
    <t>Webinar Replays</t>
  </si>
  <si>
    <t>Excel Dashboards &amp; Power BI</t>
  </si>
  <si>
    <t>https://www.myonlinetraininghub.com/excel-webinars</t>
  </si>
  <si>
    <t>Courses</t>
  </si>
  <si>
    <t>Advanced Excel</t>
  </si>
  <si>
    <t>https://www.myonlinetraininghub.com/excel-expert-upgrade</t>
  </si>
  <si>
    <t>Advanced Excel Formulas</t>
  </si>
  <si>
    <t>https://www.myonlinetraininghub.com/advanced-excel-formulas-course</t>
  </si>
  <si>
    <t>Power Query</t>
  </si>
  <si>
    <t>https://www.myonlinetraininghub.com/excel-power-query-course</t>
  </si>
  <si>
    <t>PivotTable Quick Start</t>
  </si>
  <si>
    <t>https://www.myonlinetraininghub.com/excel-pivottable-course-quick-start</t>
  </si>
  <si>
    <t>Xtreme PivotTables</t>
  </si>
  <si>
    <t>https://www.myonlinetraininghub.com/excel-pivottable-course</t>
  </si>
  <si>
    <t>Power Pivot</t>
  </si>
  <si>
    <t>https://www.myonlinetraininghub.com/power-pivot-course</t>
  </si>
  <si>
    <t>Excel Dashboards</t>
  </si>
  <si>
    <t>https://www.myonlinetraininghub.com/excel-dashboard-course</t>
  </si>
  <si>
    <t>Power BI</t>
  </si>
  <si>
    <t>https://www.myonlinetraininghub.com/power-bi-course</t>
  </si>
  <si>
    <t>PowerPoint</t>
  </si>
  <si>
    <t>https://www.myonlinetraininghub.com/microsoft-powerpoint-course</t>
  </si>
  <si>
    <t>Excel for Data Analysts Fast Track</t>
  </si>
  <si>
    <t>https://www.myonlinetraininghub.com/excel-data-analyst</t>
  </si>
  <si>
    <t>Excel for Decision Making Under Uncertainty</t>
  </si>
  <si>
    <t>https://www.myonlinetraininghub.com/excel-for-decision-making-course</t>
  </si>
  <si>
    <t>Excel for Finance Professionals</t>
  </si>
  <si>
    <t>https://www.myonlinetraininghub.com/excel-for-finance-course</t>
  </si>
  <si>
    <t>Excel Analysis ToolPak</t>
  </si>
  <si>
    <t>https://www.myonlinetraininghub.com/excel-analysis-toolpak-course</t>
  </si>
  <si>
    <t>Excel for Customer Service Professionals</t>
  </si>
  <si>
    <t>https://www.myonlinetraininghub.com/excel-for-customer-service-professionals</t>
  </si>
  <si>
    <t>Excel for Operations Management</t>
  </si>
  <si>
    <t>https://www.myonlinetraininghub.com/excel-operations-management-course</t>
  </si>
  <si>
    <t>Financial Modelling</t>
  </si>
  <si>
    <t>https://www.myonlinetraininghub.com/financial-modelling-course</t>
  </si>
  <si>
    <t>Copilot Essentials</t>
  </si>
  <si>
    <t>https://www.myonlinetraininghub.com/copilot-essentials-course</t>
  </si>
  <si>
    <t>Microsoft Word Masterclass</t>
  </si>
  <si>
    <t>https://www.myonlinetraininghub.com/microsoft-word-course</t>
  </si>
  <si>
    <t>Support</t>
  </si>
  <si>
    <t>Excel Forum</t>
  </si>
  <si>
    <t>https://www.myonlinetraininghub.com/excel-forum</t>
  </si>
  <si>
    <t>Follow Us for more Tips &amp; Tutorials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</si>
</sst>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
    <numFmt numFmtId="165" formatCode="&quot;$&quot;#,##0.00"/>
  </numFmts>
  <fonts count="14" x14ac:knownFonts="1">
    <font>
      <sz val="11"/>
      <color theme="1"/>
      <name val="Aptos Narrow"/>
      <family val="2"/>
      <scheme val="minor"/>
    </font>
    <font>
      <sz val="11"/>
      <color theme="1"/>
      <name val="Aptos Narrow"/>
      <family val="2"/>
      <scheme val="minor"/>
    </font>
    <font>
      <b/>
      <sz val="11"/>
      <color theme="1"/>
      <name val="Aptos Narrow"/>
      <family val="2"/>
      <scheme val="minor"/>
    </font>
    <font>
      <sz val="28"/>
      <color theme="0"/>
      <name val="Segoe UI Light"/>
      <family val="2"/>
    </font>
    <font>
      <sz val="11"/>
      <color theme="1"/>
      <name val="Segoe UI"/>
      <family val="2"/>
    </font>
    <font>
      <sz val="14"/>
      <name val="Aptos Narrow"/>
      <family val="2"/>
      <scheme val="minor"/>
    </font>
    <font>
      <b/>
      <sz val="14"/>
      <name val="Aptos Narrow"/>
      <family val="2"/>
      <scheme val="minor"/>
    </font>
    <font>
      <u/>
      <sz val="11"/>
      <color theme="10"/>
      <name val="Aptos Narrow"/>
      <family val="2"/>
      <scheme val="minor"/>
    </font>
    <font>
      <sz val="8"/>
      <name val="Aptos Narrow"/>
      <family val="2"/>
      <scheme val="minor"/>
    </font>
    <font>
      <b/>
      <sz val="14"/>
      <color theme="1"/>
      <name val="Aptos Narrow"/>
      <family val="2"/>
      <scheme val="minor"/>
    </font>
    <font>
      <sz val="14"/>
      <color theme="1"/>
      <name val="Aptos Narrow"/>
      <family val="2"/>
      <scheme val="minor"/>
    </font>
    <font>
      <sz val="11"/>
      <color theme="1"/>
      <name val="Aptos Narrow"/>
      <family val="2"/>
    </font>
    <font>
      <i/>
      <sz val="10"/>
      <color theme="1" tint="0.34998626667073579"/>
      <name val="Aptos Narrow"/>
      <family val="2"/>
    </font>
    <font>
      <b/>
      <sz val="12"/>
      <color theme="1"/>
      <name val="Aptos Narrow"/>
      <family val="2"/>
      <scheme val="minor"/>
    </font>
  </fonts>
  <fills count="6">
    <fill>
      <patternFill patternType="none"/>
    </fill>
    <fill>
      <patternFill patternType="gray125"/>
    </fill>
    <fill>
      <patternFill patternType="solid">
        <fgColor theme="9"/>
        <bgColor indexed="64"/>
      </patternFill>
    </fill>
    <fill>
      <patternFill patternType="solid">
        <fgColor theme="6" tint="-0.249977111117893"/>
        <bgColor indexed="64"/>
      </patternFill>
    </fill>
    <fill>
      <patternFill patternType="solid">
        <fgColor rgb="FF0F5511"/>
        <bgColor indexed="64"/>
      </patternFill>
    </fill>
    <fill>
      <patternFill patternType="solid">
        <fgColor theme="2"/>
        <bgColor indexed="64"/>
      </patternFill>
    </fill>
  </fills>
  <borders count="2">
    <border>
      <left/>
      <right/>
      <top/>
      <bottom/>
      <diagonal/>
    </border>
    <border>
      <left style="thick">
        <color theme="1" tint="0.24994659260841701"/>
      </left>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cellStyleXfs>
  <cellXfs count="22">
    <xf numFmtId="0" fontId="0" fillId="0" borderId="0" xfId="0"/>
    <xf numFmtId="0" fontId="3" fillId="2" borderId="0" xfId="0" applyFont="1" applyFill="1" applyAlignment="1">
      <alignment vertical="center"/>
    </xf>
    <xf numFmtId="0" fontId="3" fillId="3" borderId="0" xfId="0" applyFont="1" applyFill="1" applyAlignment="1">
      <alignment vertical="center"/>
    </xf>
    <xf numFmtId="0" fontId="4" fillId="3" borderId="0" xfId="0" applyFont="1" applyFill="1"/>
    <xf numFmtId="0" fontId="3" fillId="4" borderId="0" xfId="0" applyFont="1" applyFill="1" applyAlignment="1">
      <alignment vertical="center"/>
    </xf>
    <xf numFmtId="0" fontId="5" fillId="0" borderId="0" xfId="0" applyFont="1"/>
    <xf numFmtId="0" fontId="5" fillId="0" borderId="0" xfId="0" applyFont="1" applyAlignment="1">
      <alignment vertical="center"/>
    </xf>
    <xf numFmtId="0" fontId="2" fillId="0" borderId="0" xfId="0" applyFont="1"/>
    <xf numFmtId="164" fontId="0" fillId="0" borderId="0" xfId="0" applyNumberFormat="1" applyAlignment="1">
      <alignment horizontal="left" indent="1"/>
    </xf>
    <xf numFmtId="0" fontId="7" fillId="0" borderId="0" xfId="3"/>
    <xf numFmtId="0" fontId="0" fillId="0" borderId="0" xfId="0" applyAlignment="1">
      <alignment vertical="center" wrapText="1"/>
    </xf>
    <xf numFmtId="0" fontId="2" fillId="0" borderId="0" xfId="0" applyFont="1" applyAlignment="1">
      <alignment horizontal="left" vertical="center" wrapText="1"/>
    </xf>
    <xf numFmtId="14" fontId="0" fillId="0" borderId="0" xfId="0" applyNumberFormat="1"/>
    <xf numFmtId="0" fontId="0" fillId="0" borderId="0" xfId="0" pivotButton="1"/>
    <xf numFmtId="0" fontId="9" fillId="5" borderId="0" xfId="0" applyFont="1" applyFill="1" applyAlignment="1">
      <alignment horizontal="right" vertical="center"/>
    </xf>
    <xf numFmtId="165" fontId="10" fillId="5" borderId="0" xfId="2" applyNumberFormat="1" applyFont="1" applyFill="1" applyAlignment="1">
      <alignment horizontal="center" vertical="center"/>
    </xf>
    <xf numFmtId="14" fontId="0" fillId="0" borderId="0" xfId="0" applyNumberFormat="1" applyAlignment="1">
      <alignment horizontal="left"/>
    </xf>
    <xf numFmtId="0" fontId="12" fillId="0" borderId="0" xfId="0" applyFont="1" applyAlignment="1">
      <alignment horizontal="left" wrapText="1"/>
    </xf>
    <xf numFmtId="43" fontId="0" fillId="0" borderId="0" xfId="1" applyFont="1"/>
    <xf numFmtId="4" fontId="0" fillId="0" borderId="0" xfId="0" applyNumberFormat="1"/>
    <xf numFmtId="0" fontId="13" fillId="5" borderId="1" xfId="0" applyFont="1" applyFill="1" applyBorder="1" applyAlignment="1">
      <alignment horizontal="center" wrapText="1"/>
    </xf>
    <xf numFmtId="43" fontId="0" fillId="0" borderId="0" xfId="0" applyNumberFormat="1"/>
  </cellXfs>
  <cellStyles count="4">
    <cellStyle name="Comma" xfId="1" builtinId="3"/>
    <cellStyle name="Currency" xfId="2" builtinId="4"/>
    <cellStyle name="Hyperlink" xfId="3" builtinId="8"/>
    <cellStyle name="Normal" xfId="0" builtinId="0"/>
  </cellStyles>
  <dxfs count="13">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1"/>
        <color theme="1"/>
        <name val="Aptos Narrow"/>
        <family val="2"/>
        <scheme val="minor"/>
      </font>
      <alignment horizontal="left" vertical="center" textRotation="0" wrapText="1" indent="0" justifyLastLine="0" shrinkToFit="0" readingOrder="0"/>
    </dxf>
    <dxf>
      <numFmt numFmtId="166" formatCode="dd/mm/yyyy"/>
    </dxf>
    <dxf>
      <numFmt numFmtId="0" formatCode="General"/>
    </dxf>
    <dxf>
      <numFmt numFmtId="0" formatCode="General"/>
    </dxf>
    <dxf>
      <numFmt numFmtId="0" formatCode="General"/>
    </dxf>
    <dxf>
      <numFmt numFmtId="35" formatCode="_-* #,##0.00_-;\-* #,##0.0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myonlinetraininghub.com/"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7" Type="http://schemas.openxmlformats.org/officeDocument/2006/relationships/hyperlink" Target="https://youtu.be/9ylk6G-Qux0" TargetMode="External"/><Relationship Id="rId2" Type="http://schemas.openxmlformats.org/officeDocument/2006/relationships/image" Target="../media/image1.png"/><Relationship Id="rId1" Type="http://schemas.openxmlformats.org/officeDocument/2006/relationships/hyperlink" Target="https://www.myonlinetraininghub.com/" TargetMode="External"/><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https://www.myonlinetraininghub.com/excel-inventory-management-system"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myonlinetraininghub.com/"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myonlinetraininghub.com/" TargetMode="External"/></Relationships>
</file>

<file path=xl/drawings/_rels/drawing5.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myonlinetraininghub.com/" TargetMode="External"/></Relationships>
</file>

<file path=xl/drawings/_rels/drawing6.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myonlinetraininghub.com/" TargetMode="External"/></Relationships>
</file>

<file path=xl/drawings/_rels/drawing7.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myonlinetraininghub.com/" TargetMode="External"/></Relationships>
</file>

<file path=xl/drawings/drawing1.xml><?xml version="1.0" encoding="utf-8"?>
<xdr:wsDr xmlns:xdr="http://schemas.openxmlformats.org/drawingml/2006/spreadsheetDrawing" xmlns:a="http://schemas.openxmlformats.org/drawingml/2006/main">
  <xdr:twoCellAnchor editAs="absolute">
    <xdr:from>
      <xdr:col>11</xdr:col>
      <xdr:colOff>473319</xdr:colOff>
      <xdr:row>0</xdr:row>
      <xdr:rowOff>47625</xdr:rowOff>
    </xdr:from>
    <xdr:to>
      <xdr:col>16</xdr:col>
      <xdr:colOff>470414</xdr:colOff>
      <xdr:row>0</xdr:row>
      <xdr:rowOff>621610</xdr:rowOff>
    </xdr:to>
    <xdr:pic>
      <xdr:nvPicPr>
        <xdr:cNvPr id="2" name="my-online-training-hub-logo-2">
          <a:hlinkClick xmlns:r="http://schemas.openxmlformats.org/officeDocument/2006/relationships" r:id="rId1"/>
          <a:extLst>
            <a:ext uri="{FF2B5EF4-FFF2-40B4-BE49-F238E27FC236}">
              <a16:creationId xmlns:a16="http://schemas.microsoft.com/office/drawing/2014/main" id="{B17A2CEB-83E6-4F24-B24A-50A8CC6D9A52}"/>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349"/>
        <a:stretch>
          <a:fillRect/>
        </a:stretch>
      </xdr:blipFill>
      <xdr:spPr>
        <a:xfrm>
          <a:off x="6819900" y="47625"/>
          <a:ext cx="3045095" cy="5739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395654</xdr:colOff>
      <xdr:row>0</xdr:row>
      <xdr:rowOff>47625</xdr:rowOff>
    </xdr:from>
    <xdr:to>
      <xdr:col>10</xdr:col>
      <xdr:colOff>740411</xdr:colOff>
      <xdr:row>1</xdr:row>
      <xdr:rowOff>2485</xdr:rowOff>
    </xdr:to>
    <xdr:pic>
      <xdr:nvPicPr>
        <xdr:cNvPr id="2" name="my-online-training-hub-logo-2">
          <a:hlinkClick xmlns:r="http://schemas.openxmlformats.org/officeDocument/2006/relationships" r:id="rId1"/>
          <a:extLst>
            <a:ext uri="{FF2B5EF4-FFF2-40B4-BE49-F238E27FC236}">
              <a16:creationId xmlns:a16="http://schemas.microsoft.com/office/drawing/2014/main" id="{8C62D10E-29B5-4D5A-B6B8-E18F1562F37A}"/>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349"/>
        <a:stretch>
          <a:fillRect/>
        </a:stretch>
      </xdr:blipFill>
      <xdr:spPr>
        <a:xfrm>
          <a:off x="7033846" y="47625"/>
          <a:ext cx="3194930" cy="577648"/>
        </a:xfrm>
        <a:prstGeom prst="rect">
          <a:avLst/>
        </a:prstGeom>
      </xdr:spPr>
    </xdr:pic>
    <xdr:clientData/>
  </xdr:twoCellAnchor>
  <xdr:twoCellAnchor editAs="absolute">
    <xdr:from>
      <xdr:col>3</xdr:col>
      <xdr:colOff>1276350</xdr:colOff>
      <xdr:row>0</xdr:row>
      <xdr:rowOff>190500</xdr:rowOff>
    </xdr:from>
    <xdr:to>
      <xdr:col>4</xdr:col>
      <xdr:colOff>761348</xdr:colOff>
      <xdr:row>0</xdr:row>
      <xdr:rowOff>485775</xdr:rowOff>
    </xdr:to>
    <xdr:grpSp>
      <xdr:nvGrpSpPr>
        <xdr:cNvPr id="3" name="Group 2">
          <a:hlinkClick xmlns:r="http://schemas.openxmlformats.org/officeDocument/2006/relationships" r:id="rId4"/>
          <a:extLst>
            <a:ext uri="{FF2B5EF4-FFF2-40B4-BE49-F238E27FC236}">
              <a16:creationId xmlns:a16="http://schemas.microsoft.com/office/drawing/2014/main" id="{61B27A10-BF3C-49AC-B42E-D4F36F091300}"/>
            </a:ext>
          </a:extLst>
        </xdr:cNvPr>
        <xdr:cNvGrpSpPr/>
      </xdr:nvGrpSpPr>
      <xdr:grpSpPr>
        <a:xfrm>
          <a:off x="2886075" y="190500"/>
          <a:ext cx="1161398" cy="295275"/>
          <a:chOff x="4486275" y="142875"/>
          <a:chExt cx="1162050" cy="295275"/>
        </a:xfrm>
      </xdr:grpSpPr>
      <xdr:sp macro="" textlink="">
        <xdr:nvSpPr>
          <xdr:cNvPr id="4" name="Rectangle: Rounded Corners 3">
            <a:extLst>
              <a:ext uri="{FF2B5EF4-FFF2-40B4-BE49-F238E27FC236}">
                <a16:creationId xmlns:a16="http://schemas.microsoft.com/office/drawing/2014/main" id="{2C2F68F0-88B7-470B-5B7B-5E937D1CA184}"/>
              </a:ext>
            </a:extLst>
          </xdr:cNvPr>
          <xdr:cNvSpPr/>
        </xdr:nvSpPr>
        <xdr:spPr>
          <a:xfrm>
            <a:off x="4486275" y="142875"/>
            <a:ext cx="1162050"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read tutorial</a:t>
            </a:r>
          </a:p>
        </xdr:txBody>
      </xdr:sp>
      <xdr:pic>
        <xdr:nvPicPr>
          <xdr:cNvPr id="5" name="Graphic 4" descr="Document">
            <a:extLst>
              <a:ext uri="{FF2B5EF4-FFF2-40B4-BE49-F238E27FC236}">
                <a16:creationId xmlns:a16="http://schemas.microsoft.com/office/drawing/2014/main" id="{034BE169-B4BB-07B7-B8B6-CEC86425A56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391149" y="171449"/>
            <a:ext cx="238126" cy="238126"/>
          </a:xfrm>
          <a:prstGeom prst="rect">
            <a:avLst/>
          </a:prstGeom>
        </xdr:spPr>
      </xdr:pic>
    </xdr:grpSp>
    <xdr:clientData/>
  </xdr:twoCellAnchor>
  <xdr:twoCellAnchor editAs="absolute">
    <xdr:from>
      <xdr:col>4</xdr:col>
      <xdr:colOff>904222</xdr:colOff>
      <xdr:row>0</xdr:row>
      <xdr:rowOff>190500</xdr:rowOff>
    </xdr:from>
    <xdr:to>
      <xdr:col>5</xdr:col>
      <xdr:colOff>794479</xdr:colOff>
      <xdr:row>0</xdr:row>
      <xdr:rowOff>485775</xdr:rowOff>
    </xdr:to>
    <xdr:grpSp>
      <xdr:nvGrpSpPr>
        <xdr:cNvPr id="6" name="Group 5">
          <a:hlinkClick xmlns:r="http://schemas.openxmlformats.org/officeDocument/2006/relationships" r:id="rId7"/>
          <a:extLst>
            <a:ext uri="{FF2B5EF4-FFF2-40B4-BE49-F238E27FC236}">
              <a16:creationId xmlns:a16="http://schemas.microsoft.com/office/drawing/2014/main" id="{D55781A6-A459-45E9-BA96-C8D81121D90D}"/>
            </a:ext>
          </a:extLst>
        </xdr:cNvPr>
        <xdr:cNvGrpSpPr/>
      </xdr:nvGrpSpPr>
      <xdr:grpSpPr>
        <a:xfrm>
          <a:off x="4190347" y="190500"/>
          <a:ext cx="1366632" cy="295275"/>
          <a:chOff x="5400674" y="152400"/>
          <a:chExt cx="1362075" cy="295275"/>
        </a:xfrm>
      </xdr:grpSpPr>
      <xdr:sp macro="" textlink="">
        <xdr:nvSpPr>
          <xdr:cNvPr id="7" name="Rectangle: Rounded Corners 6">
            <a:extLst>
              <a:ext uri="{FF2B5EF4-FFF2-40B4-BE49-F238E27FC236}">
                <a16:creationId xmlns:a16="http://schemas.microsoft.com/office/drawing/2014/main" id="{3F58C1B8-7E0B-0F67-8EC8-7ADE207D9B2B}"/>
              </a:ext>
            </a:extLst>
          </xdr:cNvPr>
          <xdr:cNvSpPr/>
        </xdr:nvSpPr>
        <xdr:spPr>
          <a:xfrm>
            <a:off x="5400674" y="152400"/>
            <a:ext cx="1362075"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watch tutorial</a:t>
            </a:r>
          </a:p>
        </xdr:txBody>
      </xdr:sp>
      <xdr:grpSp>
        <xdr:nvGrpSpPr>
          <xdr:cNvPr id="8" name="Group 7">
            <a:extLst>
              <a:ext uri="{FF2B5EF4-FFF2-40B4-BE49-F238E27FC236}">
                <a16:creationId xmlns:a16="http://schemas.microsoft.com/office/drawing/2014/main" id="{3F67F149-5245-B56D-AEA2-F6DDB66973FA}"/>
              </a:ext>
            </a:extLst>
          </xdr:cNvPr>
          <xdr:cNvGrpSpPr/>
        </xdr:nvGrpSpPr>
        <xdr:grpSpPr>
          <a:xfrm>
            <a:off x="6419850" y="200025"/>
            <a:ext cx="280427" cy="200025"/>
            <a:chOff x="5495924" y="2943225"/>
            <a:chExt cx="1362075" cy="971550"/>
          </a:xfrm>
        </xdr:grpSpPr>
        <xdr:sp macro="" textlink="">
          <xdr:nvSpPr>
            <xdr:cNvPr id="9" name="Rectangle: Rounded Corners 8">
              <a:extLst>
                <a:ext uri="{FF2B5EF4-FFF2-40B4-BE49-F238E27FC236}">
                  <a16:creationId xmlns:a16="http://schemas.microsoft.com/office/drawing/2014/main" id="{B3F7E2D2-1F3E-09F8-636E-F5C5A6EC3A33}"/>
                </a:ext>
              </a:extLst>
            </xdr:cNvPr>
            <xdr:cNvSpPr/>
          </xdr:nvSpPr>
          <xdr:spPr>
            <a:xfrm>
              <a:off x="5495924" y="2943225"/>
              <a:ext cx="1362075" cy="971550"/>
            </a:xfrm>
            <a:prstGeom prst="roundRect">
              <a:avLst>
                <a:gd name="adj" fmla="val 23738"/>
              </a:avLst>
            </a:prstGeom>
            <a:solidFill>
              <a:srgbClr val="FF0000">
                <a:alpha val="6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10" name="Isosceles Triangle 9">
              <a:extLst>
                <a:ext uri="{FF2B5EF4-FFF2-40B4-BE49-F238E27FC236}">
                  <a16:creationId xmlns:a16="http://schemas.microsoft.com/office/drawing/2014/main" id="{475ECD80-E5F9-C2B9-CBD3-6B52EB8ED834}"/>
                </a:ext>
              </a:extLst>
            </xdr:cNvPr>
            <xdr:cNvSpPr/>
          </xdr:nvSpPr>
          <xdr:spPr>
            <a:xfrm rot="5400000">
              <a:off x="5960961" y="3267000"/>
              <a:ext cx="432000" cy="3240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265871</xdr:colOff>
      <xdr:row>0</xdr:row>
      <xdr:rowOff>29308</xdr:rowOff>
    </xdr:from>
    <xdr:to>
      <xdr:col>9</xdr:col>
      <xdr:colOff>591213</xdr:colOff>
      <xdr:row>0</xdr:row>
      <xdr:rowOff>603293</xdr:rowOff>
    </xdr:to>
    <xdr:pic>
      <xdr:nvPicPr>
        <xdr:cNvPr id="2" name="my-online-training-hub-logo-2">
          <a:hlinkClick xmlns:r="http://schemas.openxmlformats.org/officeDocument/2006/relationships" r:id="rId1"/>
          <a:extLst>
            <a:ext uri="{FF2B5EF4-FFF2-40B4-BE49-F238E27FC236}">
              <a16:creationId xmlns:a16="http://schemas.microsoft.com/office/drawing/2014/main" id="{EE2F4F9C-592A-4CF1-AFCD-8A717309C2F4}"/>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349"/>
        <a:stretch>
          <a:fillRect/>
        </a:stretch>
      </xdr:blipFill>
      <xdr:spPr>
        <a:xfrm>
          <a:off x="3161471" y="29308"/>
          <a:ext cx="3193832" cy="5739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4</xdr:col>
      <xdr:colOff>102576</xdr:colOff>
      <xdr:row>0</xdr:row>
      <xdr:rowOff>51289</xdr:rowOff>
    </xdr:from>
    <xdr:to>
      <xdr:col>7</xdr:col>
      <xdr:colOff>91611</xdr:colOff>
      <xdr:row>1</xdr:row>
      <xdr:rowOff>2486</xdr:rowOff>
    </xdr:to>
    <xdr:pic>
      <xdr:nvPicPr>
        <xdr:cNvPr id="2" name="my-online-training-hub-logo-2">
          <a:hlinkClick xmlns:r="http://schemas.openxmlformats.org/officeDocument/2006/relationships" r:id="rId1"/>
          <a:extLst>
            <a:ext uri="{FF2B5EF4-FFF2-40B4-BE49-F238E27FC236}">
              <a16:creationId xmlns:a16="http://schemas.microsoft.com/office/drawing/2014/main" id="{C0EE1FEE-7DB8-4A63-B01E-3DF3FFB6E361}"/>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349"/>
        <a:stretch>
          <a:fillRect/>
        </a:stretch>
      </xdr:blipFill>
      <xdr:spPr>
        <a:xfrm>
          <a:off x="3678114" y="51289"/>
          <a:ext cx="3198228" cy="5739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6</xdr:col>
      <xdr:colOff>36634</xdr:colOff>
      <xdr:row>0</xdr:row>
      <xdr:rowOff>38100</xdr:rowOff>
    </xdr:from>
    <xdr:to>
      <xdr:col>9</xdr:col>
      <xdr:colOff>88681</xdr:colOff>
      <xdr:row>0</xdr:row>
      <xdr:rowOff>612085</xdr:rowOff>
    </xdr:to>
    <xdr:pic>
      <xdr:nvPicPr>
        <xdr:cNvPr id="2" name="my-online-training-hub-logo-2">
          <a:hlinkClick xmlns:r="http://schemas.openxmlformats.org/officeDocument/2006/relationships" r:id="rId1"/>
          <a:extLst>
            <a:ext uri="{FF2B5EF4-FFF2-40B4-BE49-F238E27FC236}">
              <a16:creationId xmlns:a16="http://schemas.microsoft.com/office/drawing/2014/main" id="{D755C5B6-2F73-4808-B315-83FD548DD4D7}"/>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349"/>
        <a:stretch>
          <a:fillRect/>
        </a:stretch>
      </xdr:blipFill>
      <xdr:spPr>
        <a:xfrm>
          <a:off x="5839557" y="38100"/>
          <a:ext cx="3195297" cy="573985"/>
        </a:xfrm>
        <a:prstGeom prst="rect">
          <a:avLst/>
        </a:prstGeom>
      </xdr:spPr>
    </xdr:pic>
    <xdr:clientData/>
  </xdr:twoCellAnchor>
  <xdr:twoCellAnchor editAs="oneCell">
    <xdr:from>
      <xdr:col>8</xdr:col>
      <xdr:colOff>64477</xdr:colOff>
      <xdr:row>4</xdr:row>
      <xdr:rowOff>46159</xdr:rowOff>
    </xdr:from>
    <xdr:to>
      <xdr:col>9</xdr:col>
      <xdr:colOff>16853</xdr:colOff>
      <xdr:row>21</xdr:row>
      <xdr:rowOff>172915</xdr:rowOff>
    </xdr:to>
    <mc:AlternateContent xmlns:mc="http://schemas.openxmlformats.org/markup-compatibility/2006" xmlns:a14="http://schemas.microsoft.com/office/drawing/2010/main">
      <mc:Choice Requires="a14">
        <xdr:graphicFrame macro="">
          <xdr:nvGraphicFramePr>
            <xdr:cNvPr id="3" name="Supplier">
              <a:extLst>
                <a:ext uri="{FF2B5EF4-FFF2-40B4-BE49-F238E27FC236}">
                  <a16:creationId xmlns:a16="http://schemas.microsoft.com/office/drawing/2014/main" id="{23093253-001B-A2FF-6092-B8A7C90106EC}"/>
                </a:ext>
              </a:extLst>
            </xdr:cNvPr>
            <xdr:cNvGraphicFramePr/>
          </xdr:nvGraphicFramePr>
          <xdr:xfrm>
            <a:off x="0" y="0"/>
            <a:ext cx="0" cy="0"/>
          </xdr:xfrm>
          <a:graphic>
            <a:graphicData uri="http://schemas.microsoft.com/office/drawing/2010/slicer">
              <sle:slicer xmlns:sle="http://schemas.microsoft.com/office/drawing/2010/slicer" name="Supplier"/>
            </a:graphicData>
          </a:graphic>
        </xdr:graphicFrame>
      </mc:Choice>
      <mc:Fallback xmlns="">
        <xdr:sp macro="" textlink="">
          <xdr:nvSpPr>
            <xdr:cNvPr id="0" name=""/>
            <xdr:cNvSpPr>
              <a:spLocks noTextEdit="1"/>
            </xdr:cNvSpPr>
          </xdr:nvSpPr>
          <xdr:spPr>
            <a:xfrm>
              <a:off x="7132027" y="1141534"/>
              <a:ext cx="1828801" cy="3250956"/>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absolute">
    <xdr:from>
      <xdr:col>9</xdr:col>
      <xdr:colOff>36634</xdr:colOff>
      <xdr:row>0</xdr:row>
      <xdr:rowOff>29308</xdr:rowOff>
    </xdr:from>
    <xdr:to>
      <xdr:col>14</xdr:col>
      <xdr:colOff>36660</xdr:colOff>
      <xdr:row>0</xdr:row>
      <xdr:rowOff>603293</xdr:rowOff>
    </xdr:to>
    <xdr:pic>
      <xdr:nvPicPr>
        <xdr:cNvPr id="2" name="my-online-training-hub-logo-2">
          <a:hlinkClick xmlns:r="http://schemas.openxmlformats.org/officeDocument/2006/relationships" r:id="rId1"/>
          <a:extLst>
            <a:ext uri="{FF2B5EF4-FFF2-40B4-BE49-F238E27FC236}">
              <a16:creationId xmlns:a16="http://schemas.microsoft.com/office/drawing/2014/main" id="{33F5B100-2FE3-4777-96D8-DC605FBE3204}"/>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349"/>
        <a:stretch>
          <a:fillRect/>
        </a:stretch>
      </xdr:blipFill>
      <xdr:spPr>
        <a:xfrm>
          <a:off x="6901961" y="29308"/>
          <a:ext cx="3195297" cy="5739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7</xdr:col>
      <xdr:colOff>2628900</xdr:colOff>
      <xdr:row>0</xdr:row>
      <xdr:rowOff>66675</xdr:rowOff>
    </xdr:from>
    <xdr:to>
      <xdr:col>11</xdr:col>
      <xdr:colOff>444770</xdr:colOff>
      <xdr:row>0</xdr:row>
      <xdr:rowOff>640660</xdr:rowOff>
    </xdr:to>
    <xdr:pic>
      <xdr:nvPicPr>
        <xdr:cNvPr id="2" name="my-online-training-hub-logo-2">
          <a:hlinkClick xmlns:r="http://schemas.openxmlformats.org/officeDocument/2006/relationships" r:id="rId1"/>
          <a:extLst>
            <a:ext uri="{FF2B5EF4-FFF2-40B4-BE49-F238E27FC236}">
              <a16:creationId xmlns:a16="http://schemas.microsoft.com/office/drawing/2014/main" id="{42BEA552-B5C8-4F00-AFE6-75FFDCC261FD}"/>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349"/>
        <a:stretch>
          <a:fillRect/>
        </a:stretch>
      </xdr:blipFill>
      <xdr:spPr>
        <a:xfrm>
          <a:off x="5981700" y="66675"/>
          <a:ext cx="3197495" cy="573985"/>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All Data" id="{9C7286DB-B520-4337-B182-A66BD924359D}">
    <nsvFilter filterId="{20217639-F320-481F-BF7B-6BF13EA7BBED}" ref="B5:K65" tableId="2"/>
  </namedSheetView>
  <namedSheetView name="Goods Received" id="{47A92569-4195-4B85-8471-6A72C579DF8E}">
    <nsvFilter filterId="{20217639-F320-481F-BF7B-6BF13EA7BBED}" ref="B5:K65" tableId="2">
      <columnFilter colId="8" id="{52CCAE3D-FDDF-4C58-95D3-174EFC0776C6}">
        <filter colId="8">
          <x:filters>
            <x:filter val="No"/>
          </x:filters>
        </filter>
      </columnFilter>
      <columnFilter colId="9" id="{8C466474-7377-4ABD-BB02-103062F94040}">
        <filter colId="9">
          <x:customFilters>
            <x:customFilter operator="greaterThan" val="45901"/>
          </x:customFilters>
        </filter>
      </columnFilter>
    </nsvFilter>
  </namedSheetView>
  <namedSheetView name="Reorder" id="{644E3C88-ABF7-4A8E-92A4-554CDF3680C2}">
    <nsvFilter filterId="{20217639-F320-481F-BF7B-6BF13EA7BBED}" ref="B5:K65" tableId="2">
      <columnFilter colId="8" id="{52CCAE3D-FDDF-4C58-95D3-174EFC0776C6}">
        <filter colId="8">
          <x:filters>
            <x:filter val="Yes"/>
          </x:filters>
        </filter>
      </columnFilter>
      <columnFilter colId="9" id="{8C466474-7377-4ABD-BB02-103062F94040}">
        <filter colId="9">
          <x:filters blank="1"/>
        </filter>
      </columnFilter>
    </nsvFilter>
  </namedSheetView>
</namedSheetView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ynda Treacy" refreshedDate="45919.533455092591" createdVersion="8" refreshedVersion="8" minRefreshableVersion="3" recordCount="60" xr:uid="{111C8064-EA8D-432F-BAB2-EB3D5967373E}">
  <cacheSource type="worksheet">
    <worksheetSource name="Inventory"/>
  </cacheSource>
  <cacheFields count="10">
    <cacheField name="Site" numFmtId="0">
      <sharedItems count="3">
        <s v="Store A"/>
        <s v="Store B"/>
        <s v="Store C"/>
      </sharedItems>
    </cacheField>
    <cacheField name="ProductID" numFmtId="0">
      <sharedItems count="20">
        <s v="P001"/>
        <s v="P002"/>
        <s v="P003"/>
        <s v="P004"/>
        <s v="P005"/>
        <s v="P006"/>
        <s v="P007"/>
        <s v="P008"/>
        <s v="P009"/>
        <s v="P010"/>
        <s v="P011"/>
        <s v="P012"/>
        <s v="P013"/>
        <s v="P014"/>
        <s v="P015"/>
        <s v="P016"/>
        <s v="P017"/>
        <s v="P018"/>
        <s v="P019"/>
        <s v="P020"/>
      </sharedItems>
    </cacheField>
    <cacheField name="Product Description" numFmtId="43">
      <sharedItems count="20">
        <s v="Rainbow Socks"/>
        <s v="Bubble Tea Kit"/>
        <s v="LED Fidget Spinner"/>
        <s v="Gourmet Popcorn Pack"/>
        <s v="Pocket Notebook"/>
        <s v="Slime DIY Kit"/>
        <s v="Reusable Water Bottle"/>
        <s v="Chocolate Pretzel Mix"/>
        <s v="Mini Desk Plant"/>
        <s v="Glow-in-the-Dark Mug"/>
        <s v="Scented Candle Tin"/>
        <s v="Travel Card Holder"/>
        <s v="Cotton Tote Bag"/>
        <s v="Jelly Bean Jar"/>
        <s v="Magnetic Bookmark Set"/>
        <s v="Puzzle Cube Keychain"/>
        <s v="Bamboo Cutlery Set"/>
        <s v="Comic-Themed Notebook"/>
        <s v="Spicy Snack Mix"/>
        <s v="Retro Arcade Keyring"/>
      </sharedItems>
    </cacheField>
    <cacheField name="Supplier" numFmtId="43">
      <sharedItems count="30">
        <s v="CozyWear Co."/>
        <s v="Tasty Treats Ltd."/>
        <s v="FunZone Imports"/>
        <s v="Snack Masters"/>
        <s v="PaperWorks Supplies"/>
        <s v="EcoLiving Pty Ltd."/>
        <s v="GreenThumb Supplies"/>
        <s v="CozyHome Traders"/>
        <s v="Urban Style Ltd."/>
        <s v="Sweet Treats Co."/>
        <s v="Rainbow Socks" u="1"/>
        <s v="Bubble Tea Kit" u="1"/>
        <s v="LED Fidget Spinner" u="1"/>
        <s v="Gourmet Popcorn Pack" u="1"/>
        <s v="Pocket Notebook" u="1"/>
        <s v="Slime DIY Kit" u="1"/>
        <s v="Reusable Water Bottle" u="1"/>
        <s v="Chocolate Pretzel Mix" u="1"/>
        <s v="Mini Desk Plant" u="1"/>
        <s v="Glow-in-the-Dark Mug" u="1"/>
        <s v="Scented Candle Tin" u="1"/>
        <s v="Travel Card Holder" u="1"/>
        <s v="Cotton Tote Bag" u="1"/>
        <s v="Jelly Bean Jar" u="1"/>
        <s v="Magnetic Bookmark Set" u="1"/>
        <s v="Puzzle Cube Keychain" u="1"/>
        <s v="Bamboo Cutlery Set" u="1"/>
        <s v="Comic-Themed Notebook" u="1"/>
        <s v="Spicy Snack Mix" u="1"/>
        <s v="Retro Arcade Keyring" u="1"/>
      </sharedItems>
    </cacheField>
    <cacheField name="Cost/Unit" numFmtId="43">
      <sharedItems containsSemiMixedTypes="0" containsString="0" containsNumber="1" minValue="3" maxValue="15"/>
    </cacheField>
    <cacheField name="Reorder Level" numFmtId="43">
      <sharedItems containsSemiMixedTypes="0" containsString="0" containsNumber="1" containsInteger="1" minValue="8" maxValue="30"/>
    </cacheField>
    <cacheField name="QuantityOnHand" numFmtId="0">
      <sharedItems containsSemiMixedTypes="0" containsString="0" containsNumber="1" containsInteger="1" minValue="0" maxValue="52"/>
    </cacheField>
    <cacheField name="Stock Value" numFmtId="43">
      <sharedItems containsSemiMixedTypes="0" containsString="0" containsNumber="1" minValue="0" maxValue="408"/>
    </cacheField>
    <cacheField name="Reorder" numFmtId="0">
      <sharedItems count="4">
        <s v="No"/>
        <s v="Yes"/>
        <s v="" u="1"/>
        <s v="Reorder" u="1"/>
      </sharedItems>
    </cacheField>
    <cacheField name="Order Date" numFmtId="0">
      <sharedItems containsNonDate="0" containsDate="1" containsString="0" containsBlank="1" minDate="2025-09-10T00:00:00" maxDate="2025-09-11T00:00:00" count="2">
        <m/>
        <d v="2025-09-10T00:00:00"/>
      </sharedItems>
    </cacheField>
  </cacheFields>
  <extLst>
    <ext xmlns:x14="http://schemas.microsoft.com/office/spreadsheetml/2009/9/main" uri="{725AE2AE-9491-48be-B2B4-4EB974FC3084}">
      <x14:pivotCacheDefinition pivotCacheId="1191308365"/>
    </ext>
    <ext xmlns:xlpar="http://schemas.microsoft.com/office/spreadsheetml/2024/pivotAutoRefresh" uri="{DA1E1B2C-A1EE-400B-A0BD-712935E3C959}">
      <xlpar:autoRefresh>1</xlpar:autoRefresh>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
  <r>
    <x v="0"/>
    <x v="0"/>
    <x v="0"/>
    <x v="0"/>
    <n v="8.5"/>
    <n v="20"/>
    <n v="48"/>
    <n v="408"/>
    <x v="0"/>
    <x v="0"/>
  </r>
  <r>
    <x v="1"/>
    <x v="0"/>
    <x v="0"/>
    <x v="0"/>
    <n v="8.5"/>
    <n v="20"/>
    <n v="30"/>
    <n v="255"/>
    <x v="0"/>
    <x v="0"/>
  </r>
  <r>
    <x v="2"/>
    <x v="0"/>
    <x v="0"/>
    <x v="0"/>
    <n v="8.5"/>
    <n v="20"/>
    <n v="40"/>
    <n v="340"/>
    <x v="0"/>
    <x v="0"/>
  </r>
  <r>
    <x v="0"/>
    <x v="1"/>
    <x v="1"/>
    <x v="1"/>
    <n v="12"/>
    <n v="15"/>
    <n v="27"/>
    <n v="324"/>
    <x v="0"/>
    <x v="0"/>
  </r>
  <r>
    <x v="1"/>
    <x v="1"/>
    <x v="1"/>
    <x v="1"/>
    <n v="12"/>
    <n v="15"/>
    <n v="20"/>
    <n v="240"/>
    <x v="0"/>
    <x v="0"/>
  </r>
  <r>
    <x v="2"/>
    <x v="1"/>
    <x v="1"/>
    <x v="1"/>
    <n v="12"/>
    <n v="15"/>
    <n v="29"/>
    <n v="348"/>
    <x v="0"/>
    <x v="0"/>
  </r>
  <r>
    <x v="0"/>
    <x v="2"/>
    <x v="2"/>
    <x v="2"/>
    <n v="6"/>
    <n v="10"/>
    <n v="22"/>
    <n v="132"/>
    <x v="0"/>
    <x v="0"/>
  </r>
  <r>
    <x v="1"/>
    <x v="2"/>
    <x v="2"/>
    <x v="2"/>
    <n v="6"/>
    <n v="10"/>
    <n v="30"/>
    <n v="180"/>
    <x v="0"/>
    <x v="0"/>
  </r>
  <r>
    <x v="2"/>
    <x v="2"/>
    <x v="2"/>
    <x v="2"/>
    <n v="6"/>
    <n v="10"/>
    <n v="10"/>
    <n v="60"/>
    <x v="1"/>
    <x v="1"/>
  </r>
  <r>
    <x v="0"/>
    <x v="3"/>
    <x v="3"/>
    <x v="3"/>
    <n v="5.5"/>
    <n v="25"/>
    <n v="35"/>
    <n v="192.5"/>
    <x v="0"/>
    <x v="0"/>
  </r>
  <r>
    <x v="1"/>
    <x v="3"/>
    <x v="3"/>
    <x v="3"/>
    <n v="5.5"/>
    <n v="25"/>
    <n v="20"/>
    <n v="110"/>
    <x v="1"/>
    <x v="1"/>
  </r>
  <r>
    <x v="2"/>
    <x v="3"/>
    <x v="3"/>
    <x v="3"/>
    <n v="5.5"/>
    <n v="25"/>
    <n v="18"/>
    <n v="99"/>
    <x v="1"/>
    <x v="1"/>
  </r>
  <r>
    <x v="0"/>
    <x v="4"/>
    <x v="4"/>
    <x v="4"/>
    <n v="3"/>
    <n v="30"/>
    <n v="52"/>
    <n v="156"/>
    <x v="0"/>
    <x v="0"/>
  </r>
  <r>
    <x v="1"/>
    <x v="4"/>
    <x v="4"/>
    <x v="4"/>
    <n v="3"/>
    <n v="30"/>
    <n v="50"/>
    <n v="150"/>
    <x v="0"/>
    <x v="0"/>
  </r>
  <r>
    <x v="2"/>
    <x v="4"/>
    <x v="4"/>
    <x v="4"/>
    <n v="3"/>
    <n v="30"/>
    <n v="35"/>
    <n v="105"/>
    <x v="0"/>
    <x v="0"/>
  </r>
  <r>
    <x v="0"/>
    <x v="5"/>
    <x v="5"/>
    <x v="2"/>
    <n v="9"/>
    <n v="12"/>
    <n v="20"/>
    <n v="180"/>
    <x v="0"/>
    <x v="0"/>
  </r>
  <r>
    <x v="1"/>
    <x v="5"/>
    <x v="5"/>
    <x v="2"/>
    <n v="9"/>
    <n v="12"/>
    <n v="13"/>
    <n v="117"/>
    <x v="0"/>
    <x v="0"/>
  </r>
  <r>
    <x v="2"/>
    <x v="5"/>
    <x v="5"/>
    <x v="2"/>
    <n v="9"/>
    <n v="12"/>
    <n v="10"/>
    <n v="90"/>
    <x v="1"/>
    <x v="1"/>
  </r>
  <r>
    <x v="0"/>
    <x v="6"/>
    <x v="6"/>
    <x v="5"/>
    <n v="15"/>
    <n v="20"/>
    <n v="25"/>
    <n v="375"/>
    <x v="0"/>
    <x v="0"/>
  </r>
  <r>
    <x v="1"/>
    <x v="6"/>
    <x v="6"/>
    <x v="5"/>
    <n v="15"/>
    <n v="20"/>
    <n v="25"/>
    <n v="375"/>
    <x v="0"/>
    <x v="0"/>
  </r>
  <r>
    <x v="2"/>
    <x v="6"/>
    <x v="6"/>
    <x v="5"/>
    <n v="15"/>
    <n v="20"/>
    <n v="20"/>
    <n v="300"/>
    <x v="1"/>
    <x v="1"/>
  </r>
  <r>
    <x v="0"/>
    <x v="7"/>
    <x v="7"/>
    <x v="3"/>
    <n v="4.5"/>
    <n v="25"/>
    <n v="3"/>
    <n v="13.5"/>
    <x v="1"/>
    <x v="1"/>
  </r>
  <r>
    <x v="1"/>
    <x v="7"/>
    <x v="7"/>
    <x v="3"/>
    <n v="4.5"/>
    <n v="25"/>
    <n v="3"/>
    <n v="13.5"/>
    <x v="1"/>
    <x v="1"/>
  </r>
  <r>
    <x v="2"/>
    <x v="7"/>
    <x v="7"/>
    <x v="3"/>
    <n v="4.5"/>
    <n v="25"/>
    <n v="1"/>
    <n v="4.5"/>
    <x v="1"/>
    <x v="1"/>
  </r>
  <r>
    <x v="0"/>
    <x v="8"/>
    <x v="8"/>
    <x v="6"/>
    <n v="10"/>
    <n v="8"/>
    <n v="0"/>
    <n v="0"/>
    <x v="1"/>
    <x v="1"/>
  </r>
  <r>
    <x v="1"/>
    <x v="8"/>
    <x v="8"/>
    <x v="6"/>
    <n v="10"/>
    <n v="8"/>
    <n v="1"/>
    <n v="10"/>
    <x v="1"/>
    <x v="1"/>
  </r>
  <r>
    <x v="2"/>
    <x v="8"/>
    <x v="8"/>
    <x v="6"/>
    <n v="10"/>
    <n v="8"/>
    <n v="1"/>
    <n v="10"/>
    <x v="1"/>
    <x v="1"/>
  </r>
  <r>
    <x v="0"/>
    <x v="9"/>
    <x v="9"/>
    <x v="7"/>
    <n v="11.5"/>
    <n v="10"/>
    <n v="1"/>
    <n v="11.5"/>
    <x v="1"/>
    <x v="1"/>
  </r>
  <r>
    <x v="1"/>
    <x v="9"/>
    <x v="9"/>
    <x v="7"/>
    <n v="11.5"/>
    <n v="10"/>
    <n v="0"/>
    <n v="0"/>
    <x v="1"/>
    <x v="1"/>
  </r>
  <r>
    <x v="2"/>
    <x v="9"/>
    <x v="9"/>
    <x v="7"/>
    <n v="11.5"/>
    <n v="10"/>
    <n v="1"/>
    <n v="11.5"/>
    <x v="1"/>
    <x v="1"/>
  </r>
  <r>
    <x v="0"/>
    <x v="10"/>
    <x v="10"/>
    <x v="7"/>
    <n v="7.5"/>
    <n v="18"/>
    <n v="1"/>
    <n v="7.5"/>
    <x v="1"/>
    <x v="1"/>
  </r>
  <r>
    <x v="1"/>
    <x v="10"/>
    <x v="10"/>
    <x v="7"/>
    <n v="7.5"/>
    <n v="18"/>
    <n v="1"/>
    <n v="7.5"/>
    <x v="1"/>
    <x v="1"/>
  </r>
  <r>
    <x v="2"/>
    <x v="10"/>
    <x v="10"/>
    <x v="7"/>
    <n v="7.5"/>
    <n v="18"/>
    <n v="1"/>
    <n v="7.5"/>
    <x v="1"/>
    <x v="1"/>
  </r>
  <r>
    <x v="0"/>
    <x v="11"/>
    <x v="11"/>
    <x v="8"/>
    <n v="5"/>
    <n v="15"/>
    <n v="0"/>
    <n v="0"/>
    <x v="1"/>
    <x v="1"/>
  </r>
  <r>
    <x v="1"/>
    <x v="11"/>
    <x v="11"/>
    <x v="8"/>
    <n v="5"/>
    <n v="15"/>
    <n v="10"/>
    <n v="50"/>
    <x v="1"/>
    <x v="1"/>
  </r>
  <r>
    <x v="2"/>
    <x v="11"/>
    <x v="11"/>
    <x v="8"/>
    <n v="5"/>
    <n v="15"/>
    <n v="0"/>
    <n v="0"/>
    <x v="1"/>
    <x v="1"/>
  </r>
  <r>
    <x v="0"/>
    <x v="12"/>
    <x v="12"/>
    <x v="0"/>
    <n v="6.5"/>
    <n v="20"/>
    <n v="0"/>
    <n v="0"/>
    <x v="1"/>
    <x v="1"/>
  </r>
  <r>
    <x v="1"/>
    <x v="12"/>
    <x v="12"/>
    <x v="0"/>
    <n v="6.5"/>
    <n v="20"/>
    <n v="0"/>
    <n v="0"/>
    <x v="1"/>
    <x v="1"/>
  </r>
  <r>
    <x v="2"/>
    <x v="12"/>
    <x v="12"/>
    <x v="0"/>
    <n v="6.5"/>
    <n v="20"/>
    <n v="15"/>
    <n v="97.5"/>
    <x v="1"/>
    <x v="1"/>
  </r>
  <r>
    <x v="0"/>
    <x v="13"/>
    <x v="13"/>
    <x v="9"/>
    <n v="7"/>
    <n v="12"/>
    <n v="2"/>
    <n v="14"/>
    <x v="1"/>
    <x v="1"/>
  </r>
  <r>
    <x v="1"/>
    <x v="13"/>
    <x v="13"/>
    <x v="9"/>
    <n v="7"/>
    <n v="12"/>
    <n v="1"/>
    <n v="7"/>
    <x v="1"/>
    <x v="1"/>
  </r>
  <r>
    <x v="2"/>
    <x v="13"/>
    <x v="13"/>
    <x v="9"/>
    <n v="7"/>
    <n v="12"/>
    <n v="2"/>
    <n v="14"/>
    <x v="1"/>
    <x v="1"/>
  </r>
  <r>
    <x v="0"/>
    <x v="14"/>
    <x v="14"/>
    <x v="4"/>
    <n v="4"/>
    <n v="15"/>
    <n v="2"/>
    <n v="8"/>
    <x v="1"/>
    <x v="1"/>
  </r>
  <r>
    <x v="1"/>
    <x v="14"/>
    <x v="14"/>
    <x v="4"/>
    <n v="4"/>
    <n v="15"/>
    <n v="2"/>
    <n v="8"/>
    <x v="1"/>
    <x v="1"/>
  </r>
  <r>
    <x v="2"/>
    <x v="14"/>
    <x v="14"/>
    <x v="4"/>
    <n v="4"/>
    <n v="15"/>
    <n v="1"/>
    <n v="4"/>
    <x v="1"/>
    <x v="1"/>
  </r>
  <r>
    <x v="0"/>
    <x v="15"/>
    <x v="15"/>
    <x v="2"/>
    <n v="6.5"/>
    <n v="10"/>
    <n v="2"/>
    <n v="13"/>
    <x v="1"/>
    <x v="1"/>
  </r>
  <r>
    <x v="1"/>
    <x v="15"/>
    <x v="15"/>
    <x v="2"/>
    <n v="6.5"/>
    <n v="10"/>
    <n v="0"/>
    <n v="0"/>
    <x v="1"/>
    <x v="1"/>
  </r>
  <r>
    <x v="2"/>
    <x v="15"/>
    <x v="15"/>
    <x v="2"/>
    <n v="6.5"/>
    <n v="10"/>
    <n v="2"/>
    <n v="13"/>
    <x v="1"/>
    <x v="1"/>
  </r>
  <r>
    <x v="0"/>
    <x v="16"/>
    <x v="16"/>
    <x v="5"/>
    <n v="8"/>
    <n v="12"/>
    <n v="0"/>
    <n v="0"/>
    <x v="1"/>
    <x v="1"/>
  </r>
  <r>
    <x v="1"/>
    <x v="16"/>
    <x v="16"/>
    <x v="5"/>
    <n v="8"/>
    <n v="12"/>
    <n v="3"/>
    <n v="24"/>
    <x v="1"/>
    <x v="1"/>
  </r>
  <r>
    <x v="2"/>
    <x v="16"/>
    <x v="16"/>
    <x v="5"/>
    <n v="8"/>
    <n v="12"/>
    <n v="4"/>
    <n v="32"/>
    <x v="1"/>
    <x v="1"/>
  </r>
  <r>
    <x v="0"/>
    <x v="17"/>
    <x v="17"/>
    <x v="4"/>
    <n v="4.5"/>
    <n v="20"/>
    <n v="20"/>
    <n v="90"/>
    <x v="1"/>
    <x v="1"/>
  </r>
  <r>
    <x v="1"/>
    <x v="17"/>
    <x v="17"/>
    <x v="4"/>
    <n v="4.5"/>
    <n v="20"/>
    <n v="0"/>
    <n v="0"/>
    <x v="1"/>
    <x v="1"/>
  </r>
  <r>
    <x v="2"/>
    <x v="17"/>
    <x v="17"/>
    <x v="4"/>
    <n v="4.5"/>
    <n v="20"/>
    <n v="0"/>
    <n v="0"/>
    <x v="1"/>
    <x v="1"/>
  </r>
  <r>
    <x v="0"/>
    <x v="18"/>
    <x v="18"/>
    <x v="3"/>
    <n v="5"/>
    <n v="25"/>
    <n v="4"/>
    <n v="20"/>
    <x v="1"/>
    <x v="1"/>
  </r>
  <r>
    <x v="1"/>
    <x v="18"/>
    <x v="18"/>
    <x v="3"/>
    <n v="5"/>
    <n v="25"/>
    <n v="4"/>
    <n v="20"/>
    <x v="1"/>
    <x v="1"/>
  </r>
  <r>
    <x v="2"/>
    <x v="18"/>
    <x v="18"/>
    <x v="3"/>
    <n v="5"/>
    <n v="25"/>
    <n v="2"/>
    <n v="10"/>
    <x v="1"/>
    <x v="1"/>
  </r>
  <r>
    <x v="0"/>
    <x v="19"/>
    <x v="19"/>
    <x v="2"/>
    <n v="7.5"/>
    <n v="10"/>
    <n v="2"/>
    <n v="15"/>
    <x v="1"/>
    <x v="1"/>
  </r>
  <r>
    <x v="1"/>
    <x v="19"/>
    <x v="19"/>
    <x v="2"/>
    <n v="7.5"/>
    <n v="10"/>
    <n v="2"/>
    <n v="15"/>
    <x v="1"/>
    <x v="1"/>
  </r>
  <r>
    <x v="2"/>
    <x v="19"/>
    <x v="19"/>
    <x v="2"/>
    <n v="7.5"/>
    <n v="10"/>
    <n v="1"/>
    <n v="7.5"/>
    <x v="1"/>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0B89474-BCF2-4D9E-A0B5-6421DA108D3F}" name="PivotTable3" cacheId="19" applyNumberFormats="0" applyBorderFormats="0" applyFontFormats="0" applyPatternFormats="0" applyAlignmentFormats="0" applyWidthHeightFormats="1" dataCaption="Values" updatedVersion="8" minRefreshableVersion="3" showDrill="0" useAutoFormatting="1" itemPrintTitles="1" createdVersion="8" indent="0" compact="0" compactData="0" multipleFieldFilters="0">
  <location ref="B6:H60" firstHeaderRow="1" firstDataRow="2" firstDataCol="3" rowPageCount="2" colPageCount="1"/>
  <pivotFields count="10">
    <pivotField axis="axisCol" compact="0" outline="0" subtotalTop="0" showAll="0" insertBlankRow="1">
      <items count="4">
        <item x="0"/>
        <item x="1"/>
        <item x="2"/>
        <item t="default"/>
      </items>
    </pivotField>
    <pivotField axis="axisRow" compact="0" outline="0" subtotalTop="0" showAll="0" insertBlankRow="1" defaultSubtotal="0">
      <items count="20">
        <item x="0"/>
        <item x="1"/>
        <item x="2"/>
        <item x="3"/>
        <item x="4"/>
        <item x="5"/>
        <item x="6"/>
        <item x="7"/>
        <item x="8"/>
        <item x="9"/>
        <item x="10"/>
        <item x="11"/>
        <item x="12"/>
        <item x="13"/>
        <item x="14"/>
        <item x="15"/>
        <item x="16"/>
        <item x="17"/>
        <item x="18"/>
        <item x="19"/>
      </items>
    </pivotField>
    <pivotField axis="axisRow" compact="0" outline="0" subtotalTop="0" showAll="0" insertBlankRow="1">
      <items count="21">
        <item x="16"/>
        <item x="1"/>
        <item x="7"/>
        <item x="17"/>
        <item x="12"/>
        <item x="9"/>
        <item x="3"/>
        <item x="13"/>
        <item x="2"/>
        <item x="14"/>
        <item x="8"/>
        <item x="4"/>
        <item x="15"/>
        <item x="0"/>
        <item x="19"/>
        <item x="6"/>
        <item x="10"/>
        <item x="5"/>
        <item x="18"/>
        <item x="11"/>
        <item t="default"/>
      </items>
    </pivotField>
    <pivotField axis="axisRow" compact="0" outline="0" subtotalTop="0" showAll="0" insertBlankRow="1">
      <items count="31">
        <item x="7"/>
        <item x="0"/>
        <item x="5"/>
        <item x="2"/>
        <item x="6"/>
        <item x="4"/>
        <item x="3"/>
        <item x="9"/>
        <item x="1"/>
        <item x="8"/>
        <item m="1" x="10"/>
        <item m="1" x="11"/>
        <item m="1" x="12"/>
        <item m="1" x="13"/>
        <item m="1" x="14"/>
        <item m="1" x="15"/>
        <item m="1" x="16"/>
        <item m="1" x="17"/>
        <item m="1" x="18"/>
        <item m="1" x="19"/>
        <item m="1" x="20"/>
        <item m="1" x="21"/>
        <item m="1" x="22"/>
        <item m="1" x="23"/>
        <item m="1" x="24"/>
        <item m="1" x="25"/>
        <item m="1" x="26"/>
        <item m="1" x="27"/>
        <item m="1" x="28"/>
        <item m="1" x="29"/>
        <item t="default"/>
      </items>
    </pivotField>
    <pivotField compact="0" outline="0" subtotalTop="0" showAll="0" insertBlankRow="1"/>
    <pivotField dataField="1" compact="0" outline="0" subtotalTop="0" showAll="0" insertBlankRow="1"/>
    <pivotField compact="0" outline="0" subtotalTop="0" showAll="0" insertBlankRow="1"/>
    <pivotField compact="0" outline="0" subtotalTop="0" showAll="0" insertBlankRow="1"/>
    <pivotField axis="axisPage" compact="0" outline="0" subtotalTop="0" showAll="0" insertBlankRow="1">
      <items count="5">
        <item m="1" x="2"/>
        <item m="1" x="3"/>
        <item x="0"/>
        <item x="1"/>
        <item t="default"/>
      </items>
    </pivotField>
    <pivotField axis="axisPage" compact="0" outline="0" subtotalTop="0" showAll="0" insertBlankRow="1">
      <items count="3">
        <item x="1"/>
        <item x="0"/>
        <item t="default"/>
      </items>
    </pivotField>
  </pivotFields>
  <rowFields count="3">
    <field x="3"/>
    <field x="1"/>
    <field x="2"/>
  </rowFields>
  <rowItems count="53">
    <i>
      <x/>
      <x v="9"/>
      <x v="5"/>
    </i>
    <i t="blank" r="1">
      <x v="9"/>
    </i>
    <i r="1">
      <x v="10"/>
      <x v="16"/>
    </i>
    <i t="blank" r="1">
      <x v="10"/>
    </i>
    <i t="default">
      <x/>
    </i>
    <i t="blank">
      <x/>
    </i>
    <i>
      <x v="1"/>
      <x v="12"/>
      <x v="4"/>
    </i>
    <i t="blank" r="1">
      <x v="12"/>
    </i>
    <i t="default">
      <x v="1"/>
    </i>
    <i t="blank">
      <x v="1"/>
    </i>
    <i>
      <x v="2"/>
      <x v="6"/>
      <x v="15"/>
    </i>
    <i t="blank" r="1">
      <x v="6"/>
    </i>
    <i r="1">
      <x v="16"/>
      <x/>
    </i>
    <i t="blank" r="1">
      <x v="16"/>
    </i>
    <i t="default">
      <x v="2"/>
    </i>
    <i t="blank">
      <x v="2"/>
    </i>
    <i>
      <x v="3"/>
      <x v="2"/>
      <x v="8"/>
    </i>
    <i t="blank" r="1">
      <x v="2"/>
    </i>
    <i r="1">
      <x v="5"/>
      <x v="17"/>
    </i>
    <i t="blank" r="1">
      <x v="5"/>
    </i>
    <i r="1">
      <x v="15"/>
      <x v="12"/>
    </i>
    <i t="blank" r="1">
      <x v="15"/>
    </i>
    <i r="1">
      <x v="19"/>
      <x v="14"/>
    </i>
    <i t="blank" r="1">
      <x v="19"/>
    </i>
    <i t="default">
      <x v="3"/>
    </i>
    <i t="blank">
      <x v="3"/>
    </i>
    <i>
      <x v="4"/>
      <x v="8"/>
      <x v="10"/>
    </i>
    <i t="blank" r="1">
      <x v="8"/>
    </i>
    <i t="default">
      <x v="4"/>
    </i>
    <i t="blank">
      <x v="4"/>
    </i>
    <i>
      <x v="5"/>
      <x v="14"/>
      <x v="9"/>
    </i>
    <i t="blank" r="1">
      <x v="14"/>
    </i>
    <i r="1">
      <x v="17"/>
      <x v="3"/>
    </i>
    <i t="blank" r="1">
      <x v="17"/>
    </i>
    <i t="default">
      <x v="5"/>
    </i>
    <i t="blank">
      <x v="5"/>
    </i>
    <i>
      <x v="6"/>
      <x v="3"/>
      <x v="6"/>
    </i>
    <i t="blank" r="1">
      <x v="3"/>
    </i>
    <i r="1">
      <x v="7"/>
      <x v="2"/>
    </i>
    <i t="blank" r="1">
      <x v="7"/>
    </i>
    <i r="1">
      <x v="18"/>
      <x v="18"/>
    </i>
    <i t="blank" r="1">
      <x v="18"/>
    </i>
    <i t="default">
      <x v="6"/>
    </i>
    <i t="blank">
      <x v="6"/>
    </i>
    <i>
      <x v="7"/>
      <x v="13"/>
      <x v="7"/>
    </i>
    <i t="blank" r="1">
      <x v="13"/>
    </i>
    <i t="default">
      <x v="7"/>
    </i>
    <i t="blank">
      <x v="7"/>
    </i>
    <i>
      <x v="9"/>
      <x v="11"/>
      <x v="19"/>
    </i>
    <i t="blank" r="1">
      <x v="11"/>
    </i>
    <i t="default">
      <x v="9"/>
    </i>
    <i t="blank">
      <x v="9"/>
    </i>
    <i t="grand">
      <x/>
    </i>
  </rowItems>
  <colFields count="1">
    <field x="0"/>
  </colFields>
  <colItems count="4">
    <i>
      <x/>
    </i>
    <i>
      <x v="1"/>
    </i>
    <i>
      <x v="2"/>
    </i>
    <i t="grand">
      <x/>
    </i>
  </colItems>
  <pageFields count="2">
    <pageField fld="8" item="3" hier="-1"/>
    <pageField fld="9" item="0" hier="-1"/>
  </pageFields>
  <dataFields count="1">
    <dataField name="Sum of Reorder Level" fld="5" baseField="0" baseItem="0"/>
  </dataField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InsertBlankRowDefault="1"/>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99F4B41-721C-4BBD-9746-79B0440E0C6C}" name="PivotTable4" cacheId="19" applyNumberFormats="0" applyBorderFormats="0" applyFontFormats="0" applyPatternFormats="0" applyAlignmentFormats="0" applyWidthHeightFormats="1" dataCaption="Values" updatedVersion="8" minRefreshableVersion="3" showDrill="0" useAutoFormatting="1" itemPrintTitles="1" createdVersion="8" indent="0" compact="0" compactData="0" multipleFieldFilters="0">
  <location ref="I4:N26" firstHeaderRow="1" firstDataRow="2" firstDataCol="2"/>
  <pivotFields count="10">
    <pivotField axis="axisCol" compact="0" outline="0" subtotalTop="0" showAll="0" defaultSubtotal="0">
      <items count="3">
        <item x="0"/>
        <item x="1"/>
        <item x="2"/>
      </items>
    </pivotField>
    <pivotField axis="axisRow" compact="0" outline="0" subtotalTop="0" showAll="0" defaultSubtotal="0">
      <items count="20">
        <item x="0"/>
        <item x="1"/>
        <item x="2"/>
        <item x="3"/>
        <item x="4"/>
        <item x="5"/>
        <item x="6"/>
        <item x="7"/>
        <item x="8"/>
        <item x="9"/>
        <item x="10"/>
        <item x="11"/>
        <item x="12"/>
        <item x="13"/>
        <item x="14"/>
        <item x="15"/>
        <item x="16"/>
        <item x="17"/>
        <item x="18"/>
        <item x="19"/>
      </items>
    </pivotField>
    <pivotField axis="axisRow" compact="0" outline="0" subtotalTop="0" showAll="0" defaultSubtotal="0">
      <items count="20">
        <item x="16"/>
        <item x="1"/>
        <item x="7"/>
        <item x="17"/>
        <item x="12"/>
        <item x="9"/>
        <item x="3"/>
        <item x="13"/>
        <item x="2"/>
        <item x="14"/>
        <item x="8"/>
        <item x="4"/>
        <item x="15"/>
        <item x="0"/>
        <item x="19"/>
        <item x="6"/>
        <item x="10"/>
        <item x="5"/>
        <item x="18"/>
        <item x="11"/>
      </items>
    </pivotField>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dataField="1" compact="0" outline="0" subtotalTop="0" showAll="0" defaultSubtotal="0"/>
    <pivotField compact="0" outline="0" subtotalTop="0" showAll="0" defaultSubtotal="0"/>
    <pivotField compact="0" outline="0" subtotalTop="0" showAll="0" defaultSubtotal="0"/>
  </pivotFields>
  <rowFields count="2">
    <field x="2"/>
    <field x="1"/>
  </rowFields>
  <rowItems count="21">
    <i>
      <x/>
      <x v="16"/>
    </i>
    <i>
      <x v="1"/>
      <x v="1"/>
    </i>
    <i>
      <x v="2"/>
      <x v="7"/>
    </i>
    <i>
      <x v="3"/>
      <x v="17"/>
    </i>
    <i>
      <x v="4"/>
      <x v="12"/>
    </i>
    <i>
      <x v="5"/>
      <x v="9"/>
    </i>
    <i>
      <x v="6"/>
      <x v="3"/>
    </i>
    <i>
      <x v="7"/>
      <x v="13"/>
    </i>
    <i>
      <x v="8"/>
      <x v="2"/>
    </i>
    <i>
      <x v="9"/>
      <x v="14"/>
    </i>
    <i>
      <x v="10"/>
      <x v="8"/>
    </i>
    <i>
      <x v="11"/>
      <x v="4"/>
    </i>
    <i>
      <x v="12"/>
      <x v="15"/>
    </i>
    <i>
      <x v="13"/>
      <x/>
    </i>
    <i>
      <x v="14"/>
      <x v="19"/>
    </i>
    <i>
      <x v="15"/>
      <x v="6"/>
    </i>
    <i>
      <x v="16"/>
      <x v="10"/>
    </i>
    <i>
      <x v="17"/>
      <x v="5"/>
    </i>
    <i>
      <x v="18"/>
      <x v="18"/>
    </i>
    <i>
      <x v="19"/>
      <x v="11"/>
    </i>
    <i t="grand">
      <x/>
    </i>
  </rowItems>
  <colFields count="1">
    <field x="0"/>
  </colFields>
  <colItems count="4">
    <i>
      <x/>
    </i>
    <i>
      <x v="1"/>
    </i>
    <i>
      <x v="2"/>
    </i>
    <i t="grand">
      <x/>
    </i>
  </colItems>
  <dataFields count="1">
    <dataField name="Sum of Stock Value" fld="7" baseField="0" baseItem="0" numFmtId="4"/>
  </dataField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E745ACE-6B64-4BC0-BBC9-BE56C316D603}" name="PivotTable2" cacheId="19" applyNumberFormats="0" applyBorderFormats="0" applyFontFormats="0" applyPatternFormats="0" applyAlignmentFormats="0" applyWidthHeightFormats="1" dataCaption="Values" updatedVersion="8" minRefreshableVersion="3" showDrill="0" useAutoFormatting="1" itemPrintTitles="1" createdVersion="8" indent="0" compact="0" compactData="0" multipleFieldFilters="0">
  <location ref="B4:G26" firstHeaderRow="1" firstDataRow="2" firstDataCol="2"/>
  <pivotFields count="10">
    <pivotField axis="axisCol" compact="0" outline="0" subtotalTop="0" showAll="0" defaultSubtotal="0">
      <items count="3">
        <item x="0"/>
        <item x="1"/>
        <item x="2"/>
      </items>
    </pivotField>
    <pivotField axis="axisRow" compact="0" outline="0" subtotalTop="0" showAll="0" defaultSubtotal="0">
      <items count="20">
        <item x="0"/>
        <item x="1"/>
        <item x="2"/>
        <item x="3"/>
        <item x="4"/>
        <item x="5"/>
        <item x="6"/>
        <item x="7"/>
        <item x="8"/>
        <item x="9"/>
        <item x="10"/>
        <item x="11"/>
        <item x="12"/>
        <item x="13"/>
        <item x="14"/>
        <item x="15"/>
        <item x="16"/>
        <item x="17"/>
        <item x="18"/>
        <item x="19"/>
      </items>
    </pivotField>
    <pivotField axis="axisRow" compact="0" outline="0" subtotalTop="0" showAll="0" defaultSubtotal="0">
      <items count="20">
        <item x="16"/>
        <item x="1"/>
        <item x="7"/>
        <item x="17"/>
        <item x="12"/>
        <item x="9"/>
        <item x="3"/>
        <item x="13"/>
        <item x="2"/>
        <item x="14"/>
        <item x="8"/>
        <item x="4"/>
        <item x="15"/>
        <item x="0"/>
        <item x="19"/>
        <item x="6"/>
        <item x="10"/>
        <item x="5"/>
        <item x="18"/>
        <item x="11"/>
      </items>
    </pivotField>
    <pivotField compact="0" outline="0" subtotalTop="0" showAll="0" defaultSubtotal="0"/>
    <pivotField compact="0" outline="0" subtotalTop="0" showAll="0" defaultSubtotal="0"/>
    <pivotField compact="0" outline="0" subtotalTop="0" showAll="0" defaultSubtotal="0"/>
    <pivotField dataField="1" compact="0" outline="0" subtotalTop="0" showAll="0" defaultSubtotal="0"/>
    <pivotField compact="0" outline="0" subtotalTop="0" showAll="0" defaultSubtotal="0"/>
    <pivotField compact="0" outline="0" subtotalTop="0" showAll="0" defaultSubtotal="0"/>
    <pivotField compact="0" outline="0" subtotalTop="0" showAll="0" defaultSubtotal="0"/>
  </pivotFields>
  <rowFields count="2">
    <field x="2"/>
    <field x="1"/>
  </rowFields>
  <rowItems count="21">
    <i>
      <x/>
      <x v="16"/>
    </i>
    <i>
      <x v="1"/>
      <x v="1"/>
    </i>
    <i>
      <x v="2"/>
      <x v="7"/>
    </i>
    <i>
      <x v="3"/>
      <x v="17"/>
    </i>
    <i>
      <x v="4"/>
      <x v="12"/>
    </i>
    <i>
      <x v="5"/>
      <x v="9"/>
    </i>
    <i>
      <x v="6"/>
      <x v="3"/>
    </i>
    <i>
      <x v="7"/>
      <x v="13"/>
    </i>
    <i>
      <x v="8"/>
      <x v="2"/>
    </i>
    <i>
      <x v="9"/>
      <x v="14"/>
    </i>
    <i>
      <x v="10"/>
      <x v="8"/>
    </i>
    <i>
      <x v="11"/>
      <x v="4"/>
    </i>
    <i>
      <x v="12"/>
      <x v="15"/>
    </i>
    <i>
      <x v="13"/>
      <x/>
    </i>
    <i>
      <x v="14"/>
      <x v="19"/>
    </i>
    <i>
      <x v="15"/>
      <x v="6"/>
    </i>
    <i>
      <x v="16"/>
      <x v="10"/>
    </i>
    <i>
      <x v="17"/>
      <x v="5"/>
    </i>
    <i>
      <x v="18"/>
      <x v="18"/>
    </i>
    <i>
      <x v="19"/>
      <x v="11"/>
    </i>
    <i t="grand">
      <x/>
    </i>
  </rowItems>
  <colFields count="1">
    <field x="0"/>
  </colFields>
  <colItems count="4">
    <i>
      <x/>
    </i>
    <i>
      <x v="1"/>
    </i>
    <i>
      <x v="2"/>
    </i>
    <i t="grand">
      <x/>
    </i>
  </colItems>
  <dataFields count="1">
    <dataField name="Sum of QuantityOnHand" fld="6" baseField="0" baseItem="0"/>
  </dataFields>
  <conditionalFormats count="1">
    <conditionalFormat priority="1">
      <pivotAreas count="1">
        <pivotArea type="data" outline="0" collapsedLevelsAreSubtotals="1" fieldPosition="0">
          <references count="4">
            <reference field="4294967294" count="1" selected="0">
              <x v="0"/>
            </reference>
            <reference field="0" count="3" selected="0">
              <x v="0"/>
              <x v="1"/>
              <x v="2"/>
            </reference>
            <reference field="1" count="20" selected="0">
              <x v="0"/>
              <x v="1"/>
              <x v="2"/>
              <x v="3"/>
              <x v="4"/>
              <x v="5"/>
              <x v="6"/>
              <x v="7"/>
              <x v="8"/>
              <x v="9"/>
              <x v="10"/>
              <x v="11"/>
              <x v="12"/>
              <x v="13"/>
              <x v="14"/>
              <x v="15"/>
              <x v="16"/>
              <x v="17"/>
              <x v="18"/>
              <x v="19"/>
            </reference>
            <reference field="2" count="20" selected="0">
              <x v="0"/>
              <x v="1"/>
              <x v="2"/>
              <x v="3"/>
              <x v="4"/>
              <x v="5"/>
              <x v="6"/>
              <x v="7"/>
              <x v="8"/>
              <x v="9"/>
              <x v="10"/>
              <x v="11"/>
              <x v="12"/>
              <x v="13"/>
              <x v="14"/>
              <x v="15"/>
              <x v="16"/>
              <x v="17"/>
              <x v="18"/>
              <x v="19"/>
            </reference>
          </references>
        </pivotArea>
      </pivotAreas>
    </conditionalFormat>
  </conditional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upplier" xr10:uid="{4C6D3E71-1612-4D2A-A9EB-BA1BDD376C5A}" sourceName="Supplier">
  <pivotTables>
    <pivotTable tabId="3" name="PivotTable3"/>
  </pivotTables>
  <data>
    <tabular pivotCacheId="1191308365">
      <items count="30">
        <i x="7" s="1"/>
        <i x="0" s="1"/>
        <i x="5" s="1"/>
        <i x="2" s="1"/>
        <i x="6" s="1"/>
        <i x="4" s="1"/>
        <i x="3" s="1"/>
        <i x="9" s="1"/>
        <i x="8" s="1"/>
        <i x="26" s="1" nd="1"/>
        <i x="11" s="1" nd="1"/>
        <i x="17" s="1" nd="1"/>
        <i x="27" s="1" nd="1"/>
        <i x="22" s="1" nd="1"/>
        <i x="19" s="1" nd="1"/>
        <i x="13" s="1" nd="1"/>
        <i x="23" s="1" nd="1"/>
        <i x="12" s="1" nd="1"/>
        <i x="24" s="1" nd="1"/>
        <i x="18" s="1" nd="1"/>
        <i x="14" s="1" nd="1"/>
        <i x="25" s="1" nd="1"/>
        <i x="10" s="1" nd="1"/>
        <i x="29" s="1" nd="1"/>
        <i x="16" s="1" nd="1"/>
        <i x="20" s="1" nd="1"/>
        <i x="15" s="1" nd="1"/>
        <i x="28" s="1" nd="1"/>
        <i x="1" s="1" nd="1"/>
        <i x="21"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upplier" xr10:uid="{1636CFF2-1209-4796-8C19-0EF8EE0C7927}" cache="Slicer_Supplier" caption="Supplier" style="SlicerStyleOther1"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0217639-F320-481F-BF7B-6BF13EA7BBED}" name="Inventory" displayName="Inventory" ref="B5:K65" totalsRowShown="0">
  <autoFilter ref="B5:K65" xr:uid="{20217639-F320-481F-BF7B-6BF13EA7BBED}"/>
  <tableColumns count="10">
    <tableColumn id="2" xr3:uid="{E89955E6-E442-481A-BBCF-7F4257874FBE}" name="Site"/>
    <tableColumn id="1" xr3:uid="{2CBC51F3-E439-4049-BEFE-80202942C133}" name="ProductID"/>
    <tableColumn id="5" xr3:uid="{1533246D-0B22-4518-95FA-2618D48E6094}" name="Product Description" dataCellStyle="Comma">
      <calculatedColumnFormula>_xlfn.XLOOKUP(Inventory[[#This Row],[ProductID]], Products[ProductID], Products[ProductName], "Not Found")</calculatedColumnFormula>
    </tableColumn>
    <tableColumn id="10" xr3:uid="{E7D039A7-90C2-4FC6-AD2C-024BDD7A76F6}" name="Supplier" dataCellStyle="Comma">
      <calculatedColumnFormula>_xlfn.XLOOKUP(Inventory[[#This Row],[ProductID]], Products[ProductID], Products[Supplier], "Not Found")</calculatedColumnFormula>
    </tableColumn>
    <tableColumn id="4" xr3:uid="{DDB19DC1-7EEC-42CB-BC81-D24E71397E7E}" name="Cost/Unit" dataCellStyle="Comma">
      <calculatedColumnFormula>_xlfn.XLOOKUP(Inventory[[#This Row],[ProductID]], Products[ProductID], Products[Cost/Unit], "Not Found")</calculatedColumnFormula>
    </tableColumn>
    <tableColumn id="7" xr3:uid="{A6CED601-67FD-460A-8DEC-B5989A6A0322}" name="Reorder Level" dataDxfId="12">
      <calculatedColumnFormula>_xlfn.XLOOKUP(Inventory[[#This Row],[ProductID]], Products[ProductID], Products[ReorderLevel], "Not Found")</calculatedColumnFormula>
    </tableColumn>
    <tableColumn id="3" xr3:uid="{C32C593E-DB22-41AE-98E2-69349DAACA84}" name="QuantityOnHand" dataDxfId="11">
      <calculatedColumnFormula>SUMIFS(Transactions[Quantity], Transactions[ProductID], Inventory[[#This Row],[ProductID]], Transactions[Site], Inventory[[#This Row],[Site]])</calculatedColumnFormula>
    </tableColumn>
    <tableColumn id="6" xr3:uid="{84ED2DF8-47B2-451C-AFF7-C347990F1819}" name="Stock Value" dataCellStyle="Comma">
      <calculatedColumnFormula>Inventory[[#This Row],[Cost/Unit]]*Inventory[[#This Row],[QuantityOnHand]]</calculatedColumnFormula>
    </tableColumn>
    <tableColumn id="8" xr3:uid="{52CCAE3D-FDDF-4C58-95D3-174EFC0776C6}" name="Reorder" dataDxfId="10">
      <calculatedColumnFormula>IF(Inventory[[#This Row],[QuantityOnHand]]&lt;=Inventory[[#This Row],[Reorder Level]], "Yes", "No")</calculatedColumnFormula>
    </tableColumn>
    <tableColumn id="9" xr3:uid="{8C466474-7377-4ABD-BB02-103062F94040}" name="Order Date" dataDxfId="9"/>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07825B8-63A3-4742-92E8-EBE7E1C386F6}" name="Transactions" displayName="Transactions" ref="B3:G74" totalsRowShown="0">
  <autoFilter ref="B3:G74" xr:uid="{707825B8-63A3-4742-92E8-EBE7E1C386F6}"/>
  <tableColumns count="6">
    <tableColumn id="1" xr3:uid="{75DD9A3D-4351-4356-BBC0-F31DBDDFA758}" name="TransID"/>
    <tableColumn id="2" xr3:uid="{C9E9B975-2007-4308-ABB7-4342D2FB94B7}" name="Date" dataDxfId="8"/>
    <tableColumn id="3" xr3:uid="{D8DBE65D-12E0-4498-A10D-EC09317A10EA}" name="ProductID"/>
    <tableColumn id="4" xr3:uid="{63224F20-C3FB-41AF-AF36-76F21B6A07FB}" name="Site"/>
    <tableColumn id="5" xr3:uid="{E3150B07-8FBA-49F5-A89F-D50AAE1D887B}" name="Quantity"/>
    <tableColumn id="6" xr3:uid="{078B499D-025B-4FF0-875F-9B70B9093C9C}" name="Type"/>
  </tableColumns>
  <tableStyleInfo name="TableStyleLight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35ED678-FAE6-4198-A3A1-98725DAD644C}" name="Products" displayName="Products" ref="B3:G23" totalsRowShown="0" headerRowDxfId="7" dataDxfId="6">
  <autoFilter ref="B3:G23" xr:uid="{235ED678-FAE6-4198-A3A1-98725DAD644C}"/>
  <tableColumns count="6">
    <tableColumn id="1" xr3:uid="{DCFE32F0-05A4-4D83-B973-850A13B639B3}" name="ProductID" dataDxfId="5"/>
    <tableColumn id="2" xr3:uid="{F04F71C1-F368-4F29-A404-77C10B9E603C}" name="ProductName" dataDxfId="4"/>
    <tableColumn id="3" xr3:uid="{7B7CDBE4-1CD5-4E3A-8FA8-0013C080F040}" name="Category" dataDxfId="3"/>
    <tableColumn id="6" xr3:uid="{4ACDD195-8079-45BB-A65D-18963881AB84}" name="Cost/Unit" dataDxfId="2"/>
    <tableColumn id="5" xr3:uid="{0DCA613C-D4BD-4D98-8D13-16D801666A5C}" name="ReorderLevel" dataDxfId="1"/>
    <tableColumn id="7" xr3:uid="{CC9B2D28-CF63-4624-8B47-76DA684A0F39}" name="Supplier" dataDxfId="0"/>
  </tableColumns>
  <tableStyleInfo name="TableStyleLight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5.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8" Type="http://schemas.openxmlformats.org/officeDocument/2006/relationships/hyperlink" Target="https://www.myonlinetraininghub.com/excel-expert-upgrade" TargetMode="External"/><Relationship Id="rId13" Type="http://schemas.openxmlformats.org/officeDocument/2006/relationships/hyperlink" Target="https://www.myonlinetraininghub.com/power-pivot-course" TargetMode="External"/><Relationship Id="rId18" Type="http://schemas.openxmlformats.org/officeDocument/2006/relationships/hyperlink" Target="https://www.myonlinetraininghub.com/excel-operations-management-course" TargetMode="External"/><Relationship Id="rId3" Type="http://schemas.openxmlformats.org/officeDocument/2006/relationships/hyperlink" Target="http://www.myonlinetraininghub.com/excel-webinars" TargetMode="External"/><Relationship Id="rId21" Type="http://schemas.openxmlformats.org/officeDocument/2006/relationships/drawing" Target="../drawings/drawing7.xml"/><Relationship Id="rId7" Type="http://schemas.openxmlformats.org/officeDocument/2006/relationships/hyperlink" Target="https://www.myonlinetraininghub.com/excel-dashboard-course" TargetMode="External"/><Relationship Id="rId12" Type="http://schemas.openxmlformats.org/officeDocument/2006/relationships/hyperlink" Target="https://www.myonlinetraininghub.com/excel-pivottable-course" TargetMode="External"/><Relationship Id="rId17" Type="http://schemas.openxmlformats.org/officeDocument/2006/relationships/hyperlink" Target="https://www.myonlinetraininghub.com/excel-for-customer-service-professionals" TargetMode="External"/><Relationship Id="rId2" Type="http://schemas.openxmlformats.org/officeDocument/2006/relationships/hyperlink" Target="http://www.myonlinetraininghub.com/category/excel-dashboard" TargetMode="External"/><Relationship Id="rId16" Type="http://schemas.openxmlformats.org/officeDocument/2006/relationships/hyperlink" Target="https://www.myonlinetraininghub.com/excel-analysis-toolpak-course" TargetMode="External"/><Relationship Id="rId20" Type="http://schemas.openxmlformats.org/officeDocument/2006/relationships/hyperlink" Target="https://www.myonlinetraininghub.com/microsoft-word-course" TargetMode="External"/><Relationship Id="rId1" Type="http://schemas.openxmlformats.org/officeDocument/2006/relationships/hyperlink" Target="http://www.myonlinetraininghub.com/category/excel-charts" TargetMode="External"/><Relationship Id="rId6" Type="http://schemas.openxmlformats.org/officeDocument/2006/relationships/hyperlink" Target="https://www.myonlinetraininghub.com/power-bi-course" TargetMode="External"/><Relationship Id="rId11" Type="http://schemas.openxmlformats.org/officeDocument/2006/relationships/hyperlink" Target="https://www.myonlinetraininghub.com/excel-pivottable-course-quick-start" TargetMode="External"/><Relationship Id="rId5" Type="http://schemas.openxmlformats.org/officeDocument/2006/relationships/hyperlink" Target="https://www.myonlinetraininghub.com/excel-functions" TargetMode="External"/><Relationship Id="rId15" Type="http://schemas.openxmlformats.org/officeDocument/2006/relationships/hyperlink" Target="https://www.myonlinetraininghub.com/excel-for-finance-course" TargetMode="External"/><Relationship Id="rId10" Type="http://schemas.openxmlformats.org/officeDocument/2006/relationships/hyperlink" Target="https://www.myonlinetraininghub.com/excel-power-query-course" TargetMode="External"/><Relationship Id="rId19" Type="http://schemas.openxmlformats.org/officeDocument/2006/relationships/hyperlink" Target="https://www.myonlinetraininghub.com/financial-modelling-course" TargetMode="External"/><Relationship Id="rId4" Type="http://schemas.openxmlformats.org/officeDocument/2006/relationships/hyperlink" Target="https://www.myonlinetraininghub.com/excel-forum" TargetMode="External"/><Relationship Id="rId9" Type="http://schemas.openxmlformats.org/officeDocument/2006/relationships/hyperlink" Target="https://www.myonlinetraininghub.com/advanced-excel-formulas-course" TargetMode="External"/><Relationship Id="rId14" Type="http://schemas.openxmlformats.org/officeDocument/2006/relationships/hyperlink" Target="https://www.myonlinetraininghub.com/excel-for-decision-making-cour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794F0-3D20-4237-88A8-E8A2C7E46FF3}">
  <dimension ref="A1:Q31"/>
  <sheetViews>
    <sheetView showGridLines="0" showRowColHeaders="0" tabSelected="1" zoomScaleNormal="100" workbookViewId="0"/>
  </sheetViews>
  <sheetFormatPr defaultColWidth="0" defaultRowHeight="15" customHeight="1" zeroHeight="1" x14ac:dyDescent="0.25"/>
  <cols>
    <col min="1" max="1" width="3.7109375" customWidth="1"/>
    <col min="2" max="17" width="9.140625" customWidth="1"/>
    <col min="18" max="16384" width="9.140625" hidden="1"/>
  </cols>
  <sheetData>
    <row r="1" spans="1:17" ht="52.5" customHeight="1" x14ac:dyDescent="0.25">
      <c r="A1" s="1"/>
      <c r="B1" s="4" t="s">
        <v>0</v>
      </c>
      <c r="C1" s="4"/>
      <c r="D1" s="4"/>
      <c r="E1" s="4"/>
      <c r="F1" s="4"/>
      <c r="G1" s="4"/>
      <c r="H1" s="4"/>
      <c r="I1" s="4"/>
      <c r="J1" s="4"/>
      <c r="K1" s="4"/>
      <c r="L1" s="4"/>
      <c r="M1" s="4"/>
      <c r="N1" s="4"/>
      <c r="O1" s="4"/>
      <c r="P1" s="4"/>
      <c r="Q1" s="4"/>
    </row>
    <row r="2" spans="1:17" x14ac:dyDescent="0.25"/>
    <row r="3" spans="1:17" ht="18.75" x14ac:dyDescent="0.3">
      <c r="B3" s="5" t="s">
        <v>1</v>
      </c>
    </row>
    <row r="4" spans="1:17" ht="18.75" x14ac:dyDescent="0.25">
      <c r="B4" s="6" t="s">
        <v>2</v>
      </c>
    </row>
    <row r="5" spans="1:17" ht="18.75" x14ac:dyDescent="0.25">
      <c r="B5" s="6" t="s">
        <v>3</v>
      </c>
    </row>
    <row r="6" spans="1:17" ht="18.75" x14ac:dyDescent="0.25">
      <c r="B6" s="6"/>
    </row>
    <row r="7" spans="1:17" ht="18.75" x14ac:dyDescent="0.25">
      <c r="B7" s="6" t="s">
        <v>4</v>
      </c>
    </row>
    <row r="8" spans="1:17" ht="18.75" x14ac:dyDescent="0.25">
      <c r="B8" s="6" t="s">
        <v>5</v>
      </c>
    </row>
    <row r="9" spans="1:17" x14ac:dyDescent="0.25"/>
    <row r="10" spans="1:17" ht="18.75" x14ac:dyDescent="0.25">
      <c r="B10" s="6" t="s">
        <v>6</v>
      </c>
    </row>
    <row r="11" spans="1:17" ht="18.75" x14ac:dyDescent="0.25">
      <c r="B11" s="6" t="s">
        <v>7</v>
      </c>
    </row>
    <row r="16" spans="1:17" ht="15" customHeight="1" x14ac:dyDescent="0.25"/>
    <row r="30" spans="2:2" hidden="1" x14ac:dyDescent="0.25">
      <c r="B30" t="s">
        <v>8</v>
      </c>
    </row>
    <row r="31" spans="2:2" ht="15" customHeight="1"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8EB1E-FDAB-47F7-A72D-0DAFE77F1777}">
  <dimension ref="A1:W65"/>
  <sheetViews>
    <sheetView showGridLines="0" zoomScaleNormal="100" workbookViewId="0">
      <selection activeCell="E3" sqref="E3"/>
    </sheetView>
  </sheetViews>
  <sheetFormatPr defaultRowHeight="15" x14ac:dyDescent="0.25"/>
  <cols>
    <col min="1" max="1" width="3.28515625" customWidth="1"/>
    <col min="2" max="2" width="9" customWidth="1"/>
    <col min="3" max="3" width="11.85546875" customWidth="1"/>
    <col min="4" max="4" width="25.140625" bestFit="1" customWidth="1"/>
    <col min="5" max="5" width="22.140625" bestFit="1" customWidth="1"/>
    <col min="6" max="6" width="12" bestFit="1" customWidth="1"/>
    <col min="7" max="7" width="16" bestFit="1" customWidth="1"/>
    <col min="8" max="8" width="18.42578125" bestFit="1" customWidth="1"/>
    <col min="9" max="9" width="13.7109375" bestFit="1" customWidth="1"/>
    <col min="10" max="10" width="10.5703125" bestFit="1" customWidth="1"/>
    <col min="11" max="11" width="13.140625" bestFit="1" customWidth="1"/>
    <col min="12" max="12" width="9.85546875" customWidth="1"/>
    <col min="13" max="13" width="11.7109375" customWidth="1"/>
    <col min="14" max="14" width="23.7109375" bestFit="1" customWidth="1"/>
    <col min="15" max="17" width="7.7109375" bestFit="1" customWidth="1"/>
    <col min="18" max="18" width="11.28515625" bestFit="1" customWidth="1"/>
    <col min="19" max="19" width="23.140625" bestFit="1" customWidth="1"/>
    <col min="20" max="20" width="28.140625" bestFit="1" customWidth="1"/>
    <col min="21" max="21" width="23.42578125" bestFit="1" customWidth="1"/>
  </cols>
  <sheetData>
    <row r="1" spans="1:23" s="3" customFormat="1" ht="48.75" customHeight="1" x14ac:dyDescent="0.3">
      <c r="A1" s="1"/>
      <c r="B1" s="2" t="s">
        <v>9</v>
      </c>
      <c r="C1" s="2"/>
      <c r="D1" s="2"/>
      <c r="E1" s="2"/>
      <c r="F1" s="2"/>
      <c r="G1" s="2"/>
      <c r="H1" s="2"/>
      <c r="I1" s="2"/>
      <c r="J1" s="2"/>
      <c r="K1" s="2"/>
      <c r="L1" s="2"/>
      <c r="M1" s="2"/>
      <c r="N1" s="2"/>
      <c r="O1" s="2"/>
      <c r="P1" s="2"/>
      <c r="Q1" s="2"/>
      <c r="R1" s="2"/>
      <c r="S1" s="2"/>
      <c r="T1" s="2"/>
      <c r="U1" s="2"/>
      <c r="V1" s="2"/>
      <c r="W1" s="2"/>
    </row>
    <row r="2" spans="1:23" ht="9" customHeight="1" x14ac:dyDescent="0.25"/>
    <row r="3" spans="1:23" ht="28.5" customHeight="1" x14ac:dyDescent="0.25">
      <c r="B3" s="20"/>
      <c r="C3" s="14" t="s">
        <v>10</v>
      </c>
      <c r="D3" s="15">
        <f>SUM(Inventory[Stock Value])</f>
        <v>5095.5</v>
      </c>
      <c r="J3" s="17" t="s">
        <v>11</v>
      </c>
      <c r="K3" s="17" t="s">
        <v>12</v>
      </c>
    </row>
    <row r="4" spans="1:23" ht="9" customHeight="1" x14ac:dyDescent="0.25"/>
    <row r="5" spans="1:23" x14ac:dyDescent="0.25">
      <c r="B5" t="s">
        <v>13</v>
      </c>
      <c r="C5" t="s">
        <v>14</v>
      </c>
      <c r="D5" s="18" t="s">
        <v>15</v>
      </c>
      <c r="E5" s="18" t="s">
        <v>16</v>
      </c>
      <c r="F5" t="s">
        <v>17</v>
      </c>
      <c r="G5" t="s">
        <v>18</v>
      </c>
      <c r="H5" t="s">
        <v>19</v>
      </c>
      <c r="I5" t="s">
        <v>20</v>
      </c>
      <c r="J5" t="s">
        <v>21</v>
      </c>
      <c r="K5" t="s">
        <v>22</v>
      </c>
    </row>
    <row r="6" spans="1:23" x14ac:dyDescent="0.25">
      <c r="B6" t="s">
        <v>23</v>
      </c>
      <c r="C6" t="s">
        <v>24</v>
      </c>
      <c r="D6" s="18" t="str">
        <f>_xlfn.XLOOKUP(Inventory[[#This Row],[ProductID]], Products[ProductID], Products[ProductName], "Not Found")</f>
        <v>Rainbow Socks</v>
      </c>
      <c r="E6" s="18" t="str">
        <f>_xlfn.XLOOKUP(Inventory[[#This Row],[ProductID]], Products[ProductID], Products[Supplier], "Not Found")</f>
        <v>CozyWear Co.</v>
      </c>
      <c r="F6" s="18">
        <f>_xlfn.XLOOKUP(Inventory[[#This Row],[ProductID]], Products[ProductID], Products[Cost/Unit], "Not Found")</f>
        <v>8.5</v>
      </c>
      <c r="G6" s="18">
        <f>_xlfn.XLOOKUP(Inventory[[#This Row],[ProductID]], Products[ProductID], Products[ReorderLevel], "Not Found")</f>
        <v>20</v>
      </c>
      <c r="H6">
        <f>SUMIFS(Transactions[Quantity], Transactions[ProductID], Inventory[[#This Row],[ProductID]], Transactions[Site], Inventory[[#This Row],[Site]])</f>
        <v>48</v>
      </c>
      <c r="I6" s="18">
        <f>Inventory[[#This Row],[Cost/Unit]]*Inventory[[#This Row],[QuantityOnHand]]</f>
        <v>408</v>
      </c>
      <c r="J6" t="str">
        <f>IF(Inventory[[#This Row],[QuantityOnHand]]&lt;=Inventory[[#This Row],[Reorder Level]], "Yes", "No")</f>
        <v>No</v>
      </c>
    </row>
    <row r="7" spans="1:23" x14ac:dyDescent="0.25">
      <c r="B7" t="s">
        <v>25</v>
      </c>
      <c r="C7" t="s">
        <v>24</v>
      </c>
      <c r="D7" s="18" t="str">
        <f>_xlfn.XLOOKUP(Inventory[[#This Row],[ProductID]], Products[ProductID], Products[ProductName], "Not Found")</f>
        <v>Rainbow Socks</v>
      </c>
      <c r="E7" s="18" t="str">
        <f>_xlfn.XLOOKUP(Inventory[[#This Row],[ProductID]], Products[ProductID], Products[Supplier], "Not Found")</f>
        <v>CozyWear Co.</v>
      </c>
      <c r="F7" s="18">
        <f>_xlfn.XLOOKUP(Inventory[[#This Row],[ProductID]], Products[ProductID], Products[Cost/Unit], "Not Found")</f>
        <v>8.5</v>
      </c>
      <c r="G7" s="21">
        <f>_xlfn.XLOOKUP(Inventory[[#This Row],[ProductID]], Products[ProductID], Products[ReorderLevel], "Not Found")</f>
        <v>20</v>
      </c>
      <c r="H7">
        <f>SUMIFS(Transactions[Quantity], Transactions[ProductID], Inventory[[#This Row],[ProductID]], Transactions[Site], Inventory[[#This Row],[Site]])</f>
        <v>30</v>
      </c>
      <c r="I7" s="18">
        <f>Inventory[[#This Row],[Cost/Unit]]*Inventory[[#This Row],[QuantityOnHand]]</f>
        <v>255</v>
      </c>
      <c r="J7" t="str">
        <f>IF(Inventory[[#This Row],[QuantityOnHand]]&lt;=Inventory[[#This Row],[Reorder Level]], "Yes", "No")</f>
        <v>No</v>
      </c>
    </row>
    <row r="8" spans="1:23" x14ac:dyDescent="0.25">
      <c r="B8" t="s">
        <v>26</v>
      </c>
      <c r="C8" t="s">
        <v>24</v>
      </c>
      <c r="D8" s="18" t="str">
        <f>_xlfn.XLOOKUP(Inventory[[#This Row],[ProductID]], Products[ProductID], Products[ProductName], "Not Found")</f>
        <v>Rainbow Socks</v>
      </c>
      <c r="E8" s="18" t="str">
        <f>_xlfn.XLOOKUP(Inventory[[#This Row],[ProductID]], Products[ProductID], Products[Supplier], "Not Found")</f>
        <v>CozyWear Co.</v>
      </c>
      <c r="F8" s="18">
        <f>_xlfn.XLOOKUP(Inventory[[#This Row],[ProductID]], Products[ProductID], Products[Cost/Unit], "Not Found")</f>
        <v>8.5</v>
      </c>
      <c r="G8" s="21">
        <f>_xlfn.XLOOKUP(Inventory[[#This Row],[ProductID]], Products[ProductID], Products[ReorderLevel], "Not Found")</f>
        <v>20</v>
      </c>
      <c r="H8">
        <f>SUMIFS(Transactions[Quantity], Transactions[ProductID], Inventory[[#This Row],[ProductID]], Transactions[Site], Inventory[[#This Row],[Site]])</f>
        <v>40</v>
      </c>
      <c r="I8" s="18">
        <f>Inventory[[#This Row],[Cost/Unit]]*Inventory[[#This Row],[QuantityOnHand]]</f>
        <v>340</v>
      </c>
      <c r="J8" t="str">
        <f>IF(Inventory[[#This Row],[QuantityOnHand]]&lt;=Inventory[[#This Row],[Reorder Level]], "Yes", "No")</f>
        <v>No</v>
      </c>
    </row>
    <row r="9" spans="1:23" x14ac:dyDescent="0.25">
      <c r="B9" t="s">
        <v>23</v>
      </c>
      <c r="C9" t="s">
        <v>27</v>
      </c>
      <c r="D9" s="18" t="str">
        <f>_xlfn.XLOOKUP(Inventory[[#This Row],[ProductID]], Products[ProductID], Products[ProductName], "Not Found")</f>
        <v>Bubble Tea Kit</v>
      </c>
      <c r="E9" s="18" t="str">
        <f>_xlfn.XLOOKUP(Inventory[[#This Row],[ProductID]], Products[ProductID], Products[Supplier], "Not Found")</f>
        <v>Tasty Treats Ltd.</v>
      </c>
      <c r="F9" s="18">
        <f>_xlfn.XLOOKUP(Inventory[[#This Row],[ProductID]], Products[ProductID], Products[Cost/Unit], "Not Found")</f>
        <v>12</v>
      </c>
      <c r="G9" s="21">
        <f>_xlfn.XLOOKUP(Inventory[[#This Row],[ProductID]], Products[ProductID], Products[ReorderLevel], "Not Found")</f>
        <v>15</v>
      </c>
      <c r="H9">
        <f>SUMIFS(Transactions[Quantity], Transactions[ProductID], Inventory[[#This Row],[ProductID]], Transactions[Site], Inventory[[#This Row],[Site]])</f>
        <v>27</v>
      </c>
      <c r="I9" s="18">
        <f>Inventory[[#This Row],[Cost/Unit]]*Inventory[[#This Row],[QuantityOnHand]]</f>
        <v>324</v>
      </c>
      <c r="J9" t="str">
        <f>IF(Inventory[[#This Row],[QuantityOnHand]]&lt;=Inventory[[#This Row],[Reorder Level]], "Yes", "No")</f>
        <v>No</v>
      </c>
    </row>
    <row r="10" spans="1:23" x14ac:dyDescent="0.25">
      <c r="B10" t="s">
        <v>25</v>
      </c>
      <c r="C10" t="s">
        <v>27</v>
      </c>
      <c r="D10" s="18" t="str">
        <f>_xlfn.XLOOKUP(Inventory[[#This Row],[ProductID]], Products[ProductID], Products[ProductName], "Not Found")</f>
        <v>Bubble Tea Kit</v>
      </c>
      <c r="E10" s="18" t="str">
        <f>_xlfn.XLOOKUP(Inventory[[#This Row],[ProductID]], Products[ProductID], Products[Supplier], "Not Found")</f>
        <v>Tasty Treats Ltd.</v>
      </c>
      <c r="F10" s="18">
        <f>_xlfn.XLOOKUP(Inventory[[#This Row],[ProductID]], Products[ProductID], Products[Cost/Unit], "Not Found")</f>
        <v>12</v>
      </c>
      <c r="G10" s="21">
        <f>_xlfn.XLOOKUP(Inventory[[#This Row],[ProductID]], Products[ProductID], Products[ReorderLevel], "Not Found")</f>
        <v>15</v>
      </c>
      <c r="H10">
        <f>SUMIFS(Transactions[Quantity], Transactions[ProductID], Inventory[[#This Row],[ProductID]], Transactions[Site], Inventory[[#This Row],[Site]])</f>
        <v>20</v>
      </c>
      <c r="I10" s="18">
        <f>Inventory[[#This Row],[Cost/Unit]]*Inventory[[#This Row],[QuantityOnHand]]</f>
        <v>240</v>
      </c>
      <c r="J10" t="str">
        <f>IF(Inventory[[#This Row],[QuantityOnHand]]&lt;=Inventory[[#This Row],[Reorder Level]], "Yes", "No")</f>
        <v>No</v>
      </c>
    </row>
    <row r="11" spans="1:23" x14ac:dyDescent="0.25">
      <c r="B11" t="s">
        <v>26</v>
      </c>
      <c r="C11" t="s">
        <v>27</v>
      </c>
      <c r="D11" s="18" t="str">
        <f>_xlfn.XLOOKUP(Inventory[[#This Row],[ProductID]], Products[ProductID], Products[ProductName], "Not Found")</f>
        <v>Bubble Tea Kit</v>
      </c>
      <c r="E11" s="18" t="str">
        <f>_xlfn.XLOOKUP(Inventory[[#This Row],[ProductID]], Products[ProductID], Products[Supplier], "Not Found")</f>
        <v>Tasty Treats Ltd.</v>
      </c>
      <c r="F11" s="18">
        <f>_xlfn.XLOOKUP(Inventory[[#This Row],[ProductID]], Products[ProductID], Products[Cost/Unit], "Not Found")</f>
        <v>12</v>
      </c>
      <c r="G11" s="21">
        <f>_xlfn.XLOOKUP(Inventory[[#This Row],[ProductID]], Products[ProductID], Products[ReorderLevel], "Not Found")</f>
        <v>15</v>
      </c>
      <c r="H11">
        <f>SUMIFS(Transactions[Quantity], Transactions[ProductID], Inventory[[#This Row],[ProductID]], Transactions[Site], Inventory[[#This Row],[Site]])</f>
        <v>29</v>
      </c>
      <c r="I11" s="18">
        <f>Inventory[[#This Row],[Cost/Unit]]*Inventory[[#This Row],[QuantityOnHand]]</f>
        <v>348</v>
      </c>
      <c r="J11" t="str">
        <f>IF(Inventory[[#This Row],[QuantityOnHand]]&lt;=Inventory[[#This Row],[Reorder Level]], "Yes", "No")</f>
        <v>No</v>
      </c>
      <c r="K11" s="12"/>
    </row>
    <row r="12" spans="1:23" x14ac:dyDescent="0.25">
      <c r="B12" t="s">
        <v>23</v>
      </c>
      <c r="C12" t="s">
        <v>28</v>
      </c>
      <c r="D12" s="18" t="str">
        <f>_xlfn.XLOOKUP(Inventory[[#This Row],[ProductID]], Products[ProductID], Products[ProductName], "Not Found")</f>
        <v>LED Fidget Spinner</v>
      </c>
      <c r="E12" s="18" t="str">
        <f>_xlfn.XLOOKUP(Inventory[[#This Row],[ProductID]], Products[ProductID], Products[Supplier], "Not Found")</f>
        <v>FunZone Imports</v>
      </c>
      <c r="F12" s="18">
        <f>_xlfn.XLOOKUP(Inventory[[#This Row],[ProductID]], Products[ProductID], Products[Cost/Unit], "Not Found")</f>
        <v>6</v>
      </c>
      <c r="G12" s="21">
        <f>_xlfn.XLOOKUP(Inventory[[#This Row],[ProductID]], Products[ProductID], Products[ReorderLevel], "Not Found")</f>
        <v>10</v>
      </c>
      <c r="H12">
        <f>SUMIFS(Transactions[Quantity], Transactions[ProductID], Inventory[[#This Row],[ProductID]], Transactions[Site], Inventory[[#This Row],[Site]])</f>
        <v>22</v>
      </c>
      <c r="I12" s="18">
        <f>Inventory[[#This Row],[Cost/Unit]]*Inventory[[#This Row],[QuantityOnHand]]</f>
        <v>132</v>
      </c>
      <c r="J12" t="str">
        <f>IF(Inventory[[#This Row],[QuantityOnHand]]&lt;=Inventory[[#This Row],[Reorder Level]], "Yes", "No")</f>
        <v>No</v>
      </c>
    </row>
    <row r="13" spans="1:23" x14ac:dyDescent="0.25">
      <c r="B13" t="s">
        <v>25</v>
      </c>
      <c r="C13" t="s">
        <v>28</v>
      </c>
      <c r="D13" s="18" t="str">
        <f>_xlfn.XLOOKUP(Inventory[[#This Row],[ProductID]], Products[ProductID], Products[ProductName], "Not Found")</f>
        <v>LED Fidget Spinner</v>
      </c>
      <c r="E13" s="18" t="str">
        <f>_xlfn.XLOOKUP(Inventory[[#This Row],[ProductID]], Products[ProductID], Products[Supplier], "Not Found")</f>
        <v>FunZone Imports</v>
      </c>
      <c r="F13" s="18">
        <f>_xlfn.XLOOKUP(Inventory[[#This Row],[ProductID]], Products[ProductID], Products[Cost/Unit], "Not Found")</f>
        <v>6</v>
      </c>
      <c r="G13" s="21">
        <f>_xlfn.XLOOKUP(Inventory[[#This Row],[ProductID]], Products[ProductID], Products[ReorderLevel], "Not Found")</f>
        <v>10</v>
      </c>
      <c r="H13">
        <f>SUMIFS(Transactions[Quantity], Transactions[ProductID], Inventory[[#This Row],[ProductID]], Transactions[Site], Inventory[[#This Row],[Site]])</f>
        <v>30</v>
      </c>
      <c r="I13" s="18">
        <f>Inventory[[#This Row],[Cost/Unit]]*Inventory[[#This Row],[QuantityOnHand]]</f>
        <v>180</v>
      </c>
      <c r="J13" t="str">
        <f>IF(Inventory[[#This Row],[QuantityOnHand]]&lt;=Inventory[[#This Row],[Reorder Level]], "Yes", "No")</f>
        <v>No</v>
      </c>
    </row>
    <row r="14" spans="1:23" x14ac:dyDescent="0.25">
      <c r="B14" t="s">
        <v>26</v>
      </c>
      <c r="C14" t="s">
        <v>28</v>
      </c>
      <c r="D14" s="18" t="str">
        <f>_xlfn.XLOOKUP(Inventory[[#This Row],[ProductID]], Products[ProductID], Products[ProductName], "Not Found")</f>
        <v>LED Fidget Spinner</v>
      </c>
      <c r="E14" s="18" t="str">
        <f>_xlfn.XLOOKUP(Inventory[[#This Row],[ProductID]], Products[ProductID], Products[Supplier], "Not Found")</f>
        <v>FunZone Imports</v>
      </c>
      <c r="F14" s="18">
        <f>_xlfn.XLOOKUP(Inventory[[#This Row],[ProductID]], Products[ProductID], Products[Cost/Unit], "Not Found")</f>
        <v>6</v>
      </c>
      <c r="G14" s="21">
        <f>_xlfn.XLOOKUP(Inventory[[#This Row],[ProductID]], Products[ProductID], Products[ReorderLevel], "Not Found")</f>
        <v>10</v>
      </c>
      <c r="H14">
        <f>SUMIFS(Transactions[Quantity], Transactions[ProductID], Inventory[[#This Row],[ProductID]], Transactions[Site], Inventory[[#This Row],[Site]])</f>
        <v>10</v>
      </c>
      <c r="I14" s="18">
        <f>Inventory[[#This Row],[Cost/Unit]]*Inventory[[#This Row],[QuantityOnHand]]</f>
        <v>60</v>
      </c>
      <c r="J14" t="str">
        <f>IF(Inventory[[#This Row],[QuantityOnHand]]&lt;=Inventory[[#This Row],[Reorder Level]], "Yes", "No")</f>
        <v>Yes</v>
      </c>
      <c r="K14" s="12">
        <v>45910</v>
      </c>
    </row>
    <row r="15" spans="1:23" x14ac:dyDescent="0.25">
      <c r="B15" t="s">
        <v>23</v>
      </c>
      <c r="C15" t="s">
        <v>29</v>
      </c>
      <c r="D15" s="18" t="str">
        <f>_xlfn.XLOOKUP(Inventory[[#This Row],[ProductID]], Products[ProductID], Products[ProductName], "Not Found")</f>
        <v>Gourmet Popcorn Pack</v>
      </c>
      <c r="E15" s="18" t="str">
        <f>_xlfn.XLOOKUP(Inventory[[#This Row],[ProductID]], Products[ProductID], Products[Supplier], "Not Found")</f>
        <v>Snack Masters</v>
      </c>
      <c r="F15" s="18">
        <f>_xlfn.XLOOKUP(Inventory[[#This Row],[ProductID]], Products[ProductID], Products[Cost/Unit], "Not Found")</f>
        <v>5.5</v>
      </c>
      <c r="G15" s="21">
        <f>_xlfn.XLOOKUP(Inventory[[#This Row],[ProductID]], Products[ProductID], Products[ReorderLevel], "Not Found")</f>
        <v>25</v>
      </c>
      <c r="H15">
        <f>SUMIFS(Transactions[Quantity], Transactions[ProductID], Inventory[[#This Row],[ProductID]], Transactions[Site], Inventory[[#This Row],[Site]])</f>
        <v>35</v>
      </c>
      <c r="I15" s="18">
        <f>Inventory[[#This Row],[Cost/Unit]]*Inventory[[#This Row],[QuantityOnHand]]</f>
        <v>192.5</v>
      </c>
      <c r="J15" t="str">
        <f>IF(Inventory[[#This Row],[QuantityOnHand]]&lt;=Inventory[[#This Row],[Reorder Level]], "Yes", "No")</f>
        <v>No</v>
      </c>
    </row>
    <row r="16" spans="1:23" x14ac:dyDescent="0.25">
      <c r="B16" t="s">
        <v>25</v>
      </c>
      <c r="C16" t="s">
        <v>29</v>
      </c>
      <c r="D16" s="18" t="str">
        <f>_xlfn.XLOOKUP(Inventory[[#This Row],[ProductID]], Products[ProductID], Products[ProductName], "Not Found")</f>
        <v>Gourmet Popcorn Pack</v>
      </c>
      <c r="E16" s="18" t="str">
        <f>_xlfn.XLOOKUP(Inventory[[#This Row],[ProductID]], Products[ProductID], Products[Supplier], "Not Found")</f>
        <v>Snack Masters</v>
      </c>
      <c r="F16" s="18">
        <f>_xlfn.XLOOKUP(Inventory[[#This Row],[ProductID]], Products[ProductID], Products[Cost/Unit], "Not Found")</f>
        <v>5.5</v>
      </c>
      <c r="G16" s="21">
        <f>_xlfn.XLOOKUP(Inventory[[#This Row],[ProductID]], Products[ProductID], Products[ReorderLevel], "Not Found")</f>
        <v>25</v>
      </c>
      <c r="H16">
        <f>SUMIFS(Transactions[Quantity], Transactions[ProductID], Inventory[[#This Row],[ProductID]], Transactions[Site], Inventory[[#This Row],[Site]])</f>
        <v>20</v>
      </c>
      <c r="I16" s="18">
        <f>Inventory[[#This Row],[Cost/Unit]]*Inventory[[#This Row],[QuantityOnHand]]</f>
        <v>110</v>
      </c>
      <c r="J16" t="str">
        <f>IF(Inventory[[#This Row],[QuantityOnHand]]&lt;=Inventory[[#This Row],[Reorder Level]], "Yes", "No")</f>
        <v>Yes</v>
      </c>
      <c r="K16" s="12">
        <v>45910</v>
      </c>
    </row>
    <row r="17" spans="2:11" x14ac:dyDescent="0.25">
      <c r="B17" t="s">
        <v>26</v>
      </c>
      <c r="C17" t="s">
        <v>29</v>
      </c>
      <c r="D17" s="18" t="str">
        <f>_xlfn.XLOOKUP(Inventory[[#This Row],[ProductID]], Products[ProductID], Products[ProductName], "Not Found")</f>
        <v>Gourmet Popcorn Pack</v>
      </c>
      <c r="E17" s="18" t="str">
        <f>_xlfn.XLOOKUP(Inventory[[#This Row],[ProductID]], Products[ProductID], Products[Supplier], "Not Found")</f>
        <v>Snack Masters</v>
      </c>
      <c r="F17" s="18">
        <f>_xlfn.XLOOKUP(Inventory[[#This Row],[ProductID]], Products[ProductID], Products[Cost/Unit], "Not Found")</f>
        <v>5.5</v>
      </c>
      <c r="G17" s="21">
        <f>_xlfn.XLOOKUP(Inventory[[#This Row],[ProductID]], Products[ProductID], Products[ReorderLevel], "Not Found")</f>
        <v>25</v>
      </c>
      <c r="H17">
        <f>SUMIFS(Transactions[Quantity], Transactions[ProductID], Inventory[[#This Row],[ProductID]], Transactions[Site], Inventory[[#This Row],[Site]])</f>
        <v>18</v>
      </c>
      <c r="I17" s="18">
        <f>Inventory[[#This Row],[Cost/Unit]]*Inventory[[#This Row],[QuantityOnHand]]</f>
        <v>99</v>
      </c>
      <c r="J17" t="str">
        <f>IF(Inventory[[#This Row],[QuantityOnHand]]&lt;=Inventory[[#This Row],[Reorder Level]], "Yes", "No")</f>
        <v>Yes</v>
      </c>
      <c r="K17" s="12">
        <v>45910</v>
      </c>
    </row>
    <row r="18" spans="2:11" x14ac:dyDescent="0.25">
      <c r="B18" t="s">
        <v>23</v>
      </c>
      <c r="C18" t="s">
        <v>30</v>
      </c>
      <c r="D18" s="18" t="str">
        <f>_xlfn.XLOOKUP(Inventory[[#This Row],[ProductID]], Products[ProductID], Products[ProductName], "Not Found")</f>
        <v>Pocket Notebook</v>
      </c>
      <c r="E18" s="18" t="str">
        <f>_xlfn.XLOOKUP(Inventory[[#This Row],[ProductID]], Products[ProductID], Products[Supplier], "Not Found")</f>
        <v>PaperWorks Supplies</v>
      </c>
      <c r="F18" s="18">
        <f>_xlfn.XLOOKUP(Inventory[[#This Row],[ProductID]], Products[ProductID], Products[Cost/Unit], "Not Found")</f>
        <v>3</v>
      </c>
      <c r="G18" s="21">
        <f>_xlfn.XLOOKUP(Inventory[[#This Row],[ProductID]], Products[ProductID], Products[ReorderLevel], "Not Found")</f>
        <v>30</v>
      </c>
      <c r="H18">
        <f>SUMIFS(Transactions[Quantity], Transactions[ProductID], Inventory[[#This Row],[ProductID]], Transactions[Site], Inventory[[#This Row],[Site]])</f>
        <v>52</v>
      </c>
      <c r="I18" s="18">
        <f>Inventory[[#This Row],[Cost/Unit]]*Inventory[[#This Row],[QuantityOnHand]]</f>
        <v>156</v>
      </c>
      <c r="J18" t="str">
        <f>IF(Inventory[[#This Row],[QuantityOnHand]]&lt;=Inventory[[#This Row],[Reorder Level]], "Yes", "No")</f>
        <v>No</v>
      </c>
    </row>
    <row r="19" spans="2:11" x14ac:dyDescent="0.25">
      <c r="B19" t="s">
        <v>25</v>
      </c>
      <c r="C19" t="s">
        <v>30</v>
      </c>
      <c r="D19" s="18" t="str">
        <f>_xlfn.XLOOKUP(Inventory[[#This Row],[ProductID]], Products[ProductID], Products[ProductName], "Not Found")</f>
        <v>Pocket Notebook</v>
      </c>
      <c r="E19" s="18" t="str">
        <f>_xlfn.XLOOKUP(Inventory[[#This Row],[ProductID]], Products[ProductID], Products[Supplier], "Not Found")</f>
        <v>PaperWorks Supplies</v>
      </c>
      <c r="F19" s="18">
        <f>_xlfn.XLOOKUP(Inventory[[#This Row],[ProductID]], Products[ProductID], Products[Cost/Unit], "Not Found")</f>
        <v>3</v>
      </c>
      <c r="G19" s="21">
        <f>_xlfn.XLOOKUP(Inventory[[#This Row],[ProductID]], Products[ProductID], Products[ReorderLevel], "Not Found")</f>
        <v>30</v>
      </c>
      <c r="H19">
        <f>SUMIFS(Transactions[Quantity], Transactions[ProductID], Inventory[[#This Row],[ProductID]], Transactions[Site], Inventory[[#This Row],[Site]])</f>
        <v>50</v>
      </c>
      <c r="I19" s="18">
        <f>Inventory[[#This Row],[Cost/Unit]]*Inventory[[#This Row],[QuantityOnHand]]</f>
        <v>150</v>
      </c>
      <c r="J19" t="str">
        <f>IF(Inventory[[#This Row],[QuantityOnHand]]&lt;=Inventory[[#This Row],[Reorder Level]], "Yes", "No")</f>
        <v>No</v>
      </c>
    </row>
    <row r="20" spans="2:11" x14ac:dyDescent="0.25">
      <c r="B20" t="s">
        <v>26</v>
      </c>
      <c r="C20" t="s">
        <v>30</v>
      </c>
      <c r="D20" s="18" t="str">
        <f>_xlfn.XLOOKUP(Inventory[[#This Row],[ProductID]], Products[ProductID], Products[ProductName], "Not Found")</f>
        <v>Pocket Notebook</v>
      </c>
      <c r="E20" s="18" t="str">
        <f>_xlfn.XLOOKUP(Inventory[[#This Row],[ProductID]], Products[ProductID], Products[Supplier], "Not Found")</f>
        <v>PaperWorks Supplies</v>
      </c>
      <c r="F20" s="18">
        <f>_xlfn.XLOOKUP(Inventory[[#This Row],[ProductID]], Products[ProductID], Products[Cost/Unit], "Not Found")</f>
        <v>3</v>
      </c>
      <c r="G20" s="21">
        <f>_xlfn.XLOOKUP(Inventory[[#This Row],[ProductID]], Products[ProductID], Products[ReorderLevel], "Not Found")</f>
        <v>30</v>
      </c>
      <c r="H20">
        <f>SUMIFS(Transactions[Quantity], Transactions[ProductID], Inventory[[#This Row],[ProductID]], Transactions[Site], Inventory[[#This Row],[Site]])</f>
        <v>35</v>
      </c>
      <c r="I20" s="18">
        <f>Inventory[[#This Row],[Cost/Unit]]*Inventory[[#This Row],[QuantityOnHand]]</f>
        <v>105</v>
      </c>
      <c r="J20" t="str">
        <f>IF(Inventory[[#This Row],[QuantityOnHand]]&lt;=Inventory[[#This Row],[Reorder Level]], "Yes", "No")</f>
        <v>No</v>
      </c>
    </row>
    <row r="21" spans="2:11" x14ac:dyDescent="0.25">
      <c r="B21" t="s">
        <v>23</v>
      </c>
      <c r="C21" t="s">
        <v>31</v>
      </c>
      <c r="D21" s="18" t="str">
        <f>_xlfn.XLOOKUP(Inventory[[#This Row],[ProductID]], Products[ProductID], Products[ProductName], "Not Found")</f>
        <v>Slime DIY Kit</v>
      </c>
      <c r="E21" s="18" t="str">
        <f>_xlfn.XLOOKUP(Inventory[[#This Row],[ProductID]], Products[ProductID], Products[Supplier], "Not Found")</f>
        <v>FunZone Imports</v>
      </c>
      <c r="F21" s="18">
        <f>_xlfn.XLOOKUP(Inventory[[#This Row],[ProductID]], Products[ProductID], Products[Cost/Unit], "Not Found")</f>
        <v>9</v>
      </c>
      <c r="G21" s="21">
        <f>_xlfn.XLOOKUP(Inventory[[#This Row],[ProductID]], Products[ProductID], Products[ReorderLevel], "Not Found")</f>
        <v>12</v>
      </c>
      <c r="H21">
        <f>SUMIFS(Transactions[Quantity], Transactions[ProductID], Inventory[[#This Row],[ProductID]], Transactions[Site], Inventory[[#This Row],[Site]])</f>
        <v>20</v>
      </c>
      <c r="I21" s="18">
        <f>Inventory[[#This Row],[Cost/Unit]]*Inventory[[#This Row],[QuantityOnHand]]</f>
        <v>180</v>
      </c>
      <c r="J21" t="str">
        <f>IF(Inventory[[#This Row],[QuantityOnHand]]&lt;=Inventory[[#This Row],[Reorder Level]], "Yes", "No")</f>
        <v>No</v>
      </c>
    </row>
    <row r="22" spans="2:11" x14ac:dyDescent="0.25">
      <c r="B22" t="s">
        <v>25</v>
      </c>
      <c r="C22" t="s">
        <v>31</v>
      </c>
      <c r="D22" s="18" t="str">
        <f>_xlfn.XLOOKUP(Inventory[[#This Row],[ProductID]], Products[ProductID], Products[ProductName], "Not Found")</f>
        <v>Slime DIY Kit</v>
      </c>
      <c r="E22" s="18" t="str">
        <f>_xlfn.XLOOKUP(Inventory[[#This Row],[ProductID]], Products[ProductID], Products[Supplier], "Not Found")</f>
        <v>FunZone Imports</v>
      </c>
      <c r="F22" s="18">
        <f>_xlfn.XLOOKUP(Inventory[[#This Row],[ProductID]], Products[ProductID], Products[Cost/Unit], "Not Found")</f>
        <v>9</v>
      </c>
      <c r="G22" s="21">
        <f>_xlfn.XLOOKUP(Inventory[[#This Row],[ProductID]], Products[ProductID], Products[ReorderLevel], "Not Found")</f>
        <v>12</v>
      </c>
      <c r="H22">
        <f>SUMIFS(Transactions[Quantity], Transactions[ProductID], Inventory[[#This Row],[ProductID]], Transactions[Site], Inventory[[#This Row],[Site]])</f>
        <v>13</v>
      </c>
      <c r="I22" s="18">
        <f>Inventory[[#This Row],[Cost/Unit]]*Inventory[[#This Row],[QuantityOnHand]]</f>
        <v>117</v>
      </c>
      <c r="J22" t="str">
        <f>IF(Inventory[[#This Row],[QuantityOnHand]]&lt;=Inventory[[#This Row],[Reorder Level]], "Yes", "No")</f>
        <v>No</v>
      </c>
    </row>
    <row r="23" spans="2:11" x14ac:dyDescent="0.25">
      <c r="B23" t="s">
        <v>26</v>
      </c>
      <c r="C23" t="s">
        <v>31</v>
      </c>
      <c r="D23" s="18" t="str">
        <f>_xlfn.XLOOKUP(Inventory[[#This Row],[ProductID]], Products[ProductID], Products[ProductName], "Not Found")</f>
        <v>Slime DIY Kit</v>
      </c>
      <c r="E23" s="18" t="str">
        <f>_xlfn.XLOOKUP(Inventory[[#This Row],[ProductID]], Products[ProductID], Products[Supplier], "Not Found")</f>
        <v>FunZone Imports</v>
      </c>
      <c r="F23" s="18">
        <f>_xlfn.XLOOKUP(Inventory[[#This Row],[ProductID]], Products[ProductID], Products[Cost/Unit], "Not Found")</f>
        <v>9</v>
      </c>
      <c r="G23" s="21">
        <f>_xlfn.XLOOKUP(Inventory[[#This Row],[ProductID]], Products[ProductID], Products[ReorderLevel], "Not Found")</f>
        <v>12</v>
      </c>
      <c r="H23">
        <f>SUMIFS(Transactions[Quantity], Transactions[ProductID], Inventory[[#This Row],[ProductID]], Transactions[Site], Inventory[[#This Row],[Site]])</f>
        <v>10</v>
      </c>
      <c r="I23" s="18">
        <f>Inventory[[#This Row],[Cost/Unit]]*Inventory[[#This Row],[QuantityOnHand]]</f>
        <v>90</v>
      </c>
      <c r="J23" t="str">
        <f>IF(Inventory[[#This Row],[QuantityOnHand]]&lt;=Inventory[[#This Row],[Reorder Level]], "Yes", "No")</f>
        <v>Yes</v>
      </c>
      <c r="K23" s="12">
        <v>45910</v>
      </c>
    </row>
    <row r="24" spans="2:11" x14ac:dyDescent="0.25">
      <c r="B24" t="s">
        <v>23</v>
      </c>
      <c r="C24" t="s">
        <v>32</v>
      </c>
      <c r="D24" s="18" t="str">
        <f>_xlfn.XLOOKUP(Inventory[[#This Row],[ProductID]], Products[ProductID], Products[ProductName], "Not Found")</f>
        <v>Reusable Water Bottle</v>
      </c>
      <c r="E24" s="18" t="str">
        <f>_xlfn.XLOOKUP(Inventory[[#This Row],[ProductID]], Products[ProductID], Products[Supplier], "Not Found")</f>
        <v>EcoLiving Pty Ltd.</v>
      </c>
      <c r="F24" s="18">
        <f>_xlfn.XLOOKUP(Inventory[[#This Row],[ProductID]], Products[ProductID], Products[Cost/Unit], "Not Found")</f>
        <v>15</v>
      </c>
      <c r="G24" s="21">
        <f>_xlfn.XLOOKUP(Inventory[[#This Row],[ProductID]], Products[ProductID], Products[ReorderLevel], "Not Found")</f>
        <v>20</v>
      </c>
      <c r="H24">
        <f>SUMIFS(Transactions[Quantity], Transactions[ProductID], Inventory[[#This Row],[ProductID]], Transactions[Site], Inventory[[#This Row],[Site]])</f>
        <v>25</v>
      </c>
      <c r="I24" s="18">
        <f>Inventory[[#This Row],[Cost/Unit]]*Inventory[[#This Row],[QuantityOnHand]]</f>
        <v>375</v>
      </c>
      <c r="J24" t="str">
        <f>IF(Inventory[[#This Row],[QuantityOnHand]]&lt;=Inventory[[#This Row],[Reorder Level]], "Yes", "No")</f>
        <v>No</v>
      </c>
    </row>
    <row r="25" spans="2:11" x14ac:dyDescent="0.25">
      <c r="B25" t="s">
        <v>25</v>
      </c>
      <c r="C25" t="s">
        <v>32</v>
      </c>
      <c r="D25" s="18" t="str">
        <f>_xlfn.XLOOKUP(Inventory[[#This Row],[ProductID]], Products[ProductID], Products[ProductName], "Not Found")</f>
        <v>Reusable Water Bottle</v>
      </c>
      <c r="E25" s="18" t="str">
        <f>_xlfn.XLOOKUP(Inventory[[#This Row],[ProductID]], Products[ProductID], Products[Supplier], "Not Found")</f>
        <v>EcoLiving Pty Ltd.</v>
      </c>
      <c r="F25" s="18">
        <f>_xlfn.XLOOKUP(Inventory[[#This Row],[ProductID]], Products[ProductID], Products[Cost/Unit], "Not Found")</f>
        <v>15</v>
      </c>
      <c r="G25" s="21">
        <f>_xlfn.XLOOKUP(Inventory[[#This Row],[ProductID]], Products[ProductID], Products[ReorderLevel], "Not Found")</f>
        <v>20</v>
      </c>
      <c r="H25">
        <f>SUMIFS(Transactions[Quantity], Transactions[ProductID], Inventory[[#This Row],[ProductID]], Transactions[Site], Inventory[[#This Row],[Site]])</f>
        <v>25</v>
      </c>
      <c r="I25" s="18">
        <f>Inventory[[#This Row],[Cost/Unit]]*Inventory[[#This Row],[QuantityOnHand]]</f>
        <v>375</v>
      </c>
      <c r="J25" t="str">
        <f>IF(Inventory[[#This Row],[QuantityOnHand]]&lt;=Inventory[[#This Row],[Reorder Level]], "Yes", "No")</f>
        <v>No</v>
      </c>
    </row>
    <row r="26" spans="2:11" x14ac:dyDescent="0.25">
      <c r="B26" t="s">
        <v>26</v>
      </c>
      <c r="C26" t="s">
        <v>32</v>
      </c>
      <c r="D26" s="18" t="str">
        <f>_xlfn.XLOOKUP(Inventory[[#This Row],[ProductID]], Products[ProductID], Products[ProductName], "Not Found")</f>
        <v>Reusable Water Bottle</v>
      </c>
      <c r="E26" s="18" t="str">
        <f>_xlfn.XLOOKUP(Inventory[[#This Row],[ProductID]], Products[ProductID], Products[Supplier], "Not Found")</f>
        <v>EcoLiving Pty Ltd.</v>
      </c>
      <c r="F26" s="18">
        <f>_xlfn.XLOOKUP(Inventory[[#This Row],[ProductID]], Products[ProductID], Products[Cost/Unit], "Not Found")</f>
        <v>15</v>
      </c>
      <c r="G26" s="21">
        <f>_xlfn.XLOOKUP(Inventory[[#This Row],[ProductID]], Products[ProductID], Products[ReorderLevel], "Not Found")</f>
        <v>20</v>
      </c>
      <c r="H26">
        <f>SUMIFS(Transactions[Quantity], Transactions[ProductID], Inventory[[#This Row],[ProductID]], Transactions[Site], Inventory[[#This Row],[Site]])</f>
        <v>20</v>
      </c>
      <c r="I26" s="18">
        <f>Inventory[[#This Row],[Cost/Unit]]*Inventory[[#This Row],[QuantityOnHand]]</f>
        <v>300</v>
      </c>
      <c r="J26" t="str">
        <f>IF(Inventory[[#This Row],[QuantityOnHand]]&lt;=Inventory[[#This Row],[Reorder Level]], "Yes", "No")</f>
        <v>Yes</v>
      </c>
      <c r="K26" s="12">
        <v>45910</v>
      </c>
    </row>
    <row r="27" spans="2:11" x14ac:dyDescent="0.25">
      <c r="B27" t="s">
        <v>23</v>
      </c>
      <c r="C27" t="s">
        <v>33</v>
      </c>
      <c r="D27" s="18" t="str">
        <f>_xlfn.XLOOKUP(Inventory[[#This Row],[ProductID]], Products[ProductID], Products[ProductName], "Not Found")</f>
        <v>Chocolate Pretzel Mix</v>
      </c>
      <c r="E27" s="18" t="str">
        <f>_xlfn.XLOOKUP(Inventory[[#This Row],[ProductID]], Products[ProductID], Products[Supplier], "Not Found")</f>
        <v>Snack Masters</v>
      </c>
      <c r="F27" s="18">
        <f>_xlfn.XLOOKUP(Inventory[[#This Row],[ProductID]], Products[ProductID], Products[Cost/Unit], "Not Found")</f>
        <v>4.5</v>
      </c>
      <c r="G27" s="21">
        <f>_xlfn.XLOOKUP(Inventory[[#This Row],[ProductID]], Products[ProductID], Products[ReorderLevel], "Not Found")</f>
        <v>25</v>
      </c>
      <c r="H27">
        <f>SUMIFS(Transactions[Quantity], Transactions[ProductID], Inventory[[#This Row],[ProductID]], Transactions[Site], Inventory[[#This Row],[Site]])</f>
        <v>3</v>
      </c>
      <c r="I27" s="18">
        <f>Inventory[[#This Row],[Cost/Unit]]*Inventory[[#This Row],[QuantityOnHand]]</f>
        <v>13.5</v>
      </c>
      <c r="J27" t="str">
        <f>IF(Inventory[[#This Row],[QuantityOnHand]]&lt;=Inventory[[#This Row],[Reorder Level]], "Yes", "No")</f>
        <v>Yes</v>
      </c>
      <c r="K27" s="12">
        <v>45910</v>
      </c>
    </row>
    <row r="28" spans="2:11" x14ac:dyDescent="0.25">
      <c r="B28" t="s">
        <v>25</v>
      </c>
      <c r="C28" t="s">
        <v>33</v>
      </c>
      <c r="D28" s="18" t="str">
        <f>_xlfn.XLOOKUP(Inventory[[#This Row],[ProductID]], Products[ProductID], Products[ProductName], "Not Found")</f>
        <v>Chocolate Pretzel Mix</v>
      </c>
      <c r="E28" s="18" t="str">
        <f>_xlfn.XLOOKUP(Inventory[[#This Row],[ProductID]], Products[ProductID], Products[Supplier], "Not Found")</f>
        <v>Snack Masters</v>
      </c>
      <c r="F28" s="18">
        <f>_xlfn.XLOOKUP(Inventory[[#This Row],[ProductID]], Products[ProductID], Products[Cost/Unit], "Not Found")</f>
        <v>4.5</v>
      </c>
      <c r="G28" s="21">
        <f>_xlfn.XLOOKUP(Inventory[[#This Row],[ProductID]], Products[ProductID], Products[ReorderLevel], "Not Found")</f>
        <v>25</v>
      </c>
      <c r="H28">
        <f>SUMIFS(Transactions[Quantity], Transactions[ProductID], Inventory[[#This Row],[ProductID]], Transactions[Site], Inventory[[#This Row],[Site]])</f>
        <v>3</v>
      </c>
      <c r="I28" s="18">
        <f>Inventory[[#This Row],[Cost/Unit]]*Inventory[[#This Row],[QuantityOnHand]]</f>
        <v>13.5</v>
      </c>
      <c r="J28" t="str">
        <f>IF(Inventory[[#This Row],[QuantityOnHand]]&lt;=Inventory[[#This Row],[Reorder Level]], "Yes", "No")</f>
        <v>Yes</v>
      </c>
      <c r="K28" s="12">
        <v>45910</v>
      </c>
    </row>
    <row r="29" spans="2:11" x14ac:dyDescent="0.25">
      <c r="B29" t="s">
        <v>26</v>
      </c>
      <c r="C29" t="s">
        <v>33</v>
      </c>
      <c r="D29" s="18" t="str">
        <f>_xlfn.XLOOKUP(Inventory[[#This Row],[ProductID]], Products[ProductID], Products[ProductName], "Not Found")</f>
        <v>Chocolate Pretzel Mix</v>
      </c>
      <c r="E29" s="18" t="str">
        <f>_xlfn.XLOOKUP(Inventory[[#This Row],[ProductID]], Products[ProductID], Products[Supplier], "Not Found")</f>
        <v>Snack Masters</v>
      </c>
      <c r="F29" s="18">
        <f>_xlfn.XLOOKUP(Inventory[[#This Row],[ProductID]], Products[ProductID], Products[Cost/Unit], "Not Found")</f>
        <v>4.5</v>
      </c>
      <c r="G29" s="21">
        <f>_xlfn.XLOOKUP(Inventory[[#This Row],[ProductID]], Products[ProductID], Products[ReorderLevel], "Not Found")</f>
        <v>25</v>
      </c>
      <c r="H29">
        <f>SUMIFS(Transactions[Quantity], Transactions[ProductID], Inventory[[#This Row],[ProductID]], Transactions[Site], Inventory[[#This Row],[Site]])</f>
        <v>1</v>
      </c>
      <c r="I29" s="18">
        <f>Inventory[[#This Row],[Cost/Unit]]*Inventory[[#This Row],[QuantityOnHand]]</f>
        <v>4.5</v>
      </c>
      <c r="J29" t="str">
        <f>IF(Inventory[[#This Row],[QuantityOnHand]]&lt;=Inventory[[#This Row],[Reorder Level]], "Yes", "No")</f>
        <v>Yes</v>
      </c>
      <c r="K29" s="12">
        <v>45910</v>
      </c>
    </row>
    <row r="30" spans="2:11" x14ac:dyDescent="0.25">
      <c r="B30" t="s">
        <v>23</v>
      </c>
      <c r="C30" t="s">
        <v>34</v>
      </c>
      <c r="D30" s="18" t="str">
        <f>_xlfn.XLOOKUP(Inventory[[#This Row],[ProductID]], Products[ProductID], Products[ProductName], "Not Found")</f>
        <v>Mini Desk Plant</v>
      </c>
      <c r="E30" s="18" t="str">
        <f>_xlfn.XLOOKUP(Inventory[[#This Row],[ProductID]], Products[ProductID], Products[Supplier], "Not Found")</f>
        <v>GreenThumb Supplies</v>
      </c>
      <c r="F30" s="18">
        <f>_xlfn.XLOOKUP(Inventory[[#This Row],[ProductID]], Products[ProductID], Products[Cost/Unit], "Not Found")</f>
        <v>10</v>
      </c>
      <c r="G30" s="21">
        <f>_xlfn.XLOOKUP(Inventory[[#This Row],[ProductID]], Products[ProductID], Products[ReorderLevel], "Not Found")</f>
        <v>8</v>
      </c>
      <c r="H30">
        <f>SUMIFS(Transactions[Quantity], Transactions[ProductID], Inventory[[#This Row],[ProductID]], Transactions[Site], Inventory[[#This Row],[Site]])</f>
        <v>0</v>
      </c>
      <c r="I30" s="18">
        <f>Inventory[[#This Row],[Cost/Unit]]*Inventory[[#This Row],[QuantityOnHand]]</f>
        <v>0</v>
      </c>
      <c r="J30" t="str">
        <f>IF(Inventory[[#This Row],[QuantityOnHand]]&lt;=Inventory[[#This Row],[Reorder Level]], "Yes", "No")</f>
        <v>Yes</v>
      </c>
      <c r="K30" s="12">
        <v>45910</v>
      </c>
    </row>
    <row r="31" spans="2:11" x14ac:dyDescent="0.25">
      <c r="B31" t="s">
        <v>25</v>
      </c>
      <c r="C31" t="s">
        <v>34</v>
      </c>
      <c r="D31" s="18" t="str">
        <f>_xlfn.XLOOKUP(Inventory[[#This Row],[ProductID]], Products[ProductID], Products[ProductName], "Not Found")</f>
        <v>Mini Desk Plant</v>
      </c>
      <c r="E31" s="18" t="str">
        <f>_xlfn.XLOOKUP(Inventory[[#This Row],[ProductID]], Products[ProductID], Products[Supplier], "Not Found")</f>
        <v>GreenThumb Supplies</v>
      </c>
      <c r="F31" s="18">
        <f>_xlfn.XLOOKUP(Inventory[[#This Row],[ProductID]], Products[ProductID], Products[Cost/Unit], "Not Found")</f>
        <v>10</v>
      </c>
      <c r="G31" s="21">
        <f>_xlfn.XLOOKUP(Inventory[[#This Row],[ProductID]], Products[ProductID], Products[ReorderLevel], "Not Found")</f>
        <v>8</v>
      </c>
      <c r="H31">
        <f>SUMIFS(Transactions[Quantity], Transactions[ProductID], Inventory[[#This Row],[ProductID]], Transactions[Site], Inventory[[#This Row],[Site]])</f>
        <v>1</v>
      </c>
      <c r="I31" s="18">
        <f>Inventory[[#This Row],[Cost/Unit]]*Inventory[[#This Row],[QuantityOnHand]]</f>
        <v>10</v>
      </c>
      <c r="J31" t="str">
        <f>IF(Inventory[[#This Row],[QuantityOnHand]]&lt;=Inventory[[#This Row],[Reorder Level]], "Yes", "No")</f>
        <v>Yes</v>
      </c>
      <c r="K31" s="12">
        <v>45910</v>
      </c>
    </row>
    <row r="32" spans="2:11" x14ac:dyDescent="0.25">
      <c r="B32" t="s">
        <v>26</v>
      </c>
      <c r="C32" t="s">
        <v>34</v>
      </c>
      <c r="D32" s="18" t="str">
        <f>_xlfn.XLOOKUP(Inventory[[#This Row],[ProductID]], Products[ProductID], Products[ProductName], "Not Found")</f>
        <v>Mini Desk Plant</v>
      </c>
      <c r="E32" s="18" t="str">
        <f>_xlfn.XLOOKUP(Inventory[[#This Row],[ProductID]], Products[ProductID], Products[Supplier], "Not Found")</f>
        <v>GreenThumb Supplies</v>
      </c>
      <c r="F32" s="18">
        <f>_xlfn.XLOOKUP(Inventory[[#This Row],[ProductID]], Products[ProductID], Products[Cost/Unit], "Not Found")</f>
        <v>10</v>
      </c>
      <c r="G32" s="21">
        <f>_xlfn.XLOOKUP(Inventory[[#This Row],[ProductID]], Products[ProductID], Products[ReorderLevel], "Not Found")</f>
        <v>8</v>
      </c>
      <c r="H32">
        <f>SUMIFS(Transactions[Quantity], Transactions[ProductID], Inventory[[#This Row],[ProductID]], Transactions[Site], Inventory[[#This Row],[Site]])</f>
        <v>1</v>
      </c>
      <c r="I32" s="18">
        <f>Inventory[[#This Row],[Cost/Unit]]*Inventory[[#This Row],[QuantityOnHand]]</f>
        <v>10</v>
      </c>
      <c r="J32" t="str">
        <f>IF(Inventory[[#This Row],[QuantityOnHand]]&lt;=Inventory[[#This Row],[Reorder Level]], "Yes", "No")</f>
        <v>Yes</v>
      </c>
      <c r="K32" s="12">
        <v>45910</v>
      </c>
    </row>
    <row r="33" spans="2:11" x14ac:dyDescent="0.25">
      <c r="B33" t="s">
        <v>23</v>
      </c>
      <c r="C33" t="s">
        <v>35</v>
      </c>
      <c r="D33" s="18" t="str">
        <f>_xlfn.XLOOKUP(Inventory[[#This Row],[ProductID]], Products[ProductID], Products[ProductName], "Not Found")</f>
        <v>Glow-in-the-Dark Mug</v>
      </c>
      <c r="E33" s="18" t="str">
        <f>_xlfn.XLOOKUP(Inventory[[#This Row],[ProductID]], Products[ProductID], Products[Supplier], "Not Found")</f>
        <v>CozyHome Traders</v>
      </c>
      <c r="F33" s="18">
        <f>_xlfn.XLOOKUP(Inventory[[#This Row],[ProductID]], Products[ProductID], Products[Cost/Unit], "Not Found")</f>
        <v>11.5</v>
      </c>
      <c r="G33" s="21">
        <f>_xlfn.XLOOKUP(Inventory[[#This Row],[ProductID]], Products[ProductID], Products[ReorderLevel], "Not Found")</f>
        <v>10</v>
      </c>
      <c r="H33">
        <f>SUMIFS(Transactions[Quantity], Transactions[ProductID], Inventory[[#This Row],[ProductID]], Transactions[Site], Inventory[[#This Row],[Site]])</f>
        <v>1</v>
      </c>
      <c r="I33" s="18">
        <f>Inventory[[#This Row],[Cost/Unit]]*Inventory[[#This Row],[QuantityOnHand]]</f>
        <v>11.5</v>
      </c>
      <c r="J33" t="str">
        <f>IF(Inventory[[#This Row],[QuantityOnHand]]&lt;=Inventory[[#This Row],[Reorder Level]], "Yes", "No")</f>
        <v>Yes</v>
      </c>
      <c r="K33" s="12">
        <v>45910</v>
      </c>
    </row>
    <row r="34" spans="2:11" x14ac:dyDescent="0.25">
      <c r="B34" t="s">
        <v>25</v>
      </c>
      <c r="C34" t="s">
        <v>35</v>
      </c>
      <c r="D34" s="18" t="str">
        <f>_xlfn.XLOOKUP(Inventory[[#This Row],[ProductID]], Products[ProductID], Products[ProductName], "Not Found")</f>
        <v>Glow-in-the-Dark Mug</v>
      </c>
      <c r="E34" s="18" t="str">
        <f>_xlfn.XLOOKUP(Inventory[[#This Row],[ProductID]], Products[ProductID], Products[Supplier], "Not Found")</f>
        <v>CozyHome Traders</v>
      </c>
      <c r="F34" s="18">
        <f>_xlfn.XLOOKUP(Inventory[[#This Row],[ProductID]], Products[ProductID], Products[Cost/Unit], "Not Found")</f>
        <v>11.5</v>
      </c>
      <c r="G34" s="21">
        <f>_xlfn.XLOOKUP(Inventory[[#This Row],[ProductID]], Products[ProductID], Products[ReorderLevel], "Not Found")</f>
        <v>10</v>
      </c>
      <c r="H34">
        <f>SUMIFS(Transactions[Quantity], Transactions[ProductID], Inventory[[#This Row],[ProductID]], Transactions[Site], Inventory[[#This Row],[Site]])</f>
        <v>0</v>
      </c>
      <c r="I34" s="18">
        <f>Inventory[[#This Row],[Cost/Unit]]*Inventory[[#This Row],[QuantityOnHand]]</f>
        <v>0</v>
      </c>
      <c r="J34" t="str">
        <f>IF(Inventory[[#This Row],[QuantityOnHand]]&lt;=Inventory[[#This Row],[Reorder Level]], "Yes", "No")</f>
        <v>Yes</v>
      </c>
      <c r="K34" s="12">
        <v>45910</v>
      </c>
    </row>
    <row r="35" spans="2:11" x14ac:dyDescent="0.25">
      <c r="B35" t="s">
        <v>26</v>
      </c>
      <c r="C35" t="s">
        <v>35</v>
      </c>
      <c r="D35" s="18" t="str">
        <f>_xlfn.XLOOKUP(Inventory[[#This Row],[ProductID]], Products[ProductID], Products[ProductName], "Not Found")</f>
        <v>Glow-in-the-Dark Mug</v>
      </c>
      <c r="E35" s="18" t="str">
        <f>_xlfn.XLOOKUP(Inventory[[#This Row],[ProductID]], Products[ProductID], Products[Supplier], "Not Found")</f>
        <v>CozyHome Traders</v>
      </c>
      <c r="F35" s="18">
        <f>_xlfn.XLOOKUP(Inventory[[#This Row],[ProductID]], Products[ProductID], Products[Cost/Unit], "Not Found")</f>
        <v>11.5</v>
      </c>
      <c r="G35" s="21">
        <f>_xlfn.XLOOKUP(Inventory[[#This Row],[ProductID]], Products[ProductID], Products[ReorderLevel], "Not Found")</f>
        <v>10</v>
      </c>
      <c r="H35">
        <f>SUMIFS(Transactions[Quantity], Transactions[ProductID], Inventory[[#This Row],[ProductID]], Transactions[Site], Inventory[[#This Row],[Site]])</f>
        <v>1</v>
      </c>
      <c r="I35" s="18">
        <f>Inventory[[#This Row],[Cost/Unit]]*Inventory[[#This Row],[QuantityOnHand]]</f>
        <v>11.5</v>
      </c>
      <c r="J35" t="str">
        <f>IF(Inventory[[#This Row],[QuantityOnHand]]&lt;=Inventory[[#This Row],[Reorder Level]], "Yes", "No")</f>
        <v>Yes</v>
      </c>
      <c r="K35" s="12">
        <v>45910</v>
      </c>
    </row>
    <row r="36" spans="2:11" x14ac:dyDescent="0.25">
      <c r="B36" t="s">
        <v>23</v>
      </c>
      <c r="C36" t="s">
        <v>36</v>
      </c>
      <c r="D36" s="18" t="str">
        <f>_xlfn.XLOOKUP(Inventory[[#This Row],[ProductID]], Products[ProductID], Products[ProductName], "Not Found")</f>
        <v>Scented Candle Tin</v>
      </c>
      <c r="E36" s="18" t="str">
        <f>_xlfn.XLOOKUP(Inventory[[#This Row],[ProductID]], Products[ProductID], Products[Supplier], "Not Found")</f>
        <v>CozyHome Traders</v>
      </c>
      <c r="F36" s="18">
        <f>_xlfn.XLOOKUP(Inventory[[#This Row],[ProductID]], Products[ProductID], Products[Cost/Unit], "Not Found")</f>
        <v>7.5</v>
      </c>
      <c r="G36" s="21">
        <f>_xlfn.XLOOKUP(Inventory[[#This Row],[ProductID]], Products[ProductID], Products[ReorderLevel], "Not Found")</f>
        <v>18</v>
      </c>
      <c r="H36">
        <f>SUMIFS(Transactions[Quantity], Transactions[ProductID], Inventory[[#This Row],[ProductID]], Transactions[Site], Inventory[[#This Row],[Site]])</f>
        <v>1</v>
      </c>
      <c r="I36" s="18">
        <f>Inventory[[#This Row],[Cost/Unit]]*Inventory[[#This Row],[QuantityOnHand]]</f>
        <v>7.5</v>
      </c>
      <c r="J36" t="str">
        <f>IF(Inventory[[#This Row],[QuantityOnHand]]&lt;=Inventory[[#This Row],[Reorder Level]], "Yes", "No")</f>
        <v>Yes</v>
      </c>
      <c r="K36" s="12">
        <v>45910</v>
      </c>
    </row>
    <row r="37" spans="2:11" x14ac:dyDescent="0.25">
      <c r="B37" t="s">
        <v>25</v>
      </c>
      <c r="C37" t="s">
        <v>36</v>
      </c>
      <c r="D37" s="18" t="str">
        <f>_xlfn.XLOOKUP(Inventory[[#This Row],[ProductID]], Products[ProductID], Products[ProductName], "Not Found")</f>
        <v>Scented Candle Tin</v>
      </c>
      <c r="E37" s="18" t="str">
        <f>_xlfn.XLOOKUP(Inventory[[#This Row],[ProductID]], Products[ProductID], Products[Supplier], "Not Found")</f>
        <v>CozyHome Traders</v>
      </c>
      <c r="F37" s="18">
        <f>_xlfn.XLOOKUP(Inventory[[#This Row],[ProductID]], Products[ProductID], Products[Cost/Unit], "Not Found")</f>
        <v>7.5</v>
      </c>
      <c r="G37" s="21">
        <f>_xlfn.XLOOKUP(Inventory[[#This Row],[ProductID]], Products[ProductID], Products[ReorderLevel], "Not Found")</f>
        <v>18</v>
      </c>
      <c r="H37">
        <f>SUMIFS(Transactions[Quantity], Transactions[ProductID], Inventory[[#This Row],[ProductID]], Transactions[Site], Inventory[[#This Row],[Site]])</f>
        <v>1</v>
      </c>
      <c r="I37" s="18">
        <f>Inventory[[#This Row],[Cost/Unit]]*Inventory[[#This Row],[QuantityOnHand]]</f>
        <v>7.5</v>
      </c>
      <c r="J37" t="str">
        <f>IF(Inventory[[#This Row],[QuantityOnHand]]&lt;=Inventory[[#This Row],[Reorder Level]], "Yes", "No")</f>
        <v>Yes</v>
      </c>
      <c r="K37" s="12">
        <v>45910</v>
      </c>
    </row>
    <row r="38" spans="2:11" x14ac:dyDescent="0.25">
      <c r="B38" t="s">
        <v>26</v>
      </c>
      <c r="C38" t="s">
        <v>36</v>
      </c>
      <c r="D38" s="18" t="str">
        <f>_xlfn.XLOOKUP(Inventory[[#This Row],[ProductID]], Products[ProductID], Products[ProductName], "Not Found")</f>
        <v>Scented Candle Tin</v>
      </c>
      <c r="E38" s="18" t="str">
        <f>_xlfn.XLOOKUP(Inventory[[#This Row],[ProductID]], Products[ProductID], Products[Supplier], "Not Found")</f>
        <v>CozyHome Traders</v>
      </c>
      <c r="F38" s="18">
        <f>_xlfn.XLOOKUP(Inventory[[#This Row],[ProductID]], Products[ProductID], Products[Cost/Unit], "Not Found")</f>
        <v>7.5</v>
      </c>
      <c r="G38" s="21">
        <f>_xlfn.XLOOKUP(Inventory[[#This Row],[ProductID]], Products[ProductID], Products[ReorderLevel], "Not Found")</f>
        <v>18</v>
      </c>
      <c r="H38">
        <f>SUMIFS(Transactions[Quantity], Transactions[ProductID], Inventory[[#This Row],[ProductID]], Transactions[Site], Inventory[[#This Row],[Site]])</f>
        <v>1</v>
      </c>
      <c r="I38" s="18">
        <f>Inventory[[#This Row],[Cost/Unit]]*Inventory[[#This Row],[QuantityOnHand]]</f>
        <v>7.5</v>
      </c>
      <c r="J38" t="str">
        <f>IF(Inventory[[#This Row],[QuantityOnHand]]&lt;=Inventory[[#This Row],[Reorder Level]], "Yes", "No")</f>
        <v>Yes</v>
      </c>
      <c r="K38" s="12">
        <v>45910</v>
      </c>
    </row>
    <row r="39" spans="2:11" x14ac:dyDescent="0.25">
      <c r="B39" t="s">
        <v>23</v>
      </c>
      <c r="C39" t="s">
        <v>37</v>
      </c>
      <c r="D39" s="18" t="str">
        <f>_xlfn.XLOOKUP(Inventory[[#This Row],[ProductID]], Products[ProductID], Products[ProductName], "Not Found")</f>
        <v>Travel Card Holder</v>
      </c>
      <c r="E39" s="18" t="str">
        <f>_xlfn.XLOOKUP(Inventory[[#This Row],[ProductID]], Products[ProductID], Products[Supplier], "Not Found")</f>
        <v>Urban Style Ltd.</v>
      </c>
      <c r="F39" s="18">
        <f>_xlfn.XLOOKUP(Inventory[[#This Row],[ProductID]], Products[ProductID], Products[Cost/Unit], "Not Found")</f>
        <v>5</v>
      </c>
      <c r="G39" s="21">
        <f>_xlfn.XLOOKUP(Inventory[[#This Row],[ProductID]], Products[ProductID], Products[ReorderLevel], "Not Found")</f>
        <v>15</v>
      </c>
      <c r="H39">
        <f>SUMIFS(Transactions[Quantity], Transactions[ProductID], Inventory[[#This Row],[ProductID]], Transactions[Site], Inventory[[#This Row],[Site]])</f>
        <v>0</v>
      </c>
      <c r="I39" s="18">
        <f>Inventory[[#This Row],[Cost/Unit]]*Inventory[[#This Row],[QuantityOnHand]]</f>
        <v>0</v>
      </c>
      <c r="J39" t="str">
        <f>IF(Inventory[[#This Row],[QuantityOnHand]]&lt;=Inventory[[#This Row],[Reorder Level]], "Yes", "No")</f>
        <v>Yes</v>
      </c>
      <c r="K39" s="12">
        <v>45910</v>
      </c>
    </row>
    <row r="40" spans="2:11" x14ac:dyDescent="0.25">
      <c r="B40" t="s">
        <v>25</v>
      </c>
      <c r="C40" t="s">
        <v>37</v>
      </c>
      <c r="D40" s="18" t="str">
        <f>_xlfn.XLOOKUP(Inventory[[#This Row],[ProductID]], Products[ProductID], Products[ProductName], "Not Found")</f>
        <v>Travel Card Holder</v>
      </c>
      <c r="E40" s="18" t="str">
        <f>_xlfn.XLOOKUP(Inventory[[#This Row],[ProductID]], Products[ProductID], Products[Supplier], "Not Found")</f>
        <v>Urban Style Ltd.</v>
      </c>
      <c r="F40" s="18">
        <f>_xlfn.XLOOKUP(Inventory[[#This Row],[ProductID]], Products[ProductID], Products[Cost/Unit], "Not Found")</f>
        <v>5</v>
      </c>
      <c r="G40" s="21">
        <f>_xlfn.XLOOKUP(Inventory[[#This Row],[ProductID]], Products[ProductID], Products[ReorderLevel], "Not Found")</f>
        <v>15</v>
      </c>
      <c r="H40">
        <f>SUMIFS(Transactions[Quantity], Transactions[ProductID], Inventory[[#This Row],[ProductID]], Transactions[Site], Inventory[[#This Row],[Site]])</f>
        <v>10</v>
      </c>
      <c r="I40" s="18">
        <f>Inventory[[#This Row],[Cost/Unit]]*Inventory[[#This Row],[QuantityOnHand]]</f>
        <v>50</v>
      </c>
      <c r="J40" t="str">
        <f>IF(Inventory[[#This Row],[QuantityOnHand]]&lt;=Inventory[[#This Row],[Reorder Level]], "Yes", "No")</f>
        <v>Yes</v>
      </c>
      <c r="K40" s="12">
        <v>45910</v>
      </c>
    </row>
    <row r="41" spans="2:11" x14ac:dyDescent="0.25">
      <c r="B41" t="s">
        <v>26</v>
      </c>
      <c r="C41" t="s">
        <v>37</v>
      </c>
      <c r="D41" s="18" t="str">
        <f>_xlfn.XLOOKUP(Inventory[[#This Row],[ProductID]], Products[ProductID], Products[ProductName], "Not Found")</f>
        <v>Travel Card Holder</v>
      </c>
      <c r="E41" s="18" t="str">
        <f>_xlfn.XLOOKUP(Inventory[[#This Row],[ProductID]], Products[ProductID], Products[Supplier], "Not Found")</f>
        <v>Urban Style Ltd.</v>
      </c>
      <c r="F41" s="18">
        <f>_xlfn.XLOOKUP(Inventory[[#This Row],[ProductID]], Products[ProductID], Products[Cost/Unit], "Not Found")</f>
        <v>5</v>
      </c>
      <c r="G41" s="21">
        <f>_xlfn.XLOOKUP(Inventory[[#This Row],[ProductID]], Products[ProductID], Products[ReorderLevel], "Not Found")</f>
        <v>15</v>
      </c>
      <c r="H41">
        <f>SUMIFS(Transactions[Quantity], Transactions[ProductID], Inventory[[#This Row],[ProductID]], Transactions[Site], Inventory[[#This Row],[Site]])</f>
        <v>0</v>
      </c>
      <c r="I41" s="18">
        <f>Inventory[[#This Row],[Cost/Unit]]*Inventory[[#This Row],[QuantityOnHand]]</f>
        <v>0</v>
      </c>
      <c r="J41" t="str">
        <f>IF(Inventory[[#This Row],[QuantityOnHand]]&lt;=Inventory[[#This Row],[Reorder Level]], "Yes", "No")</f>
        <v>Yes</v>
      </c>
      <c r="K41" s="12">
        <v>45910</v>
      </c>
    </row>
    <row r="42" spans="2:11" x14ac:dyDescent="0.25">
      <c r="B42" t="s">
        <v>23</v>
      </c>
      <c r="C42" t="s">
        <v>38</v>
      </c>
      <c r="D42" s="18" t="str">
        <f>_xlfn.XLOOKUP(Inventory[[#This Row],[ProductID]], Products[ProductID], Products[ProductName], "Not Found")</f>
        <v>Cotton Tote Bag</v>
      </c>
      <c r="E42" s="18" t="str">
        <f>_xlfn.XLOOKUP(Inventory[[#This Row],[ProductID]], Products[ProductID], Products[Supplier], "Not Found")</f>
        <v>CozyWear Co.</v>
      </c>
      <c r="F42" s="18">
        <f>_xlfn.XLOOKUP(Inventory[[#This Row],[ProductID]], Products[ProductID], Products[Cost/Unit], "Not Found")</f>
        <v>6.5</v>
      </c>
      <c r="G42" s="21">
        <f>_xlfn.XLOOKUP(Inventory[[#This Row],[ProductID]], Products[ProductID], Products[ReorderLevel], "Not Found")</f>
        <v>20</v>
      </c>
      <c r="H42">
        <f>SUMIFS(Transactions[Quantity], Transactions[ProductID], Inventory[[#This Row],[ProductID]], Transactions[Site], Inventory[[#This Row],[Site]])</f>
        <v>0</v>
      </c>
      <c r="I42" s="18">
        <f>Inventory[[#This Row],[Cost/Unit]]*Inventory[[#This Row],[QuantityOnHand]]</f>
        <v>0</v>
      </c>
      <c r="J42" t="str">
        <f>IF(Inventory[[#This Row],[QuantityOnHand]]&lt;=Inventory[[#This Row],[Reorder Level]], "Yes", "No")</f>
        <v>Yes</v>
      </c>
      <c r="K42" s="12">
        <v>45910</v>
      </c>
    </row>
    <row r="43" spans="2:11" x14ac:dyDescent="0.25">
      <c r="B43" t="s">
        <v>25</v>
      </c>
      <c r="C43" t="s">
        <v>38</v>
      </c>
      <c r="D43" s="18" t="str">
        <f>_xlfn.XLOOKUP(Inventory[[#This Row],[ProductID]], Products[ProductID], Products[ProductName], "Not Found")</f>
        <v>Cotton Tote Bag</v>
      </c>
      <c r="E43" s="18" t="str">
        <f>_xlfn.XLOOKUP(Inventory[[#This Row],[ProductID]], Products[ProductID], Products[Supplier], "Not Found")</f>
        <v>CozyWear Co.</v>
      </c>
      <c r="F43" s="18">
        <f>_xlfn.XLOOKUP(Inventory[[#This Row],[ProductID]], Products[ProductID], Products[Cost/Unit], "Not Found")</f>
        <v>6.5</v>
      </c>
      <c r="G43" s="21">
        <f>_xlfn.XLOOKUP(Inventory[[#This Row],[ProductID]], Products[ProductID], Products[ReorderLevel], "Not Found")</f>
        <v>20</v>
      </c>
      <c r="H43">
        <f>SUMIFS(Transactions[Quantity], Transactions[ProductID], Inventory[[#This Row],[ProductID]], Transactions[Site], Inventory[[#This Row],[Site]])</f>
        <v>0</v>
      </c>
      <c r="I43" s="18">
        <f>Inventory[[#This Row],[Cost/Unit]]*Inventory[[#This Row],[QuantityOnHand]]</f>
        <v>0</v>
      </c>
      <c r="J43" t="str">
        <f>IF(Inventory[[#This Row],[QuantityOnHand]]&lt;=Inventory[[#This Row],[Reorder Level]], "Yes", "No")</f>
        <v>Yes</v>
      </c>
      <c r="K43" s="12">
        <v>45910</v>
      </c>
    </row>
    <row r="44" spans="2:11" x14ac:dyDescent="0.25">
      <c r="B44" t="s">
        <v>26</v>
      </c>
      <c r="C44" t="s">
        <v>38</v>
      </c>
      <c r="D44" s="18" t="str">
        <f>_xlfn.XLOOKUP(Inventory[[#This Row],[ProductID]], Products[ProductID], Products[ProductName], "Not Found")</f>
        <v>Cotton Tote Bag</v>
      </c>
      <c r="E44" s="18" t="str">
        <f>_xlfn.XLOOKUP(Inventory[[#This Row],[ProductID]], Products[ProductID], Products[Supplier], "Not Found")</f>
        <v>CozyWear Co.</v>
      </c>
      <c r="F44" s="18">
        <f>_xlfn.XLOOKUP(Inventory[[#This Row],[ProductID]], Products[ProductID], Products[Cost/Unit], "Not Found")</f>
        <v>6.5</v>
      </c>
      <c r="G44" s="21">
        <f>_xlfn.XLOOKUP(Inventory[[#This Row],[ProductID]], Products[ProductID], Products[ReorderLevel], "Not Found")</f>
        <v>20</v>
      </c>
      <c r="H44">
        <f>SUMIFS(Transactions[Quantity], Transactions[ProductID], Inventory[[#This Row],[ProductID]], Transactions[Site], Inventory[[#This Row],[Site]])</f>
        <v>15</v>
      </c>
      <c r="I44" s="18">
        <f>Inventory[[#This Row],[Cost/Unit]]*Inventory[[#This Row],[QuantityOnHand]]</f>
        <v>97.5</v>
      </c>
      <c r="J44" t="str">
        <f>IF(Inventory[[#This Row],[QuantityOnHand]]&lt;=Inventory[[#This Row],[Reorder Level]], "Yes", "No")</f>
        <v>Yes</v>
      </c>
      <c r="K44" s="12">
        <v>45910</v>
      </c>
    </row>
    <row r="45" spans="2:11" x14ac:dyDescent="0.25">
      <c r="B45" t="s">
        <v>23</v>
      </c>
      <c r="C45" t="s">
        <v>39</v>
      </c>
      <c r="D45" s="18" t="str">
        <f>_xlfn.XLOOKUP(Inventory[[#This Row],[ProductID]], Products[ProductID], Products[ProductName], "Not Found")</f>
        <v>Jelly Bean Jar</v>
      </c>
      <c r="E45" s="18" t="str">
        <f>_xlfn.XLOOKUP(Inventory[[#This Row],[ProductID]], Products[ProductID], Products[Supplier], "Not Found")</f>
        <v>Sweet Treats Co.</v>
      </c>
      <c r="F45" s="18">
        <f>_xlfn.XLOOKUP(Inventory[[#This Row],[ProductID]], Products[ProductID], Products[Cost/Unit], "Not Found")</f>
        <v>7</v>
      </c>
      <c r="G45" s="21">
        <f>_xlfn.XLOOKUP(Inventory[[#This Row],[ProductID]], Products[ProductID], Products[ReorderLevel], "Not Found")</f>
        <v>12</v>
      </c>
      <c r="H45">
        <f>SUMIFS(Transactions[Quantity], Transactions[ProductID], Inventory[[#This Row],[ProductID]], Transactions[Site], Inventory[[#This Row],[Site]])</f>
        <v>2</v>
      </c>
      <c r="I45" s="18">
        <f>Inventory[[#This Row],[Cost/Unit]]*Inventory[[#This Row],[QuantityOnHand]]</f>
        <v>14</v>
      </c>
      <c r="J45" t="str">
        <f>IF(Inventory[[#This Row],[QuantityOnHand]]&lt;=Inventory[[#This Row],[Reorder Level]], "Yes", "No")</f>
        <v>Yes</v>
      </c>
      <c r="K45" s="12">
        <v>45910</v>
      </c>
    </row>
    <row r="46" spans="2:11" x14ac:dyDescent="0.25">
      <c r="B46" t="s">
        <v>25</v>
      </c>
      <c r="C46" t="s">
        <v>39</v>
      </c>
      <c r="D46" s="18" t="str">
        <f>_xlfn.XLOOKUP(Inventory[[#This Row],[ProductID]], Products[ProductID], Products[ProductName], "Not Found")</f>
        <v>Jelly Bean Jar</v>
      </c>
      <c r="E46" s="18" t="str">
        <f>_xlfn.XLOOKUP(Inventory[[#This Row],[ProductID]], Products[ProductID], Products[Supplier], "Not Found")</f>
        <v>Sweet Treats Co.</v>
      </c>
      <c r="F46" s="18">
        <f>_xlfn.XLOOKUP(Inventory[[#This Row],[ProductID]], Products[ProductID], Products[Cost/Unit], "Not Found")</f>
        <v>7</v>
      </c>
      <c r="G46" s="21">
        <f>_xlfn.XLOOKUP(Inventory[[#This Row],[ProductID]], Products[ProductID], Products[ReorderLevel], "Not Found")</f>
        <v>12</v>
      </c>
      <c r="H46">
        <f>SUMIFS(Transactions[Quantity], Transactions[ProductID], Inventory[[#This Row],[ProductID]], Transactions[Site], Inventory[[#This Row],[Site]])</f>
        <v>1</v>
      </c>
      <c r="I46" s="18">
        <f>Inventory[[#This Row],[Cost/Unit]]*Inventory[[#This Row],[QuantityOnHand]]</f>
        <v>7</v>
      </c>
      <c r="J46" t="str">
        <f>IF(Inventory[[#This Row],[QuantityOnHand]]&lt;=Inventory[[#This Row],[Reorder Level]], "Yes", "No")</f>
        <v>Yes</v>
      </c>
      <c r="K46" s="12">
        <v>45910</v>
      </c>
    </row>
    <row r="47" spans="2:11" x14ac:dyDescent="0.25">
      <c r="B47" t="s">
        <v>26</v>
      </c>
      <c r="C47" t="s">
        <v>39</v>
      </c>
      <c r="D47" s="18" t="str">
        <f>_xlfn.XLOOKUP(Inventory[[#This Row],[ProductID]], Products[ProductID], Products[ProductName], "Not Found")</f>
        <v>Jelly Bean Jar</v>
      </c>
      <c r="E47" s="18" t="str">
        <f>_xlfn.XLOOKUP(Inventory[[#This Row],[ProductID]], Products[ProductID], Products[Supplier], "Not Found")</f>
        <v>Sweet Treats Co.</v>
      </c>
      <c r="F47" s="18">
        <f>_xlfn.XLOOKUP(Inventory[[#This Row],[ProductID]], Products[ProductID], Products[Cost/Unit], "Not Found")</f>
        <v>7</v>
      </c>
      <c r="G47" s="21">
        <f>_xlfn.XLOOKUP(Inventory[[#This Row],[ProductID]], Products[ProductID], Products[ReorderLevel], "Not Found")</f>
        <v>12</v>
      </c>
      <c r="H47">
        <f>SUMIFS(Transactions[Quantity], Transactions[ProductID], Inventory[[#This Row],[ProductID]], Transactions[Site], Inventory[[#This Row],[Site]])</f>
        <v>2</v>
      </c>
      <c r="I47" s="18">
        <f>Inventory[[#This Row],[Cost/Unit]]*Inventory[[#This Row],[QuantityOnHand]]</f>
        <v>14</v>
      </c>
      <c r="J47" t="str">
        <f>IF(Inventory[[#This Row],[QuantityOnHand]]&lt;=Inventory[[#This Row],[Reorder Level]], "Yes", "No")</f>
        <v>Yes</v>
      </c>
      <c r="K47" s="12">
        <v>45910</v>
      </c>
    </row>
    <row r="48" spans="2:11" x14ac:dyDescent="0.25">
      <c r="B48" t="s">
        <v>23</v>
      </c>
      <c r="C48" t="s">
        <v>40</v>
      </c>
      <c r="D48" s="18" t="str">
        <f>_xlfn.XLOOKUP(Inventory[[#This Row],[ProductID]], Products[ProductID], Products[ProductName], "Not Found")</f>
        <v>Magnetic Bookmark Set</v>
      </c>
      <c r="E48" s="18" t="str">
        <f>_xlfn.XLOOKUP(Inventory[[#This Row],[ProductID]], Products[ProductID], Products[Supplier], "Not Found")</f>
        <v>PaperWorks Supplies</v>
      </c>
      <c r="F48" s="18">
        <f>_xlfn.XLOOKUP(Inventory[[#This Row],[ProductID]], Products[ProductID], Products[Cost/Unit], "Not Found")</f>
        <v>4</v>
      </c>
      <c r="G48" s="21">
        <f>_xlfn.XLOOKUP(Inventory[[#This Row],[ProductID]], Products[ProductID], Products[ReorderLevel], "Not Found")</f>
        <v>15</v>
      </c>
      <c r="H48">
        <f>SUMIFS(Transactions[Quantity], Transactions[ProductID], Inventory[[#This Row],[ProductID]], Transactions[Site], Inventory[[#This Row],[Site]])</f>
        <v>2</v>
      </c>
      <c r="I48" s="18">
        <f>Inventory[[#This Row],[Cost/Unit]]*Inventory[[#This Row],[QuantityOnHand]]</f>
        <v>8</v>
      </c>
      <c r="J48" t="str">
        <f>IF(Inventory[[#This Row],[QuantityOnHand]]&lt;=Inventory[[#This Row],[Reorder Level]], "Yes", "No")</f>
        <v>Yes</v>
      </c>
      <c r="K48" s="12">
        <v>45910</v>
      </c>
    </row>
    <row r="49" spans="2:11" x14ac:dyDescent="0.25">
      <c r="B49" t="s">
        <v>25</v>
      </c>
      <c r="C49" t="s">
        <v>40</v>
      </c>
      <c r="D49" s="18" t="str">
        <f>_xlfn.XLOOKUP(Inventory[[#This Row],[ProductID]], Products[ProductID], Products[ProductName], "Not Found")</f>
        <v>Magnetic Bookmark Set</v>
      </c>
      <c r="E49" s="18" t="str">
        <f>_xlfn.XLOOKUP(Inventory[[#This Row],[ProductID]], Products[ProductID], Products[Supplier], "Not Found")</f>
        <v>PaperWorks Supplies</v>
      </c>
      <c r="F49" s="18">
        <f>_xlfn.XLOOKUP(Inventory[[#This Row],[ProductID]], Products[ProductID], Products[Cost/Unit], "Not Found")</f>
        <v>4</v>
      </c>
      <c r="G49" s="21">
        <f>_xlfn.XLOOKUP(Inventory[[#This Row],[ProductID]], Products[ProductID], Products[ReorderLevel], "Not Found")</f>
        <v>15</v>
      </c>
      <c r="H49">
        <f>SUMIFS(Transactions[Quantity], Transactions[ProductID], Inventory[[#This Row],[ProductID]], Transactions[Site], Inventory[[#This Row],[Site]])</f>
        <v>2</v>
      </c>
      <c r="I49" s="18">
        <f>Inventory[[#This Row],[Cost/Unit]]*Inventory[[#This Row],[QuantityOnHand]]</f>
        <v>8</v>
      </c>
      <c r="J49" t="str">
        <f>IF(Inventory[[#This Row],[QuantityOnHand]]&lt;=Inventory[[#This Row],[Reorder Level]], "Yes", "No")</f>
        <v>Yes</v>
      </c>
      <c r="K49" s="12">
        <v>45910</v>
      </c>
    </row>
    <row r="50" spans="2:11" x14ac:dyDescent="0.25">
      <c r="B50" t="s">
        <v>26</v>
      </c>
      <c r="C50" t="s">
        <v>40</v>
      </c>
      <c r="D50" s="18" t="str">
        <f>_xlfn.XLOOKUP(Inventory[[#This Row],[ProductID]], Products[ProductID], Products[ProductName], "Not Found")</f>
        <v>Magnetic Bookmark Set</v>
      </c>
      <c r="E50" s="18" t="str">
        <f>_xlfn.XLOOKUP(Inventory[[#This Row],[ProductID]], Products[ProductID], Products[Supplier], "Not Found")</f>
        <v>PaperWorks Supplies</v>
      </c>
      <c r="F50" s="18">
        <f>_xlfn.XLOOKUP(Inventory[[#This Row],[ProductID]], Products[ProductID], Products[Cost/Unit], "Not Found")</f>
        <v>4</v>
      </c>
      <c r="G50" s="21">
        <f>_xlfn.XLOOKUP(Inventory[[#This Row],[ProductID]], Products[ProductID], Products[ReorderLevel], "Not Found")</f>
        <v>15</v>
      </c>
      <c r="H50">
        <f>SUMIFS(Transactions[Quantity], Transactions[ProductID], Inventory[[#This Row],[ProductID]], Transactions[Site], Inventory[[#This Row],[Site]])</f>
        <v>1</v>
      </c>
      <c r="I50" s="18">
        <f>Inventory[[#This Row],[Cost/Unit]]*Inventory[[#This Row],[QuantityOnHand]]</f>
        <v>4</v>
      </c>
      <c r="J50" t="str">
        <f>IF(Inventory[[#This Row],[QuantityOnHand]]&lt;=Inventory[[#This Row],[Reorder Level]], "Yes", "No")</f>
        <v>Yes</v>
      </c>
      <c r="K50" s="12">
        <v>45910</v>
      </c>
    </row>
    <row r="51" spans="2:11" x14ac:dyDescent="0.25">
      <c r="B51" t="s">
        <v>23</v>
      </c>
      <c r="C51" t="s">
        <v>41</v>
      </c>
      <c r="D51" s="18" t="str">
        <f>_xlfn.XLOOKUP(Inventory[[#This Row],[ProductID]], Products[ProductID], Products[ProductName], "Not Found")</f>
        <v>Puzzle Cube Keychain</v>
      </c>
      <c r="E51" s="18" t="str">
        <f>_xlfn.XLOOKUP(Inventory[[#This Row],[ProductID]], Products[ProductID], Products[Supplier], "Not Found")</f>
        <v>FunZone Imports</v>
      </c>
      <c r="F51" s="18">
        <f>_xlfn.XLOOKUP(Inventory[[#This Row],[ProductID]], Products[ProductID], Products[Cost/Unit], "Not Found")</f>
        <v>6.5</v>
      </c>
      <c r="G51" s="21">
        <f>_xlfn.XLOOKUP(Inventory[[#This Row],[ProductID]], Products[ProductID], Products[ReorderLevel], "Not Found")</f>
        <v>10</v>
      </c>
      <c r="H51">
        <f>SUMIFS(Transactions[Quantity], Transactions[ProductID], Inventory[[#This Row],[ProductID]], Transactions[Site], Inventory[[#This Row],[Site]])</f>
        <v>2</v>
      </c>
      <c r="I51" s="18">
        <f>Inventory[[#This Row],[Cost/Unit]]*Inventory[[#This Row],[QuantityOnHand]]</f>
        <v>13</v>
      </c>
      <c r="J51" t="str">
        <f>IF(Inventory[[#This Row],[QuantityOnHand]]&lt;=Inventory[[#This Row],[Reorder Level]], "Yes", "No")</f>
        <v>Yes</v>
      </c>
      <c r="K51" s="12">
        <v>45910</v>
      </c>
    </row>
    <row r="52" spans="2:11" x14ac:dyDescent="0.25">
      <c r="B52" t="s">
        <v>25</v>
      </c>
      <c r="C52" t="s">
        <v>41</v>
      </c>
      <c r="D52" s="18" t="str">
        <f>_xlfn.XLOOKUP(Inventory[[#This Row],[ProductID]], Products[ProductID], Products[ProductName], "Not Found")</f>
        <v>Puzzle Cube Keychain</v>
      </c>
      <c r="E52" s="18" t="str">
        <f>_xlfn.XLOOKUP(Inventory[[#This Row],[ProductID]], Products[ProductID], Products[Supplier], "Not Found")</f>
        <v>FunZone Imports</v>
      </c>
      <c r="F52" s="18">
        <f>_xlfn.XLOOKUP(Inventory[[#This Row],[ProductID]], Products[ProductID], Products[Cost/Unit], "Not Found")</f>
        <v>6.5</v>
      </c>
      <c r="G52" s="21">
        <f>_xlfn.XLOOKUP(Inventory[[#This Row],[ProductID]], Products[ProductID], Products[ReorderLevel], "Not Found")</f>
        <v>10</v>
      </c>
      <c r="H52">
        <f>SUMIFS(Transactions[Quantity], Transactions[ProductID], Inventory[[#This Row],[ProductID]], Transactions[Site], Inventory[[#This Row],[Site]])</f>
        <v>0</v>
      </c>
      <c r="I52" s="18">
        <f>Inventory[[#This Row],[Cost/Unit]]*Inventory[[#This Row],[QuantityOnHand]]</f>
        <v>0</v>
      </c>
      <c r="J52" t="str">
        <f>IF(Inventory[[#This Row],[QuantityOnHand]]&lt;=Inventory[[#This Row],[Reorder Level]], "Yes", "No")</f>
        <v>Yes</v>
      </c>
      <c r="K52" s="12">
        <v>45910</v>
      </c>
    </row>
    <row r="53" spans="2:11" x14ac:dyDescent="0.25">
      <c r="B53" t="s">
        <v>26</v>
      </c>
      <c r="C53" t="s">
        <v>41</v>
      </c>
      <c r="D53" s="18" t="str">
        <f>_xlfn.XLOOKUP(Inventory[[#This Row],[ProductID]], Products[ProductID], Products[ProductName], "Not Found")</f>
        <v>Puzzle Cube Keychain</v>
      </c>
      <c r="E53" s="18" t="str">
        <f>_xlfn.XLOOKUP(Inventory[[#This Row],[ProductID]], Products[ProductID], Products[Supplier], "Not Found")</f>
        <v>FunZone Imports</v>
      </c>
      <c r="F53" s="18">
        <f>_xlfn.XLOOKUP(Inventory[[#This Row],[ProductID]], Products[ProductID], Products[Cost/Unit], "Not Found")</f>
        <v>6.5</v>
      </c>
      <c r="G53" s="21">
        <f>_xlfn.XLOOKUP(Inventory[[#This Row],[ProductID]], Products[ProductID], Products[ReorderLevel], "Not Found")</f>
        <v>10</v>
      </c>
      <c r="H53">
        <f>SUMIFS(Transactions[Quantity], Transactions[ProductID], Inventory[[#This Row],[ProductID]], Transactions[Site], Inventory[[#This Row],[Site]])</f>
        <v>2</v>
      </c>
      <c r="I53" s="18">
        <f>Inventory[[#This Row],[Cost/Unit]]*Inventory[[#This Row],[QuantityOnHand]]</f>
        <v>13</v>
      </c>
      <c r="J53" t="str">
        <f>IF(Inventory[[#This Row],[QuantityOnHand]]&lt;=Inventory[[#This Row],[Reorder Level]], "Yes", "No")</f>
        <v>Yes</v>
      </c>
      <c r="K53" s="12">
        <v>45910</v>
      </c>
    </row>
    <row r="54" spans="2:11" x14ac:dyDescent="0.25">
      <c r="B54" t="s">
        <v>23</v>
      </c>
      <c r="C54" t="s">
        <v>42</v>
      </c>
      <c r="D54" s="18" t="str">
        <f>_xlfn.XLOOKUP(Inventory[[#This Row],[ProductID]], Products[ProductID], Products[ProductName], "Not Found")</f>
        <v>Bamboo Cutlery Set</v>
      </c>
      <c r="E54" s="18" t="str">
        <f>_xlfn.XLOOKUP(Inventory[[#This Row],[ProductID]], Products[ProductID], Products[Supplier], "Not Found")</f>
        <v>EcoLiving Pty Ltd.</v>
      </c>
      <c r="F54" s="18">
        <f>_xlfn.XLOOKUP(Inventory[[#This Row],[ProductID]], Products[ProductID], Products[Cost/Unit], "Not Found")</f>
        <v>8</v>
      </c>
      <c r="G54" s="21">
        <f>_xlfn.XLOOKUP(Inventory[[#This Row],[ProductID]], Products[ProductID], Products[ReorderLevel], "Not Found")</f>
        <v>12</v>
      </c>
      <c r="H54">
        <f>SUMIFS(Transactions[Quantity], Transactions[ProductID], Inventory[[#This Row],[ProductID]], Transactions[Site], Inventory[[#This Row],[Site]])</f>
        <v>0</v>
      </c>
      <c r="I54" s="18">
        <f>Inventory[[#This Row],[Cost/Unit]]*Inventory[[#This Row],[QuantityOnHand]]</f>
        <v>0</v>
      </c>
      <c r="J54" t="str">
        <f>IF(Inventory[[#This Row],[QuantityOnHand]]&lt;=Inventory[[#This Row],[Reorder Level]], "Yes", "No")</f>
        <v>Yes</v>
      </c>
      <c r="K54" s="12">
        <v>45910</v>
      </c>
    </row>
    <row r="55" spans="2:11" x14ac:dyDescent="0.25">
      <c r="B55" t="s">
        <v>25</v>
      </c>
      <c r="C55" t="s">
        <v>42</v>
      </c>
      <c r="D55" s="18" t="str">
        <f>_xlfn.XLOOKUP(Inventory[[#This Row],[ProductID]], Products[ProductID], Products[ProductName], "Not Found")</f>
        <v>Bamboo Cutlery Set</v>
      </c>
      <c r="E55" s="18" t="str">
        <f>_xlfn.XLOOKUP(Inventory[[#This Row],[ProductID]], Products[ProductID], Products[Supplier], "Not Found")</f>
        <v>EcoLiving Pty Ltd.</v>
      </c>
      <c r="F55" s="18">
        <f>_xlfn.XLOOKUP(Inventory[[#This Row],[ProductID]], Products[ProductID], Products[Cost/Unit], "Not Found")</f>
        <v>8</v>
      </c>
      <c r="G55" s="21">
        <f>_xlfn.XLOOKUP(Inventory[[#This Row],[ProductID]], Products[ProductID], Products[ReorderLevel], "Not Found")</f>
        <v>12</v>
      </c>
      <c r="H55">
        <f>SUMIFS(Transactions[Quantity], Transactions[ProductID], Inventory[[#This Row],[ProductID]], Transactions[Site], Inventory[[#This Row],[Site]])</f>
        <v>3</v>
      </c>
      <c r="I55" s="18">
        <f>Inventory[[#This Row],[Cost/Unit]]*Inventory[[#This Row],[QuantityOnHand]]</f>
        <v>24</v>
      </c>
      <c r="J55" t="str">
        <f>IF(Inventory[[#This Row],[QuantityOnHand]]&lt;=Inventory[[#This Row],[Reorder Level]], "Yes", "No")</f>
        <v>Yes</v>
      </c>
      <c r="K55" s="12">
        <v>45910</v>
      </c>
    </row>
    <row r="56" spans="2:11" x14ac:dyDescent="0.25">
      <c r="B56" t="s">
        <v>26</v>
      </c>
      <c r="C56" t="s">
        <v>42</v>
      </c>
      <c r="D56" s="18" t="str">
        <f>_xlfn.XLOOKUP(Inventory[[#This Row],[ProductID]], Products[ProductID], Products[ProductName], "Not Found")</f>
        <v>Bamboo Cutlery Set</v>
      </c>
      <c r="E56" s="18" t="str">
        <f>_xlfn.XLOOKUP(Inventory[[#This Row],[ProductID]], Products[ProductID], Products[Supplier], "Not Found")</f>
        <v>EcoLiving Pty Ltd.</v>
      </c>
      <c r="F56" s="18">
        <f>_xlfn.XLOOKUP(Inventory[[#This Row],[ProductID]], Products[ProductID], Products[Cost/Unit], "Not Found")</f>
        <v>8</v>
      </c>
      <c r="G56" s="21">
        <f>_xlfn.XLOOKUP(Inventory[[#This Row],[ProductID]], Products[ProductID], Products[ReorderLevel], "Not Found")</f>
        <v>12</v>
      </c>
      <c r="H56">
        <f>SUMIFS(Transactions[Quantity], Transactions[ProductID], Inventory[[#This Row],[ProductID]], Transactions[Site], Inventory[[#This Row],[Site]])</f>
        <v>4</v>
      </c>
      <c r="I56" s="18">
        <f>Inventory[[#This Row],[Cost/Unit]]*Inventory[[#This Row],[QuantityOnHand]]</f>
        <v>32</v>
      </c>
      <c r="J56" t="str">
        <f>IF(Inventory[[#This Row],[QuantityOnHand]]&lt;=Inventory[[#This Row],[Reorder Level]], "Yes", "No")</f>
        <v>Yes</v>
      </c>
      <c r="K56" s="12">
        <v>45910</v>
      </c>
    </row>
    <row r="57" spans="2:11" x14ac:dyDescent="0.25">
      <c r="B57" t="s">
        <v>23</v>
      </c>
      <c r="C57" t="s">
        <v>43</v>
      </c>
      <c r="D57" s="18" t="str">
        <f>_xlfn.XLOOKUP(Inventory[[#This Row],[ProductID]], Products[ProductID], Products[ProductName], "Not Found")</f>
        <v>Comic-Themed Notebook</v>
      </c>
      <c r="E57" s="18" t="str">
        <f>_xlfn.XLOOKUP(Inventory[[#This Row],[ProductID]], Products[ProductID], Products[Supplier], "Not Found")</f>
        <v>PaperWorks Supplies</v>
      </c>
      <c r="F57" s="18">
        <f>_xlfn.XLOOKUP(Inventory[[#This Row],[ProductID]], Products[ProductID], Products[Cost/Unit], "Not Found")</f>
        <v>4.5</v>
      </c>
      <c r="G57" s="21">
        <f>_xlfn.XLOOKUP(Inventory[[#This Row],[ProductID]], Products[ProductID], Products[ReorderLevel], "Not Found")</f>
        <v>20</v>
      </c>
      <c r="H57">
        <f>SUMIFS(Transactions[Quantity], Transactions[ProductID], Inventory[[#This Row],[ProductID]], Transactions[Site], Inventory[[#This Row],[Site]])</f>
        <v>20</v>
      </c>
      <c r="I57" s="18">
        <f>Inventory[[#This Row],[Cost/Unit]]*Inventory[[#This Row],[QuantityOnHand]]</f>
        <v>90</v>
      </c>
      <c r="J57" t="str">
        <f>IF(Inventory[[#This Row],[QuantityOnHand]]&lt;=Inventory[[#This Row],[Reorder Level]], "Yes", "No")</f>
        <v>Yes</v>
      </c>
      <c r="K57" s="12">
        <v>45910</v>
      </c>
    </row>
    <row r="58" spans="2:11" x14ac:dyDescent="0.25">
      <c r="B58" t="s">
        <v>25</v>
      </c>
      <c r="C58" t="s">
        <v>43</v>
      </c>
      <c r="D58" s="18" t="str">
        <f>_xlfn.XLOOKUP(Inventory[[#This Row],[ProductID]], Products[ProductID], Products[ProductName], "Not Found")</f>
        <v>Comic-Themed Notebook</v>
      </c>
      <c r="E58" s="18" t="str">
        <f>_xlfn.XLOOKUP(Inventory[[#This Row],[ProductID]], Products[ProductID], Products[Supplier], "Not Found")</f>
        <v>PaperWorks Supplies</v>
      </c>
      <c r="F58" s="18">
        <f>_xlfn.XLOOKUP(Inventory[[#This Row],[ProductID]], Products[ProductID], Products[Cost/Unit], "Not Found")</f>
        <v>4.5</v>
      </c>
      <c r="G58" s="21">
        <f>_xlfn.XLOOKUP(Inventory[[#This Row],[ProductID]], Products[ProductID], Products[ReorderLevel], "Not Found")</f>
        <v>20</v>
      </c>
      <c r="H58">
        <f>SUMIFS(Transactions[Quantity], Transactions[ProductID], Inventory[[#This Row],[ProductID]], Transactions[Site], Inventory[[#This Row],[Site]])</f>
        <v>0</v>
      </c>
      <c r="I58" s="18">
        <f>Inventory[[#This Row],[Cost/Unit]]*Inventory[[#This Row],[QuantityOnHand]]</f>
        <v>0</v>
      </c>
      <c r="J58" t="str">
        <f>IF(Inventory[[#This Row],[QuantityOnHand]]&lt;=Inventory[[#This Row],[Reorder Level]], "Yes", "No")</f>
        <v>Yes</v>
      </c>
      <c r="K58" s="12">
        <v>45910</v>
      </c>
    </row>
    <row r="59" spans="2:11" x14ac:dyDescent="0.25">
      <c r="B59" t="s">
        <v>26</v>
      </c>
      <c r="C59" t="s">
        <v>43</v>
      </c>
      <c r="D59" s="18" t="str">
        <f>_xlfn.XLOOKUP(Inventory[[#This Row],[ProductID]], Products[ProductID], Products[ProductName], "Not Found")</f>
        <v>Comic-Themed Notebook</v>
      </c>
      <c r="E59" s="18" t="str">
        <f>_xlfn.XLOOKUP(Inventory[[#This Row],[ProductID]], Products[ProductID], Products[Supplier], "Not Found")</f>
        <v>PaperWorks Supplies</v>
      </c>
      <c r="F59" s="18">
        <f>_xlfn.XLOOKUP(Inventory[[#This Row],[ProductID]], Products[ProductID], Products[Cost/Unit], "Not Found")</f>
        <v>4.5</v>
      </c>
      <c r="G59" s="21">
        <f>_xlfn.XLOOKUP(Inventory[[#This Row],[ProductID]], Products[ProductID], Products[ReorderLevel], "Not Found")</f>
        <v>20</v>
      </c>
      <c r="H59">
        <f>SUMIFS(Transactions[Quantity], Transactions[ProductID], Inventory[[#This Row],[ProductID]], Transactions[Site], Inventory[[#This Row],[Site]])</f>
        <v>0</v>
      </c>
      <c r="I59" s="18">
        <f>Inventory[[#This Row],[Cost/Unit]]*Inventory[[#This Row],[QuantityOnHand]]</f>
        <v>0</v>
      </c>
      <c r="J59" t="str">
        <f>IF(Inventory[[#This Row],[QuantityOnHand]]&lt;=Inventory[[#This Row],[Reorder Level]], "Yes", "No")</f>
        <v>Yes</v>
      </c>
      <c r="K59" s="12">
        <v>45910</v>
      </c>
    </row>
    <row r="60" spans="2:11" x14ac:dyDescent="0.25">
      <c r="B60" t="s">
        <v>23</v>
      </c>
      <c r="C60" t="s">
        <v>44</v>
      </c>
      <c r="D60" s="18" t="str">
        <f>_xlfn.XLOOKUP(Inventory[[#This Row],[ProductID]], Products[ProductID], Products[ProductName], "Not Found")</f>
        <v>Spicy Snack Mix</v>
      </c>
      <c r="E60" s="18" t="str">
        <f>_xlfn.XLOOKUP(Inventory[[#This Row],[ProductID]], Products[ProductID], Products[Supplier], "Not Found")</f>
        <v>Snack Masters</v>
      </c>
      <c r="F60" s="18">
        <f>_xlfn.XLOOKUP(Inventory[[#This Row],[ProductID]], Products[ProductID], Products[Cost/Unit], "Not Found")</f>
        <v>5</v>
      </c>
      <c r="G60" s="21">
        <f>_xlfn.XLOOKUP(Inventory[[#This Row],[ProductID]], Products[ProductID], Products[ReorderLevel], "Not Found")</f>
        <v>25</v>
      </c>
      <c r="H60">
        <f>SUMIFS(Transactions[Quantity], Transactions[ProductID], Inventory[[#This Row],[ProductID]], Transactions[Site], Inventory[[#This Row],[Site]])</f>
        <v>4</v>
      </c>
      <c r="I60" s="18">
        <f>Inventory[[#This Row],[Cost/Unit]]*Inventory[[#This Row],[QuantityOnHand]]</f>
        <v>20</v>
      </c>
      <c r="J60" t="str">
        <f>IF(Inventory[[#This Row],[QuantityOnHand]]&lt;=Inventory[[#This Row],[Reorder Level]], "Yes", "No")</f>
        <v>Yes</v>
      </c>
      <c r="K60" s="12">
        <v>45910</v>
      </c>
    </row>
    <row r="61" spans="2:11" x14ac:dyDescent="0.25">
      <c r="B61" t="s">
        <v>25</v>
      </c>
      <c r="C61" t="s">
        <v>44</v>
      </c>
      <c r="D61" s="18" t="str">
        <f>_xlfn.XLOOKUP(Inventory[[#This Row],[ProductID]], Products[ProductID], Products[ProductName], "Not Found")</f>
        <v>Spicy Snack Mix</v>
      </c>
      <c r="E61" s="18" t="str">
        <f>_xlfn.XLOOKUP(Inventory[[#This Row],[ProductID]], Products[ProductID], Products[Supplier], "Not Found")</f>
        <v>Snack Masters</v>
      </c>
      <c r="F61" s="18">
        <f>_xlfn.XLOOKUP(Inventory[[#This Row],[ProductID]], Products[ProductID], Products[Cost/Unit], "Not Found")</f>
        <v>5</v>
      </c>
      <c r="G61" s="21">
        <f>_xlfn.XLOOKUP(Inventory[[#This Row],[ProductID]], Products[ProductID], Products[ReorderLevel], "Not Found")</f>
        <v>25</v>
      </c>
      <c r="H61">
        <f>SUMIFS(Transactions[Quantity], Transactions[ProductID], Inventory[[#This Row],[ProductID]], Transactions[Site], Inventory[[#This Row],[Site]])</f>
        <v>4</v>
      </c>
      <c r="I61" s="18">
        <f>Inventory[[#This Row],[Cost/Unit]]*Inventory[[#This Row],[QuantityOnHand]]</f>
        <v>20</v>
      </c>
      <c r="J61" t="str">
        <f>IF(Inventory[[#This Row],[QuantityOnHand]]&lt;=Inventory[[#This Row],[Reorder Level]], "Yes", "No")</f>
        <v>Yes</v>
      </c>
      <c r="K61" s="12">
        <v>45910</v>
      </c>
    </row>
    <row r="62" spans="2:11" x14ac:dyDescent="0.25">
      <c r="B62" t="s">
        <v>26</v>
      </c>
      <c r="C62" t="s">
        <v>44</v>
      </c>
      <c r="D62" s="18" t="str">
        <f>_xlfn.XLOOKUP(Inventory[[#This Row],[ProductID]], Products[ProductID], Products[ProductName], "Not Found")</f>
        <v>Spicy Snack Mix</v>
      </c>
      <c r="E62" s="18" t="str">
        <f>_xlfn.XLOOKUP(Inventory[[#This Row],[ProductID]], Products[ProductID], Products[Supplier], "Not Found")</f>
        <v>Snack Masters</v>
      </c>
      <c r="F62" s="18">
        <f>_xlfn.XLOOKUP(Inventory[[#This Row],[ProductID]], Products[ProductID], Products[Cost/Unit], "Not Found")</f>
        <v>5</v>
      </c>
      <c r="G62" s="21">
        <f>_xlfn.XLOOKUP(Inventory[[#This Row],[ProductID]], Products[ProductID], Products[ReorderLevel], "Not Found")</f>
        <v>25</v>
      </c>
      <c r="H62">
        <f>SUMIFS(Transactions[Quantity], Transactions[ProductID], Inventory[[#This Row],[ProductID]], Transactions[Site], Inventory[[#This Row],[Site]])</f>
        <v>2</v>
      </c>
      <c r="I62" s="18">
        <f>Inventory[[#This Row],[Cost/Unit]]*Inventory[[#This Row],[QuantityOnHand]]</f>
        <v>10</v>
      </c>
      <c r="J62" t="str">
        <f>IF(Inventory[[#This Row],[QuantityOnHand]]&lt;=Inventory[[#This Row],[Reorder Level]], "Yes", "No")</f>
        <v>Yes</v>
      </c>
      <c r="K62" s="12">
        <v>45910</v>
      </c>
    </row>
    <row r="63" spans="2:11" x14ac:dyDescent="0.25">
      <c r="B63" t="s">
        <v>23</v>
      </c>
      <c r="C63" t="s">
        <v>45</v>
      </c>
      <c r="D63" s="18" t="str">
        <f>_xlfn.XLOOKUP(Inventory[[#This Row],[ProductID]], Products[ProductID], Products[ProductName], "Not Found")</f>
        <v>Retro Arcade Keyring</v>
      </c>
      <c r="E63" s="18" t="str">
        <f>_xlfn.XLOOKUP(Inventory[[#This Row],[ProductID]], Products[ProductID], Products[Supplier], "Not Found")</f>
        <v>FunZone Imports</v>
      </c>
      <c r="F63" s="18">
        <f>_xlfn.XLOOKUP(Inventory[[#This Row],[ProductID]], Products[ProductID], Products[Cost/Unit], "Not Found")</f>
        <v>7.5</v>
      </c>
      <c r="G63" s="21">
        <f>_xlfn.XLOOKUP(Inventory[[#This Row],[ProductID]], Products[ProductID], Products[ReorderLevel], "Not Found")</f>
        <v>10</v>
      </c>
      <c r="H63">
        <f>SUMIFS(Transactions[Quantity], Transactions[ProductID], Inventory[[#This Row],[ProductID]], Transactions[Site], Inventory[[#This Row],[Site]])</f>
        <v>2</v>
      </c>
      <c r="I63" s="18">
        <f>Inventory[[#This Row],[Cost/Unit]]*Inventory[[#This Row],[QuantityOnHand]]</f>
        <v>15</v>
      </c>
      <c r="J63" t="str">
        <f>IF(Inventory[[#This Row],[QuantityOnHand]]&lt;=Inventory[[#This Row],[Reorder Level]], "Yes", "No")</f>
        <v>Yes</v>
      </c>
      <c r="K63" s="12">
        <v>45910</v>
      </c>
    </row>
    <row r="64" spans="2:11" x14ac:dyDescent="0.25">
      <c r="B64" t="s">
        <v>25</v>
      </c>
      <c r="C64" t="s">
        <v>45</v>
      </c>
      <c r="D64" s="18" t="str">
        <f>_xlfn.XLOOKUP(Inventory[[#This Row],[ProductID]], Products[ProductID], Products[ProductName], "Not Found")</f>
        <v>Retro Arcade Keyring</v>
      </c>
      <c r="E64" s="18" t="str">
        <f>_xlfn.XLOOKUP(Inventory[[#This Row],[ProductID]], Products[ProductID], Products[Supplier], "Not Found")</f>
        <v>FunZone Imports</v>
      </c>
      <c r="F64" s="18">
        <f>_xlfn.XLOOKUP(Inventory[[#This Row],[ProductID]], Products[ProductID], Products[Cost/Unit], "Not Found")</f>
        <v>7.5</v>
      </c>
      <c r="G64" s="21">
        <f>_xlfn.XLOOKUP(Inventory[[#This Row],[ProductID]], Products[ProductID], Products[ReorderLevel], "Not Found")</f>
        <v>10</v>
      </c>
      <c r="H64">
        <f>SUMIFS(Transactions[Quantity], Transactions[ProductID], Inventory[[#This Row],[ProductID]], Transactions[Site], Inventory[[#This Row],[Site]])</f>
        <v>2</v>
      </c>
      <c r="I64" s="18">
        <f>Inventory[[#This Row],[Cost/Unit]]*Inventory[[#This Row],[QuantityOnHand]]</f>
        <v>15</v>
      </c>
      <c r="J64" t="str">
        <f>IF(Inventory[[#This Row],[QuantityOnHand]]&lt;=Inventory[[#This Row],[Reorder Level]], "Yes", "No")</f>
        <v>Yes</v>
      </c>
      <c r="K64" s="12">
        <v>45910</v>
      </c>
    </row>
    <row r="65" spans="2:11" x14ac:dyDescent="0.25">
      <c r="B65" t="s">
        <v>26</v>
      </c>
      <c r="C65" t="s">
        <v>45</v>
      </c>
      <c r="D65" s="18" t="str">
        <f>_xlfn.XLOOKUP(Inventory[[#This Row],[ProductID]], Products[ProductID], Products[ProductName], "Not Found")</f>
        <v>Retro Arcade Keyring</v>
      </c>
      <c r="E65" s="18" t="str">
        <f>_xlfn.XLOOKUP(Inventory[[#This Row],[ProductID]], Products[ProductID], Products[Supplier], "Not Found")</f>
        <v>FunZone Imports</v>
      </c>
      <c r="F65" s="18">
        <f>_xlfn.XLOOKUP(Inventory[[#This Row],[ProductID]], Products[ProductID], Products[Cost/Unit], "Not Found")</f>
        <v>7.5</v>
      </c>
      <c r="G65" s="21">
        <f>_xlfn.XLOOKUP(Inventory[[#This Row],[ProductID]], Products[ProductID], Products[ReorderLevel], "Not Found")</f>
        <v>10</v>
      </c>
      <c r="H65">
        <f>SUMIFS(Transactions[Quantity], Transactions[ProductID], Inventory[[#This Row],[ProductID]], Transactions[Site], Inventory[[#This Row],[Site]])</f>
        <v>1</v>
      </c>
      <c r="I65" s="18">
        <f>Inventory[[#This Row],[Cost/Unit]]*Inventory[[#This Row],[QuantityOnHand]]</f>
        <v>7.5</v>
      </c>
      <c r="J65" t="str">
        <f>IF(Inventory[[#This Row],[QuantityOnHand]]&lt;=Inventory[[#This Row],[Reorder Level]], "Yes", "No")</f>
        <v>Yes</v>
      </c>
      <c r="K65" s="12">
        <v>45910</v>
      </c>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2A197-42EA-4E85-B8D3-99E4D3DC1E68}">
  <dimension ref="A1:Q74"/>
  <sheetViews>
    <sheetView showGridLines="0" zoomScaleNormal="100" workbookViewId="0"/>
  </sheetViews>
  <sheetFormatPr defaultRowHeight="15" x14ac:dyDescent="0.25"/>
  <cols>
    <col min="1" max="1" width="3" customWidth="1"/>
    <col min="2" max="2" width="10.7109375" customWidth="1"/>
    <col min="3" max="3" width="10.42578125" bestFit="1" customWidth="1"/>
    <col min="4" max="4" width="12.28515625" bestFit="1" customWidth="1"/>
    <col min="5" max="5" width="7" bestFit="1" customWidth="1"/>
    <col min="6" max="6" width="11" bestFit="1" customWidth="1"/>
    <col min="7" max="7" width="13.7109375" bestFit="1" customWidth="1"/>
    <col min="10" max="10" width="15.5703125" bestFit="1" customWidth="1"/>
    <col min="11" max="13" width="7.7109375" bestFit="1" customWidth="1"/>
    <col min="14" max="14" width="11.28515625" bestFit="1" customWidth="1"/>
  </cols>
  <sheetData>
    <row r="1" spans="1:17" s="3" customFormat="1" ht="48.75" customHeight="1" x14ac:dyDescent="0.3">
      <c r="A1" s="1"/>
      <c r="B1" s="2" t="s">
        <v>46</v>
      </c>
      <c r="C1" s="2"/>
      <c r="D1" s="2"/>
      <c r="E1" s="2"/>
      <c r="F1" s="2"/>
      <c r="G1" s="2"/>
      <c r="H1" s="2"/>
      <c r="I1" s="2"/>
      <c r="J1" s="2"/>
      <c r="K1" s="2"/>
      <c r="L1" s="2"/>
      <c r="M1" s="2"/>
      <c r="N1" s="2"/>
      <c r="O1" s="2"/>
      <c r="P1" s="2"/>
      <c r="Q1" s="2"/>
    </row>
    <row r="3" spans="1:17" x14ac:dyDescent="0.25">
      <c r="B3" t="s">
        <v>47</v>
      </c>
      <c r="C3" t="s">
        <v>48</v>
      </c>
      <c r="D3" t="s">
        <v>14</v>
      </c>
      <c r="E3" t="s">
        <v>13</v>
      </c>
      <c r="F3" t="s">
        <v>49</v>
      </c>
      <c r="G3" t="s">
        <v>50</v>
      </c>
    </row>
    <row r="4" spans="1:17" x14ac:dyDescent="0.25">
      <c r="B4" t="s">
        <v>51</v>
      </c>
      <c r="C4" s="12">
        <v>45900</v>
      </c>
      <c r="D4" t="s">
        <v>24</v>
      </c>
      <c r="E4" t="s">
        <v>23</v>
      </c>
      <c r="F4">
        <v>50</v>
      </c>
      <c r="G4" t="s">
        <v>52</v>
      </c>
    </row>
    <row r="5" spans="1:17" x14ac:dyDescent="0.25">
      <c r="B5" t="s">
        <v>53</v>
      </c>
      <c r="C5" s="12">
        <v>45900</v>
      </c>
      <c r="D5" t="s">
        <v>24</v>
      </c>
      <c r="E5" t="s">
        <v>25</v>
      </c>
      <c r="F5">
        <v>30</v>
      </c>
      <c r="G5" t="s">
        <v>52</v>
      </c>
    </row>
    <row r="6" spans="1:17" x14ac:dyDescent="0.25">
      <c r="B6" t="s">
        <v>54</v>
      </c>
      <c r="C6" s="12">
        <v>45900</v>
      </c>
      <c r="D6" t="s">
        <v>24</v>
      </c>
      <c r="E6" t="s">
        <v>26</v>
      </c>
      <c r="F6">
        <v>40</v>
      </c>
      <c r="G6" t="s">
        <v>52</v>
      </c>
    </row>
    <row r="7" spans="1:17" x14ac:dyDescent="0.25">
      <c r="B7" t="s">
        <v>55</v>
      </c>
      <c r="C7" s="12">
        <v>45900</v>
      </c>
      <c r="D7" t="s">
        <v>27</v>
      </c>
      <c r="E7" t="s">
        <v>23</v>
      </c>
      <c r="F7">
        <v>12</v>
      </c>
      <c r="G7" t="s">
        <v>52</v>
      </c>
    </row>
    <row r="8" spans="1:17" x14ac:dyDescent="0.25">
      <c r="B8" t="s">
        <v>56</v>
      </c>
      <c r="C8" s="12">
        <v>45900</v>
      </c>
      <c r="D8" t="s">
        <v>27</v>
      </c>
      <c r="E8" t="s">
        <v>25</v>
      </c>
      <c r="F8">
        <v>20</v>
      </c>
      <c r="G8" t="s">
        <v>52</v>
      </c>
    </row>
    <row r="9" spans="1:17" x14ac:dyDescent="0.25">
      <c r="B9" t="s">
        <v>57</v>
      </c>
      <c r="C9" s="12">
        <v>45900</v>
      </c>
      <c r="D9" t="s">
        <v>27</v>
      </c>
      <c r="E9" t="s">
        <v>26</v>
      </c>
      <c r="F9">
        <v>14</v>
      </c>
      <c r="G9" t="s">
        <v>52</v>
      </c>
    </row>
    <row r="10" spans="1:17" x14ac:dyDescent="0.25">
      <c r="B10" t="s">
        <v>58</v>
      </c>
      <c r="C10" s="12">
        <v>45900</v>
      </c>
      <c r="D10" t="s">
        <v>28</v>
      </c>
      <c r="E10" t="s">
        <v>23</v>
      </c>
      <c r="F10">
        <v>25</v>
      </c>
      <c r="G10" t="s">
        <v>52</v>
      </c>
    </row>
    <row r="11" spans="1:17" x14ac:dyDescent="0.25">
      <c r="B11" t="s">
        <v>59</v>
      </c>
      <c r="C11" s="12">
        <v>45900</v>
      </c>
      <c r="D11" t="s">
        <v>28</v>
      </c>
      <c r="E11" t="s">
        <v>25</v>
      </c>
      <c r="F11">
        <v>30</v>
      </c>
      <c r="G11" t="s">
        <v>52</v>
      </c>
    </row>
    <row r="12" spans="1:17" x14ac:dyDescent="0.25">
      <c r="B12" t="s">
        <v>60</v>
      </c>
      <c r="C12" s="12">
        <v>45900</v>
      </c>
      <c r="D12" t="s">
        <v>28</v>
      </c>
      <c r="E12" t="s">
        <v>26</v>
      </c>
      <c r="F12">
        <v>10</v>
      </c>
      <c r="G12" t="s">
        <v>52</v>
      </c>
    </row>
    <row r="13" spans="1:17" x14ac:dyDescent="0.25">
      <c r="B13" t="s">
        <v>61</v>
      </c>
      <c r="C13" s="12">
        <v>45900</v>
      </c>
      <c r="D13" t="s">
        <v>29</v>
      </c>
      <c r="E13" t="s">
        <v>23</v>
      </c>
      <c r="F13">
        <v>35</v>
      </c>
      <c r="G13" t="s">
        <v>52</v>
      </c>
    </row>
    <row r="14" spans="1:17" x14ac:dyDescent="0.25">
      <c r="B14" t="s">
        <v>62</v>
      </c>
      <c r="C14" s="12">
        <v>45900</v>
      </c>
      <c r="D14" t="s">
        <v>29</v>
      </c>
      <c r="E14" t="s">
        <v>25</v>
      </c>
      <c r="F14">
        <v>25</v>
      </c>
      <c r="G14" t="s">
        <v>52</v>
      </c>
    </row>
    <row r="15" spans="1:17" x14ac:dyDescent="0.25">
      <c r="B15" t="s">
        <v>63</v>
      </c>
      <c r="C15" s="12">
        <v>45900</v>
      </c>
      <c r="D15" t="s">
        <v>29</v>
      </c>
      <c r="E15" t="s">
        <v>26</v>
      </c>
      <c r="F15">
        <v>18</v>
      </c>
      <c r="G15" t="s">
        <v>52</v>
      </c>
    </row>
    <row r="16" spans="1:17" x14ac:dyDescent="0.25">
      <c r="B16" t="s">
        <v>64</v>
      </c>
      <c r="C16" s="12">
        <v>45900</v>
      </c>
      <c r="D16" t="s">
        <v>30</v>
      </c>
      <c r="E16" t="s">
        <v>23</v>
      </c>
      <c r="F16">
        <v>60</v>
      </c>
      <c r="G16" t="s">
        <v>52</v>
      </c>
    </row>
    <row r="17" spans="2:7" x14ac:dyDescent="0.25">
      <c r="B17" t="s">
        <v>65</v>
      </c>
      <c r="C17" s="12">
        <v>45900</v>
      </c>
      <c r="D17" t="s">
        <v>30</v>
      </c>
      <c r="E17" t="s">
        <v>25</v>
      </c>
      <c r="F17">
        <v>50</v>
      </c>
      <c r="G17" t="s">
        <v>52</v>
      </c>
    </row>
    <row r="18" spans="2:7" x14ac:dyDescent="0.25">
      <c r="B18" t="s">
        <v>66</v>
      </c>
      <c r="C18" s="12">
        <v>45900</v>
      </c>
      <c r="D18" t="s">
        <v>30</v>
      </c>
      <c r="E18" t="s">
        <v>26</v>
      </c>
      <c r="F18">
        <v>35</v>
      </c>
      <c r="G18" t="s">
        <v>52</v>
      </c>
    </row>
    <row r="19" spans="2:7" x14ac:dyDescent="0.25">
      <c r="B19" t="s">
        <v>67</v>
      </c>
      <c r="C19" s="12">
        <v>45900</v>
      </c>
      <c r="D19" t="s">
        <v>31</v>
      </c>
      <c r="E19" t="s">
        <v>23</v>
      </c>
      <c r="F19">
        <v>20</v>
      </c>
      <c r="G19" t="s">
        <v>52</v>
      </c>
    </row>
    <row r="20" spans="2:7" x14ac:dyDescent="0.25">
      <c r="B20" t="s">
        <v>68</v>
      </c>
      <c r="C20" s="12">
        <v>45900</v>
      </c>
      <c r="D20" t="s">
        <v>31</v>
      </c>
      <c r="E20" t="s">
        <v>25</v>
      </c>
      <c r="F20">
        <v>15</v>
      </c>
      <c r="G20" t="s">
        <v>52</v>
      </c>
    </row>
    <row r="21" spans="2:7" x14ac:dyDescent="0.25">
      <c r="B21" t="s">
        <v>69</v>
      </c>
      <c r="C21" s="12">
        <v>45900</v>
      </c>
      <c r="D21" t="s">
        <v>31</v>
      </c>
      <c r="E21" t="s">
        <v>26</v>
      </c>
      <c r="F21">
        <v>10</v>
      </c>
      <c r="G21" t="s">
        <v>52</v>
      </c>
    </row>
    <row r="22" spans="2:7" x14ac:dyDescent="0.25">
      <c r="B22" t="s">
        <v>70</v>
      </c>
      <c r="C22" s="12">
        <v>45900</v>
      </c>
      <c r="D22" t="s">
        <v>32</v>
      </c>
      <c r="E22" t="s">
        <v>23</v>
      </c>
      <c r="F22">
        <v>25</v>
      </c>
      <c r="G22" t="s">
        <v>52</v>
      </c>
    </row>
    <row r="23" spans="2:7" x14ac:dyDescent="0.25">
      <c r="B23" t="s">
        <v>71</v>
      </c>
      <c r="C23" s="12">
        <v>45900</v>
      </c>
      <c r="D23" t="s">
        <v>32</v>
      </c>
      <c r="E23" t="s">
        <v>25</v>
      </c>
      <c r="F23">
        <v>25</v>
      </c>
      <c r="G23" t="s">
        <v>52</v>
      </c>
    </row>
    <row r="24" spans="2:7" x14ac:dyDescent="0.25">
      <c r="B24" t="s">
        <v>72</v>
      </c>
      <c r="C24" s="12">
        <v>45900</v>
      </c>
      <c r="D24" t="s">
        <v>33</v>
      </c>
      <c r="E24" t="s">
        <v>23</v>
      </c>
      <c r="F24">
        <v>3</v>
      </c>
      <c r="G24" t="s">
        <v>52</v>
      </c>
    </row>
    <row r="25" spans="2:7" x14ac:dyDescent="0.25">
      <c r="B25" t="s">
        <v>73</v>
      </c>
      <c r="C25" s="12">
        <v>45900</v>
      </c>
      <c r="D25" t="s">
        <v>33</v>
      </c>
      <c r="E25" t="s">
        <v>25</v>
      </c>
      <c r="F25">
        <v>10</v>
      </c>
      <c r="G25" t="s">
        <v>52</v>
      </c>
    </row>
    <row r="26" spans="2:7" x14ac:dyDescent="0.25">
      <c r="B26" t="s">
        <v>74</v>
      </c>
      <c r="C26" s="12">
        <v>45900</v>
      </c>
      <c r="D26" t="s">
        <v>33</v>
      </c>
      <c r="E26" t="s">
        <v>26</v>
      </c>
      <c r="F26">
        <v>1</v>
      </c>
      <c r="G26" t="s">
        <v>52</v>
      </c>
    </row>
    <row r="27" spans="2:7" x14ac:dyDescent="0.25">
      <c r="B27" t="s">
        <v>75</v>
      </c>
      <c r="C27" s="12">
        <v>45900</v>
      </c>
      <c r="D27" t="s">
        <v>34</v>
      </c>
      <c r="E27" t="s">
        <v>23</v>
      </c>
      <c r="F27">
        <v>1</v>
      </c>
      <c r="G27" t="s">
        <v>52</v>
      </c>
    </row>
    <row r="28" spans="2:7" x14ac:dyDescent="0.25">
      <c r="B28" t="s">
        <v>76</v>
      </c>
      <c r="C28" s="12">
        <v>45900</v>
      </c>
      <c r="D28" t="s">
        <v>34</v>
      </c>
      <c r="E28" t="s">
        <v>25</v>
      </c>
      <c r="F28">
        <v>1</v>
      </c>
      <c r="G28" t="s">
        <v>52</v>
      </c>
    </row>
    <row r="29" spans="2:7" x14ac:dyDescent="0.25">
      <c r="B29" t="s">
        <v>77</v>
      </c>
      <c r="C29" s="12">
        <v>45900</v>
      </c>
      <c r="D29" t="s">
        <v>34</v>
      </c>
      <c r="E29" t="s">
        <v>26</v>
      </c>
      <c r="F29">
        <v>1</v>
      </c>
      <c r="G29" t="s">
        <v>52</v>
      </c>
    </row>
    <row r="30" spans="2:7" x14ac:dyDescent="0.25">
      <c r="B30" t="s">
        <v>78</v>
      </c>
      <c r="C30" s="12">
        <v>45900</v>
      </c>
      <c r="D30" t="s">
        <v>35</v>
      </c>
      <c r="E30" t="s">
        <v>23</v>
      </c>
      <c r="F30">
        <v>1</v>
      </c>
      <c r="G30" t="s">
        <v>52</v>
      </c>
    </row>
    <row r="31" spans="2:7" x14ac:dyDescent="0.25">
      <c r="B31" t="s">
        <v>79</v>
      </c>
      <c r="C31" s="12">
        <v>45900</v>
      </c>
      <c r="D31" t="s">
        <v>35</v>
      </c>
      <c r="E31" t="s">
        <v>25</v>
      </c>
      <c r="F31">
        <v>2</v>
      </c>
      <c r="G31" t="s">
        <v>52</v>
      </c>
    </row>
    <row r="32" spans="2:7" x14ac:dyDescent="0.25">
      <c r="B32" t="s">
        <v>80</v>
      </c>
      <c r="C32" s="12">
        <v>45900</v>
      </c>
      <c r="D32" t="s">
        <v>35</v>
      </c>
      <c r="E32" t="s">
        <v>26</v>
      </c>
      <c r="F32">
        <v>1</v>
      </c>
      <c r="G32" t="s">
        <v>52</v>
      </c>
    </row>
    <row r="33" spans="2:7" x14ac:dyDescent="0.25">
      <c r="B33" t="s">
        <v>81</v>
      </c>
      <c r="C33" s="12">
        <v>45900</v>
      </c>
      <c r="D33" t="s">
        <v>36</v>
      </c>
      <c r="E33" t="s">
        <v>23</v>
      </c>
      <c r="F33">
        <v>3</v>
      </c>
      <c r="G33" t="s">
        <v>52</v>
      </c>
    </row>
    <row r="34" spans="2:7" x14ac:dyDescent="0.25">
      <c r="B34" t="s">
        <v>82</v>
      </c>
      <c r="C34" s="12">
        <v>45900</v>
      </c>
      <c r="D34" t="s">
        <v>36</v>
      </c>
      <c r="E34" t="s">
        <v>25</v>
      </c>
      <c r="F34">
        <v>1</v>
      </c>
      <c r="G34" t="s">
        <v>52</v>
      </c>
    </row>
    <row r="35" spans="2:7" x14ac:dyDescent="0.25">
      <c r="B35" t="s">
        <v>83</v>
      </c>
      <c r="C35" s="12">
        <v>45900</v>
      </c>
      <c r="D35" t="s">
        <v>36</v>
      </c>
      <c r="E35" t="s">
        <v>26</v>
      </c>
      <c r="F35">
        <v>1</v>
      </c>
      <c r="G35" t="s">
        <v>52</v>
      </c>
    </row>
    <row r="36" spans="2:7" x14ac:dyDescent="0.25">
      <c r="B36" t="s">
        <v>84</v>
      </c>
      <c r="C36" s="12">
        <v>45900</v>
      </c>
      <c r="D36" t="s">
        <v>39</v>
      </c>
      <c r="E36" t="s">
        <v>23</v>
      </c>
      <c r="F36">
        <v>2</v>
      </c>
      <c r="G36" t="s">
        <v>52</v>
      </c>
    </row>
    <row r="37" spans="2:7" x14ac:dyDescent="0.25">
      <c r="B37" t="s">
        <v>85</v>
      </c>
      <c r="C37" s="12">
        <v>45900</v>
      </c>
      <c r="D37" t="s">
        <v>39</v>
      </c>
      <c r="E37" t="s">
        <v>25</v>
      </c>
      <c r="F37">
        <v>6</v>
      </c>
      <c r="G37" t="s">
        <v>52</v>
      </c>
    </row>
    <row r="38" spans="2:7" x14ac:dyDescent="0.25">
      <c r="B38" t="s">
        <v>86</v>
      </c>
      <c r="C38" s="12">
        <v>45900</v>
      </c>
      <c r="D38" t="s">
        <v>39</v>
      </c>
      <c r="E38" t="s">
        <v>26</v>
      </c>
      <c r="F38">
        <v>2</v>
      </c>
      <c r="G38" t="s">
        <v>52</v>
      </c>
    </row>
    <row r="39" spans="2:7" x14ac:dyDescent="0.25">
      <c r="B39" t="s">
        <v>87</v>
      </c>
      <c r="C39" s="12">
        <v>45900</v>
      </c>
      <c r="D39" t="s">
        <v>40</v>
      </c>
      <c r="E39" t="s">
        <v>23</v>
      </c>
      <c r="F39">
        <v>2</v>
      </c>
      <c r="G39" t="s">
        <v>52</v>
      </c>
    </row>
    <row r="40" spans="2:7" x14ac:dyDescent="0.25">
      <c r="B40" t="s">
        <v>88</v>
      </c>
      <c r="C40" s="12">
        <v>45900</v>
      </c>
      <c r="D40" t="s">
        <v>40</v>
      </c>
      <c r="E40" t="s">
        <v>25</v>
      </c>
      <c r="F40">
        <v>2</v>
      </c>
      <c r="G40" t="s">
        <v>52</v>
      </c>
    </row>
    <row r="41" spans="2:7" x14ac:dyDescent="0.25">
      <c r="B41" t="s">
        <v>89</v>
      </c>
      <c r="C41" s="12">
        <v>45900</v>
      </c>
      <c r="D41" t="s">
        <v>40</v>
      </c>
      <c r="E41" t="s">
        <v>26</v>
      </c>
      <c r="F41">
        <v>5</v>
      </c>
      <c r="G41" t="s">
        <v>52</v>
      </c>
    </row>
    <row r="42" spans="2:7" x14ac:dyDescent="0.25">
      <c r="B42" t="s">
        <v>90</v>
      </c>
      <c r="C42" s="12">
        <v>45900</v>
      </c>
      <c r="D42" t="s">
        <v>41</v>
      </c>
      <c r="E42" t="s">
        <v>23</v>
      </c>
      <c r="F42">
        <v>2</v>
      </c>
      <c r="G42" t="s">
        <v>52</v>
      </c>
    </row>
    <row r="43" spans="2:7" x14ac:dyDescent="0.25">
      <c r="B43" t="s">
        <v>91</v>
      </c>
      <c r="C43" s="12">
        <v>45900</v>
      </c>
      <c r="D43" t="s">
        <v>41</v>
      </c>
      <c r="E43" t="s">
        <v>25</v>
      </c>
      <c r="F43">
        <v>3</v>
      </c>
      <c r="G43" t="s">
        <v>52</v>
      </c>
    </row>
    <row r="44" spans="2:7" x14ac:dyDescent="0.25">
      <c r="B44" t="s">
        <v>92</v>
      </c>
      <c r="C44" s="12">
        <v>45900</v>
      </c>
      <c r="D44" t="s">
        <v>41</v>
      </c>
      <c r="E44" t="s">
        <v>26</v>
      </c>
      <c r="F44">
        <v>2</v>
      </c>
      <c r="G44" t="s">
        <v>52</v>
      </c>
    </row>
    <row r="45" spans="2:7" x14ac:dyDescent="0.25">
      <c r="B45" t="s">
        <v>93</v>
      </c>
      <c r="C45" s="12">
        <v>45900</v>
      </c>
      <c r="D45" t="s">
        <v>42</v>
      </c>
      <c r="E45" t="s">
        <v>23</v>
      </c>
      <c r="F45">
        <v>3</v>
      </c>
      <c r="G45" t="s">
        <v>52</v>
      </c>
    </row>
    <row r="46" spans="2:7" x14ac:dyDescent="0.25">
      <c r="B46" t="s">
        <v>94</v>
      </c>
      <c r="C46" s="12">
        <v>45900</v>
      </c>
      <c r="D46" t="s">
        <v>42</v>
      </c>
      <c r="E46" t="s">
        <v>25</v>
      </c>
      <c r="F46">
        <v>3</v>
      </c>
      <c r="G46" t="s">
        <v>52</v>
      </c>
    </row>
    <row r="47" spans="2:7" x14ac:dyDescent="0.25">
      <c r="B47" t="s">
        <v>95</v>
      </c>
      <c r="C47" s="12">
        <v>45900</v>
      </c>
      <c r="D47" t="s">
        <v>42</v>
      </c>
      <c r="E47" t="s">
        <v>26</v>
      </c>
      <c r="F47">
        <v>4</v>
      </c>
      <c r="G47" t="s">
        <v>52</v>
      </c>
    </row>
    <row r="48" spans="2:7" x14ac:dyDescent="0.25">
      <c r="B48" t="s">
        <v>96</v>
      </c>
      <c r="C48" s="12">
        <v>45900</v>
      </c>
      <c r="D48" t="s">
        <v>44</v>
      </c>
      <c r="E48" t="s">
        <v>23</v>
      </c>
      <c r="F48">
        <v>4</v>
      </c>
      <c r="G48" t="s">
        <v>52</v>
      </c>
    </row>
    <row r="49" spans="2:7" x14ac:dyDescent="0.25">
      <c r="B49" t="s">
        <v>97</v>
      </c>
      <c r="C49" s="12">
        <v>45900</v>
      </c>
      <c r="D49" t="s">
        <v>44</v>
      </c>
      <c r="E49" t="s">
        <v>25</v>
      </c>
      <c r="F49">
        <v>4</v>
      </c>
      <c r="G49" t="s">
        <v>52</v>
      </c>
    </row>
    <row r="50" spans="2:7" x14ac:dyDescent="0.25">
      <c r="B50" t="s">
        <v>98</v>
      </c>
      <c r="C50" s="12">
        <v>45900</v>
      </c>
      <c r="D50" t="s">
        <v>44</v>
      </c>
      <c r="E50" t="s">
        <v>26</v>
      </c>
      <c r="F50">
        <v>8</v>
      </c>
      <c r="G50" t="s">
        <v>52</v>
      </c>
    </row>
    <row r="51" spans="2:7" x14ac:dyDescent="0.25">
      <c r="B51" t="s">
        <v>99</v>
      </c>
      <c r="C51" s="12">
        <v>45900</v>
      </c>
      <c r="D51" t="s">
        <v>45</v>
      </c>
      <c r="E51" t="s">
        <v>23</v>
      </c>
      <c r="F51">
        <v>2</v>
      </c>
      <c r="G51" t="s">
        <v>52</v>
      </c>
    </row>
    <row r="52" spans="2:7" x14ac:dyDescent="0.25">
      <c r="B52" t="s">
        <v>100</v>
      </c>
      <c r="C52" s="12">
        <v>45900</v>
      </c>
      <c r="D52" t="s">
        <v>45</v>
      </c>
      <c r="E52" t="s">
        <v>25</v>
      </c>
      <c r="F52">
        <v>2</v>
      </c>
      <c r="G52" t="s">
        <v>52</v>
      </c>
    </row>
    <row r="53" spans="2:7" x14ac:dyDescent="0.25">
      <c r="B53" t="s">
        <v>101</v>
      </c>
      <c r="C53" s="12">
        <v>45900</v>
      </c>
      <c r="D53" t="s">
        <v>45</v>
      </c>
      <c r="E53" t="s">
        <v>26</v>
      </c>
      <c r="F53">
        <v>3</v>
      </c>
      <c r="G53" t="s">
        <v>52</v>
      </c>
    </row>
    <row r="54" spans="2:7" x14ac:dyDescent="0.25">
      <c r="B54" t="s">
        <v>102</v>
      </c>
      <c r="C54" s="12">
        <v>45901</v>
      </c>
      <c r="D54" t="s">
        <v>24</v>
      </c>
      <c r="E54" t="s">
        <v>23</v>
      </c>
      <c r="F54">
        <v>-2</v>
      </c>
      <c r="G54" t="s">
        <v>103</v>
      </c>
    </row>
    <row r="55" spans="2:7" x14ac:dyDescent="0.25">
      <c r="B55" t="s">
        <v>104</v>
      </c>
      <c r="C55" s="12">
        <v>45901</v>
      </c>
      <c r="D55" t="s">
        <v>29</v>
      </c>
      <c r="E55" t="s">
        <v>25</v>
      </c>
      <c r="F55">
        <v>-5</v>
      </c>
      <c r="G55" t="s">
        <v>103</v>
      </c>
    </row>
    <row r="56" spans="2:7" x14ac:dyDescent="0.25">
      <c r="B56" t="s">
        <v>105</v>
      </c>
      <c r="C56" s="12">
        <v>45901</v>
      </c>
      <c r="D56" t="s">
        <v>32</v>
      </c>
      <c r="E56" t="s">
        <v>26</v>
      </c>
      <c r="F56">
        <v>20</v>
      </c>
      <c r="G56" t="s">
        <v>106</v>
      </c>
    </row>
    <row r="57" spans="2:7" x14ac:dyDescent="0.25">
      <c r="B57" t="s">
        <v>107</v>
      </c>
      <c r="C57" s="12">
        <v>45902</v>
      </c>
      <c r="D57" t="s">
        <v>27</v>
      </c>
      <c r="E57" t="s">
        <v>23</v>
      </c>
      <c r="F57">
        <v>15</v>
      </c>
      <c r="G57" t="s">
        <v>106</v>
      </c>
    </row>
    <row r="58" spans="2:7" x14ac:dyDescent="0.25">
      <c r="B58" t="s">
        <v>108</v>
      </c>
      <c r="C58" s="12">
        <v>45902</v>
      </c>
      <c r="D58" t="s">
        <v>28</v>
      </c>
      <c r="E58" t="s">
        <v>23</v>
      </c>
      <c r="F58">
        <v>-3</v>
      </c>
      <c r="G58" t="s">
        <v>103</v>
      </c>
    </row>
    <row r="59" spans="2:7" x14ac:dyDescent="0.25">
      <c r="B59" t="s">
        <v>109</v>
      </c>
      <c r="C59" s="12">
        <v>45902</v>
      </c>
      <c r="D59" t="s">
        <v>35</v>
      </c>
      <c r="E59" t="s">
        <v>25</v>
      </c>
      <c r="F59">
        <v>-2</v>
      </c>
      <c r="G59" t="s">
        <v>103</v>
      </c>
    </row>
    <row r="60" spans="2:7" x14ac:dyDescent="0.25">
      <c r="B60" t="s">
        <v>110</v>
      </c>
      <c r="C60" s="12">
        <v>45903</v>
      </c>
      <c r="D60" t="s">
        <v>31</v>
      </c>
      <c r="E60" t="s">
        <v>25</v>
      </c>
      <c r="F60">
        <v>-2</v>
      </c>
      <c r="G60" t="s">
        <v>103</v>
      </c>
    </row>
    <row r="61" spans="2:7" x14ac:dyDescent="0.25">
      <c r="B61" t="s">
        <v>111</v>
      </c>
      <c r="C61" s="12">
        <v>45903</v>
      </c>
      <c r="D61" t="s">
        <v>34</v>
      </c>
      <c r="E61" t="s">
        <v>23</v>
      </c>
      <c r="F61">
        <v>-1</v>
      </c>
      <c r="G61" t="s">
        <v>103</v>
      </c>
    </row>
    <row r="62" spans="2:7" x14ac:dyDescent="0.25">
      <c r="B62" t="s">
        <v>112</v>
      </c>
      <c r="C62" s="12">
        <v>45903</v>
      </c>
      <c r="D62" t="s">
        <v>40</v>
      </c>
      <c r="E62" t="s">
        <v>26</v>
      </c>
      <c r="F62">
        <v>-4</v>
      </c>
      <c r="G62" t="s">
        <v>103</v>
      </c>
    </row>
    <row r="63" spans="2:7" x14ac:dyDescent="0.25">
      <c r="B63" t="s">
        <v>113</v>
      </c>
      <c r="C63" s="12">
        <v>45904</v>
      </c>
      <c r="D63" t="s">
        <v>37</v>
      </c>
      <c r="E63" t="s">
        <v>25</v>
      </c>
      <c r="F63">
        <v>10</v>
      </c>
      <c r="G63" t="s">
        <v>106</v>
      </c>
    </row>
    <row r="64" spans="2:7" x14ac:dyDescent="0.25">
      <c r="B64" t="s">
        <v>114</v>
      </c>
      <c r="C64" s="12">
        <v>45904</v>
      </c>
      <c r="D64" t="s">
        <v>42</v>
      </c>
      <c r="E64" t="s">
        <v>23</v>
      </c>
      <c r="F64">
        <v>-3</v>
      </c>
      <c r="G64" t="s">
        <v>103</v>
      </c>
    </row>
    <row r="65" spans="2:7" x14ac:dyDescent="0.25">
      <c r="B65" t="s">
        <v>115</v>
      </c>
      <c r="C65" s="12">
        <v>45904</v>
      </c>
      <c r="D65" t="s">
        <v>44</v>
      </c>
      <c r="E65" t="s">
        <v>26</v>
      </c>
      <c r="F65">
        <v>-6</v>
      </c>
      <c r="G65" t="s">
        <v>103</v>
      </c>
    </row>
    <row r="66" spans="2:7" x14ac:dyDescent="0.25">
      <c r="B66" t="s">
        <v>116</v>
      </c>
      <c r="C66" s="12">
        <v>45905</v>
      </c>
      <c r="D66" t="s">
        <v>39</v>
      </c>
      <c r="E66" t="s">
        <v>25</v>
      </c>
      <c r="F66">
        <v>-5</v>
      </c>
      <c r="G66" t="s">
        <v>103</v>
      </c>
    </row>
    <row r="67" spans="2:7" x14ac:dyDescent="0.25">
      <c r="B67" t="s">
        <v>117</v>
      </c>
      <c r="C67" s="12">
        <v>45905</v>
      </c>
      <c r="D67" t="s">
        <v>43</v>
      </c>
      <c r="E67" t="s">
        <v>23</v>
      </c>
      <c r="F67">
        <v>20</v>
      </c>
      <c r="G67" t="s">
        <v>106</v>
      </c>
    </row>
    <row r="68" spans="2:7" x14ac:dyDescent="0.25">
      <c r="B68" t="s">
        <v>118</v>
      </c>
      <c r="C68" s="12">
        <v>45905</v>
      </c>
      <c r="D68" t="s">
        <v>45</v>
      </c>
      <c r="E68" t="s">
        <v>26</v>
      </c>
      <c r="F68">
        <v>-2</v>
      </c>
      <c r="G68" t="s">
        <v>103</v>
      </c>
    </row>
    <row r="69" spans="2:7" x14ac:dyDescent="0.25">
      <c r="B69" t="s">
        <v>119</v>
      </c>
      <c r="C69" s="12">
        <v>45906</v>
      </c>
      <c r="D69" t="s">
        <v>30</v>
      </c>
      <c r="E69" t="s">
        <v>23</v>
      </c>
      <c r="F69">
        <v>-8</v>
      </c>
      <c r="G69" t="s">
        <v>103</v>
      </c>
    </row>
    <row r="70" spans="2:7" x14ac:dyDescent="0.25">
      <c r="B70" t="s">
        <v>120</v>
      </c>
      <c r="C70" s="12">
        <v>45906</v>
      </c>
      <c r="D70" t="s">
        <v>33</v>
      </c>
      <c r="E70" t="s">
        <v>25</v>
      </c>
      <c r="F70">
        <v>-7</v>
      </c>
      <c r="G70" t="s">
        <v>103</v>
      </c>
    </row>
    <row r="71" spans="2:7" x14ac:dyDescent="0.25">
      <c r="B71" t="s">
        <v>121</v>
      </c>
      <c r="C71" s="12">
        <v>45906</v>
      </c>
      <c r="D71" t="s">
        <v>38</v>
      </c>
      <c r="E71" t="s">
        <v>26</v>
      </c>
      <c r="F71">
        <v>15</v>
      </c>
      <c r="G71" t="s">
        <v>106</v>
      </c>
    </row>
    <row r="72" spans="2:7" x14ac:dyDescent="0.25">
      <c r="B72" t="s">
        <v>122</v>
      </c>
      <c r="C72" s="12">
        <v>45907</v>
      </c>
      <c r="D72" t="s">
        <v>36</v>
      </c>
      <c r="E72" t="s">
        <v>23</v>
      </c>
      <c r="F72">
        <v>-2</v>
      </c>
      <c r="G72" t="s">
        <v>103</v>
      </c>
    </row>
    <row r="73" spans="2:7" x14ac:dyDescent="0.25">
      <c r="B73" t="s">
        <v>123</v>
      </c>
      <c r="C73" s="12">
        <v>45907</v>
      </c>
      <c r="D73" t="s">
        <v>41</v>
      </c>
      <c r="E73" t="s">
        <v>25</v>
      </c>
      <c r="F73">
        <v>-3</v>
      </c>
      <c r="G73" t="s">
        <v>103</v>
      </c>
    </row>
    <row r="74" spans="2:7" x14ac:dyDescent="0.25">
      <c r="B74" t="s">
        <v>124</v>
      </c>
      <c r="C74" s="12">
        <v>45910</v>
      </c>
      <c r="D74" t="s">
        <v>27</v>
      </c>
      <c r="E74" t="s">
        <v>26</v>
      </c>
      <c r="F74">
        <v>15</v>
      </c>
      <c r="G74" t="s">
        <v>106</v>
      </c>
    </row>
  </sheetData>
  <phoneticPr fontId="8" type="noConversion"/>
  <dataValidations count="1">
    <dataValidation type="list" allowBlank="1" showInputMessage="1" showErrorMessage="1" sqref="D4:D74" xr:uid="{D28D1121-ED0B-4126-A372-8C9CF4AB6FFC}">
      <formula1>ProductList</formula1>
    </dataValidation>
  </dataValidations>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7902A-CF11-47EB-9B8D-B8686FCE7C9E}">
  <dimension ref="A1:I23"/>
  <sheetViews>
    <sheetView showGridLines="0" zoomScaleNormal="100" workbookViewId="0"/>
  </sheetViews>
  <sheetFormatPr defaultRowHeight="15" x14ac:dyDescent="0.25"/>
  <cols>
    <col min="1" max="1" width="3.28515625" customWidth="1"/>
    <col min="2" max="2" width="12.140625" customWidth="1"/>
    <col min="3" max="3" width="23.7109375" bestFit="1" customWidth="1"/>
    <col min="4" max="4" width="14.42578125" bestFit="1" customWidth="1"/>
    <col min="5" max="5" width="12" bestFit="1" customWidth="1"/>
    <col min="6" max="6" width="15.5703125" bestFit="1" customWidth="1"/>
    <col min="7" max="7" width="20.5703125" bestFit="1" customWidth="1"/>
  </cols>
  <sheetData>
    <row r="1" spans="1:9" s="3" customFormat="1" ht="48.75" customHeight="1" x14ac:dyDescent="0.3">
      <c r="A1" s="1"/>
      <c r="B1" s="2" t="s">
        <v>125</v>
      </c>
      <c r="C1" s="2"/>
      <c r="D1" s="2"/>
      <c r="E1" s="2"/>
      <c r="F1" s="2"/>
      <c r="G1" s="2"/>
      <c r="H1" s="2"/>
      <c r="I1" s="2"/>
    </row>
    <row r="3" spans="1:9" x14ac:dyDescent="0.25">
      <c r="B3" s="11" t="s">
        <v>14</v>
      </c>
      <c r="C3" s="11" t="s">
        <v>126</v>
      </c>
      <c r="D3" s="11" t="s">
        <v>127</v>
      </c>
      <c r="E3" s="11" t="s">
        <v>17</v>
      </c>
      <c r="F3" s="11" t="s">
        <v>128</v>
      </c>
      <c r="G3" s="11" t="s">
        <v>16</v>
      </c>
    </row>
    <row r="4" spans="1:9" x14ac:dyDescent="0.25">
      <c r="B4" s="10" t="s">
        <v>24</v>
      </c>
      <c r="C4" s="10" t="s">
        <v>129</v>
      </c>
      <c r="D4" s="10" t="s">
        <v>130</v>
      </c>
      <c r="E4" s="10">
        <v>8.5</v>
      </c>
      <c r="F4" s="10">
        <v>20</v>
      </c>
      <c r="G4" s="10" t="s">
        <v>131</v>
      </c>
    </row>
    <row r="5" spans="1:9" x14ac:dyDescent="0.25">
      <c r="B5" s="10" t="s">
        <v>27</v>
      </c>
      <c r="C5" s="10" t="s">
        <v>132</v>
      </c>
      <c r="D5" s="10" t="s">
        <v>133</v>
      </c>
      <c r="E5" s="10">
        <v>12</v>
      </c>
      <c r="F5" s="10">
        <v>15</v>
      </c>
      <c r="G5" s="10" t="s">
        <v>134</v>
      </c>
    </row>
    <row r="6" spans="1:9" x14ac:dyDescent="0.25">
      <c r="B6" s="10" t="s">
        <v>28</v>
      </c>
      <c r="C6" s="10" t="s">
        <v>135</v>
      </c>
      <c r="D6" s="10" t="s">
        <v>136</v>
      </c>
      <c r="E6" s="10">
        <v>6</v>
      </c>
      <c r="F6" s="10">
        <v>10</v>
      </c>
      <c r="G6" s="10" t="s">
        <v>137</v>
      </c>
    </row>
    <row r="7" spans="1:9" x14ac:dyDescent="0.25">
      <c r="B7" s="10" t="s">
        <v>29</v>
      </c>
      <c r="C7" s="10" t="s">
        <v>138</v>
      </c>
      <c r="D7" s="10" t="s">
        <v>133</v>
      </c>
      <c r="E7" s="10">
        <v>5.5</v>
      </c>
      <c r="F7" s="10">
        <v>25</v>
      </c>
      <c r="G7" s="10" t="s">
        <v>139</v>
      </c>
    </row>
    <row r="8" spans="1:9" x14ac:dyDescent="0.25">
      <c r="B8" s="10" t="s">
        <v>30</v>
      </c>
      <c r="C8" s="10" t="s">
        <v>140</v>
      </c>
      <c r="D8" s="10" t="s">
        <v>141</v>
      </c>
      <c r="E8" s="10">
        <v>3</v>
      </c>
      <c r="F8" s="10">
        <v>30</v>
      </c>
      <c r="G8" s="10" t="s">
        <v>142</v>
      </c>
    </row>
    <row r="9" spans="1:9" x14ac:dyDescent="0.25">
      <c r="B9" s="10" t="s">
        <v>31</v>
      </c>
      <c r="C9" s="10" t="s">
        <v>143</v>
      </c>
      <c r="D9" s="10" t="s">
        <v>136</v>
      </c>
      <c r="E9" s="10">
        <v>9</v>
      </c>
      <c r="F9" s="10">
        <v>12</v>
      </c>
      <c r="G9" s="10" t="s">
        <v>137</v>
      </c>
    </row>
    <row r="10" spans="1:9" x14ac:dyDescent="0.25">
      <c r="B10" s="10" t="s">
        <v>32</v>
      </c>
      <c r="C10" s="10" t="s">
        <v>144</v>
      </c>
      <c r="D10" s="10" t="s">
        <v>145</v>
      </c>
      <c r="E10" s="10">
        <v>15</v>
      </c>
      <c r="F10" s="10">
        <v>20</v>
      </c>
      <c r="G10" s="10" t="s">
        <v>146</v>
      </c>
    </row>
    <row r="11" spans="1:9" x14ac:dyDescent="0.25">
      <c r="B11" s="10" t="s">
        <v>33</v>
      </c>
      <c r="C11" s="10" t="s">
        <v>147</v>
      </c>
      <c r="D11" s="10" t="s">
        <v>133</v>
      </c>
      <c r="E11" s="10">
        <v>4.5</v>
      </c>
      <c r="F11" s="10">
        <v>25</v>
      </c>
      <c r="G11" s="10" t="s">
        <v>139</v>
      </c>
    </row>
    <row r="12" spans="1:9" x14ac:dyDescent="0.25">
      <c r="B12" s="10" t="s">
        <v>34</v>
      </c>
      <c r="C12" s="10" t="s">
        <v>148</v>
      </c>
      <c r="D12" s="10" t="s">
        <v>145</v>
      </c>
      <c r="E12" s="10">
        <v>10</v>
      </c>
      <c r="F12" s="10">
        <v>8</v>
      </c>
      <c r="G12" s="10" t="s">
        <v>149</v>
      </c>
    </row>
    <row r="13" spans="1:9" x14ac:dyDescent="0.25">
      <c r="B13" s="10" t="s">
        <v>35</v>
      </c>
      <c r="C13" s="10" t="s">
        <v>150</v>
      </c>
      <c r="D13" s="10" t="s">
        <v>145</v>
      </c>
      <c r="E13" s="10">
        <v>11.5</v>
      </c>
      <c r="F13" s="10">
        <v>10</v>
      </c>
      <c r="G13" s="10" t="s">
        <v>151</v>
      </c>
    </row>
    <row r="14" spans="1:9" x14ac:dyDescent="0.25">
      <c r="B14" s="10" t="s">
        <v>36</v>
      </c>
      <c r="C14" s="10" t="s">
        <v>152</v>
      </c>
      <c r="D14" s="10" t="s">
        <v>145</v>
      </c>
      <c r="E14" s="10">
        <v>7.5</v>
      </c>
      <c r="F14" s="10">
        <v>18</v>
      </c>
      <c r="G14" s="10" t="s">
        <v>151</v>
      </c>
    </row>
    <row r="15" spans="1:9" x14ac:dyDescent="0.25">
      <c r="B15" s="10" t="s">
        <v>37</v>
      </c>
      <c r="C15" s="10" t="s">
        <v>153</v>
      </c>
      <c r="D15" s="10" t="s">
        <v>145</v>
      </c>
      <c r="E15" s="10">
        <v>5</v>
      </c>
      <c r="F15" s="10">
        <v>15</v>
      </c>
      <c r="G15" s="10" t="s">
        <v>154</v>
      </c>
    </row>
    <row r="16" spans="1:9" x14ac:dyDescent="0.25">
      <c r="B16" s="10" t="s">
        <v>38</v>
      </c>
      <c r="C16" s="10" t="s">
        <v>155</v>
      </c>
      <c r="D16" s="10" t="s">
        <v>130</v>
      </c>
      <c r="E16" s="10">
        <v>6.5</v>
      </c>
      <c r="F16" s="10">
        <v>20</v>
      </c>
      <c r="G16" s="10" t="s">
        <v>131</v>
      </c>
    </row>
    <row r="17" spans="2:7" x14ac:dyDescent="0.25">
      <c r="B17" s="10" t="s">
        <v>39</v>
      </c>
      <c r="C17" s="10" t="s">
        <v>156</v>
      </c>
      <c r="D17" s="10" t="s">
        <v>133</v>
      </c>
      <c r="E17" s="10">
        <v>7</v>
      </c>
      <c r="F17" s="10">
        <v>12</v>
      </c>
      <c r="G17" s="10" t="s">
        <v>157</v>
      </c>
    </row>
    <row r="18" spans="2:7" x14ac:dyDescent="0.25">
      <c r="B18" s="10" t="s">
        <v>40</v>
      </c>
      <c r="C18" s="10" t="s">
        <v>158</v>
      </c>
      <c r="D18" s="10" t="s">
        <v>141</v>
      </c>
      <c r="E18" s="10">
        <v>4</v>
      </c>
      <c r="F18" s="10">
        <v>15</v>
      </c>
      <c r="G18" s="10" t="s">
        <v>142</v>
      </c>
    </row>
    <row r="19" spans="2:7" x14ac:dyDescent="0.25">
      <c r="B19" s="10" t="s">
        <v>41</v>
      </c>
      <c r="C19" s="10" t="s">
        <v>159</v>
      </c>
      <c r="D19" s="10" t="s">
        <v>136</v>
      </c>
      <c r="E19" s="10">
        <v>6.5</v>
      </c>
      <c r="F19" s="10">
        <v>10</v>
      </c>
      <c r="G19" s="10" t="s">
        <v>137</v>
      </c>
    </row>
    <row r="20" spans="2:7" x14ac:dyDescent="0.25">
      <c r="B20" s="10" t="s">
        <v>42</v>
      </c>
      <c r="C20" s="10" t="s">
        <v>160</v>
      </c>
      <c r="D20" s="10" t="s">
        <v>145</v>
      </c>
      <c r="E20" s="10">
        <v>8</v>
      </c>
      <c r="F20" s="10">
        <v>12</v>
      </c>
      <c r="G20" s="10" t="s">
        <v>146</v>
      </c>
    </row>
    <row r="21" spans="2:7" x14ac:dyDescent="0.25">
      <c r="B21" s="10" t="s">
        <v>43</v>
      </c>
      <c r="C21" s="10" t="s">
        <v>161</v>
      </c>
      <c r="D21" s="10" t="s">
        <v>141</v>
      </c>
      <c r="E21" s="10">
        <v>4.5</v>
      </c>
      <c r="F21" s="10">
        <v>20</v>
      </c>
      <c r="G21" s="10" t="s">
        <v>142</v>
      </c>
    </row>
    <row r="22" spans="2:7" x14ac:dyDescent="0.25">
      <c r="B22" s="10" t="s">
        <v>44</v>
      </c>
      <c r="C22" s="10" t="s">
        <v>162</v>
      </c>
      <c r="D22" s="10" t="s">
        <v>133</v>
      </c>
      <c r="E22" s="10">
        <v>5</v>
      </c>
      <c r="F22" s="10">
        <v>25</v>
      </c>
      <c r="G22" s="10" t="s">
        <v>139</v>
      </c>
    </row>
    <row r="23" spans="2:7" x14ac:dyDescent="0.25">
      <c r="B23" s="10" t="s">
        <v>45</v>
      </c>
      <c r="C23" s="10" t="s">
        <v>163</v>
      </c>
      <c r="D23" s="10" t="s">
        <v>136</v>
      </c>
      <c r="E23" s="10">
        <v>7.5</v>
      </c>
      <c r="F23" s="10">
        <v>10</v>
      </c>
      <c r="G23" s="10" t="s">
        <v>137</v>
      </c>
    </row>
  </sheetData>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21C99-FE95-469B-ACFF-91088488CAE6}">
  <dimension ref="A1:Q60"/>
  <sheetViews>
    <sheetView showGridLines="0" zoomScaleNormal="100" workbookViewId="0">
      <selection activeCell="I26" sqref="I26"/>
    </sheetView>
  </sheetViews>
  <sheetFormatPr defaultRowHeight="15" x14ac:dyDescent="0.25"/>
  <cols>
    <col min="1" max="1" width="3.28515625" customWidth="1"/>
    <col min="2" max="2" width="26.42578125" customWidth="1"/>
    <col min="3" max="3" width="16.85546875" customWidth="1"/>
    <col min="4" max="4" width="25" bestFit="1" customWidth="1"/>
    <col min="5" max="7" width="7.7109375" bestFit="1" customWidth="1"/>
    <col min="8" max="8" width="11.28515625" bestFit="1" customWidth="1"/>
    <col min="9" max="9" width="28.140625" bestFit="1" customWidth="1"/>
    <col min="10" max="10" width="25.7109375" bestFit="1" customWidth="1"/>
  </cols>
  <sheetData>
    <row r="1" spans="1:17" s="3" customFormat="1" ht="48.75" customHeight="1" x14ac:dyDescent="0.3">
      <c r="A1" s="1"/>
      <c r="B1" s="2" t="s">
        <v>164</v>
      </c>
      <c r="C1" s="2"/>
      <c r="D1" s="2"/>
      <c r="E1" s="2"/>
      <c r="F1" s="2"/>
      <c r="G1" s="2"/>
      <c r="H1" s="2"/>
      <c r="I1" s="2"/>
      <c r="J1" s="2"/>
      <c r="K1" s="2"/>
      <c r="L1" s="2"/>
      <c r="M1" s="2"/>
      <c r="N1" s="2"/>
      <c r="O1" s="2"/>
      <c r="P1" s="2"/>
      <c r="Q1" s="2"/>
    </row>
    <row r="2" spans="1:17" ht="7.5" customHeight="1" x14ac:dyDescent="0.25"/>
    <row r="3" spans="1:17" x14ac:dyDescent="0.25">
      <c r="B3" s="13" t="s">
        <v>21</v>
      </c>
      <c r="C3" t="s">
        <v>165</v>
      </c>
    </row>
    <row r="4" spans="1:17" x14ac:dyDescent="0.25">
      <c r="B4" s="13" t="s">
        <v>22</v>
      </c>
      <c r="C4" s="16">
        <v>45910</v>
      </c>
      <c r="D4" t="s">
        <v>166</v>
      </c>
    </row>
    <row r="5" spans="1:17" ht="6" customHeight="1" x14ac:dyDescent="0.25"/>
    <row r="6" spans="1:17" x14ac:dyDescent="0.25">
      <c r="B6" s="13" t="s">
        <v>167</v>
      </c>
      <c r="E6" s="13" t="s">
        <v>13</v>
      </c>
    </row>
    <row r="7" spans="1:17" x14ac:dyDescent="0.25">
      <c r="B7" s="13" t="s">
        <v>16</v>
      </c>
      <c r="C7" s="13" t="s">
        <v>14</v>
      </c>
      <c r="D7" s="13" t="s">
        <v>15</v>
      </c>
      <c r="E7" t="s">
        <v>23</v>
      </c>
      <c r="F7" t="s">
        <v>25</v>
      </c>
      <c r="G7" t="s">
        <v>26</v>
      </c>
      <c r="H7" t="s">
        <v>168</v>
      </c>
    </row>
    <row r="8" spans="1:17" x14ac:dyDescent="0.25">
      <c r="B8" t="s">
        <v>151</v>
      </c>
      <c r="C8" t="s">
        <v>35</v>
      </c>
      <c r="D8" t="s">
        <v>150</v>
      </c>
      <c r="E8">
        <v>10</v>
      </c>
      <c r="F8">
        <v>10</v>
      </c>
      <c r="G8">
        <v>10</v>
      </c>
      <c r="H8">
        <v>30</v>
      </c>
    </row>
    <row r="10" spans="1:17" x14ac:dyDescent="0.25">
      <c r="C10" t="s">
        <v>36</v>
      </c>
      <c r="D10" t="s">
        <v>152</v>
      </c>
      <c r="E10">
        <v>18</v>
      </c>
      <c r="F10">
        <v>18</v>
      </c>
      <c r="G10">
        <v>18</v>
      </c>
      <c r="H10">
        <v>54</v>
      </c>
    </row>
    <row r="12" spans="1:17" x14ac:dyDescent="0.25">
      <c r="B12" t="s">
        <v>169</v>
      </c>
      <c r="E12">
        <v>28</v>
      </c>
      <c r="F12">
        <v>28</v>
      </c>
      <c r="G12">
        <v>28</v>
      </c>
      <c r="H12">
        <v>84</v>
      </c>
    </row>
    <row r="14" spans="1:17" x14ac:dyDescent="0.25">
      <c r="B14" t="s">
        <v>131</v>
      </c>
      <c r="C14" t="s">
        <v>38</v>
      </c>
      <c r="D14" t="s">
        <v>155</v>
      </c>
      <c r="E14">
        <v>20</v>
      </c>
      <c r="F14">
        <v>20</v>
      </c>
      <c r="G14">
        <v>20</v>
      </c>
      <c r="H14">
        <v>60</v>
      </c>
    </row>
    <row r="16" spans="1:17" x14ac:dyDescent="0.25">
      <c r="B16" t="s">
        <v>170</v>
      </c>
      <c r="E16">
        <v>20</v>
      </c>
      <c r="F16">
        <v>20</v>
      </c>
      <c r="G16">
        <v>20</v>
      </c>
      <c r="H16">
        <v>60</v>
      </c>
    </row>
    <row r="18" spans="2:8" x14ac:dyDescent="0.25">
      <c r="B18" t="s">
        <v>146</v>
      </c>
      <c r="C18" t="s">
        <v>32</v>
      </c>
      <c r="D18" t="s">
        <v>144</v>
      </c>
      <c r="G18">
        <v>20</v>
      </c>
      <c r="H18">
        <v>20</v>
      </c>
    </row>
    <row r="20" spans="2:8" x14ac:dyDescent="0.25">
      <c r="C20" t="s">
        <v>42</v>
      </c>
      <c r="D20" t="s">
        <v>160</v>
      </c>
      <c r="E20">
        <v>12</v>
      </c>
      <c r="F20">
        <v>12</v>
      </c>
      <c r="G20">
        <v>12</v>
      </c>
      <c r="H20">
        <v>36</v>
      </c>
    </row>
    <row r="22" spans="2:8" x14ac:dyDescent="0.25">
      <c r="B22" t="s">
        <v>171</v>
      </c>
      <c r="E22">
        <v>12</v>
      </c>
      <c r="F22">
        <v>12</v>
      </c>
      <c r="G22">
        <v>32</v>
      </c>
      <c r="H22">
        <v>56</v>
      </c>
    </row>
    <row r="24" spans="2:8" x14ac:dyDescent="0.25">
      <c r="B24" t="s">
        <v>137</v>
      </c>
      <c r="C24" t="s">
        <v>28</v>
      </c>
      <c r="D24" t="s">
        <v>135</v>
      </c>
      <c r="G24">
        <v>10</v>
      </c>
      <c r="H24">
        <v>10</v>
      </c>
    </row>
    <row r="26" spans="2:8" x14ac:dyDescent="0.25">
      <c r="C26" t="s">
        <v>31</v>
      </c>
      <c r="D26" t="s">
        <v>143</v>
      </c>
      <c r="G26">
        <v>12</v>
      </c>
      <c r="H26">
        <v>12</v>
      </c>
    </row>
    <row r="28" spans="2:8" x14ac:dyDescent="0.25">
      <c r="C28" t="s">
        <v>41</v>
      </c>
      <c r="D28" t="s">
        <v>159</v>
      </c>
      <c r="E28">
        <v>10</v>
      </c>
      <c r="F28">
        <v>10</v>
      </c>
      <c r="G28">
        <v>10</v>
      </c>
      <c r="H28">
        <v>30</v>
      </c>
    </row>
    <row r="30" spans="2:8" x14ac:dyDescent="0.25">
      <c r="C30" t="s">
        <v>45</v>
      </c>
      <c r="D30" t="s">
        <v>163</v>
      </c>
      <c r="E30">
        <v>10</v>
      </c>
      <c r="F30">
        <v>10</v>
      </c>
      <c r="G30">
        <v>10</v>
      </c>
      <c r="H30">
        <v>30</v>
      </c>
    </row>
    <row r="32" spans="2:8" x14ac:dyDescent="0.25">
      <c r="B32" t="s">
        <v>172</v>
      </c>
      <c r="E32">
        <v>20</v>
      </c>
      <c r="F32">
        <v>20</v>
      </c>
      <c r="G32">
        <v>42</v>
      </c>
      <c r="H32">
        <v>82</v>
      </c>
    </row>
    <row r="34" spans="2:8" x14ac:dyDescent="0.25">
      <c r="B34" t="s">
        <v>149</v>
      </c>
      <c r="C34" t="s">
        <v>34</v>
      </c>
      <c r="D34" t="s">
        <v>148</v>
      </c>
      <c r="E34">
        <v>8</v>
      </c>
      <c r="F34">
        <v>8</v>
      </c>
      <c r="G34">
        <v>8</v>
      </c>
      <c r="H34">
        <v>24</v>
      </c>
    </row>
    <row r="36" spans="2:8" x14ac:dyDescent="0.25">
      <c r="B36" t="s">
        <v>173</v>
      </c>
      <c r="E36">
        <v>8</v>
      </c>
      <c r="F36">
        <v>8</v>
      </c>
      <c r="G36">
        <v>8</v>
      </c>
      <c r="H36">
        <v>24</v>
      </c>
    </row>
    <row r="38" spans="2:8" x14ac:dyDescent="0.25">
      <c r="B38" t="s">
        <v>142</v>
      </c>
      <c r="C38" t="s">
        <v>40</v>
      </c>
      <c r="D38" t="s">
        <v>158</v>
      </c>
      <c r="E38">
        <v>15</v>
      </c>
      <c r="F38">
        <v>15</v>
      </c>
      <c r="G38">
        <v>15</v>
      </c>
      <c r="H38">
        <v>45</v>
      </c>
    </row>
    <row r="40" spans="2:8" x14ac:dyDescent="0.25">
      <c r="C40" t="s">
        <v>43</v>
      </c>
      <c r="D40" t="s">
        <v>161</v>
      </c>
      <c r="E40">
        <v>20</v>
      </c>
      <c r="F40">
        <v>20</v>
      </c>
      <c r="G40">
        <v>20</v>
      </c>
      <c r="H40">
        <v>60</v>
      </c>
    </row>
    <row r="42" spans="2:8" x14ac:dyDescent="0.25">
      <c r="B42" t="s">
        <v>174</v>
      </c>
      <c r="E42">
        <v>35</v>
      </c>
      <c r="F42">
        <v>35</v>
      </c>
      <c r="G42">
        <v>35</v>
      </c>
      <c r="H42">
        <v>105</v>
      </c>
    </row>
    <row r="44" spans="2:8" x14ac:dyDescent="0.25">
      <c r="B44" t="s">
        <v>139</v>
      </c>
      <c r="C44" t="s">
        <v>29</v>
      </c>
      <c r="D44" t="s">
        <v>138</v>
      </c>
      <c r="F44">
        <v>25</v>
      </c>
      <c r="G44">
        <v>25</v>
      </c>
      <c r="H44">
        <v>50</v>
      </c>
    </row>
    <row r="46" spans="2:8" x14ac:dyDescent="0.25">
      <c r="C46" t="s">
        <v>33</v>
      </c>
      <c r="D46" t="s">
        <v>147</v>
      </c>
      <c r="E46">
        <v>25</v>
      </c>
      <c r="F46">
        <v>25</v>
      </c>
      <c r="G46">
        <v>25</v>
      </c>
      <c r="H46">
        <v>75</v>
      </c>
    </row>
    <row r="48" spans="2:8" x14ac:dyDescent="0.25">
      <c r="C48" t="s">
        <v>44</v>
      </c>
      <c r="D48" t="s">
        <v>162</v>
      </c>
      <c r="E48">
        <v>25</v>
      </c>
      <c r="F48">
        <v>25</v>
      </c>
      <c r="G48">
        <v>25</v>
      </c>
      <c r="H48">
        <v>75</v>
      </c>
    </row>
    <row r="50" spans="2:8" x14ac:dyDescent="0.25">
      <c r="B50" t="s">
        <v>175</v>
      </c>
      <c r="E50">
        <v>50</v>
      </c>
      <c r="F50">
        <v>75</v>
      </c>
      <c r="G50">
        <v>75</v>
      </c>
      <c r="H50">
        <v>200</v>
      </c>
    </row>
    <row r="52" spans="2:8" x14ac:dyDescent="0.25">
      <c r="B52" t="s">
        <v>157</v>
      </c>
      <c r="C52" t="s">
        <v>39</v>
      </c>
      <c r="D52" t="s">
        <v>156</v>
      </c>
      <c r="E52">
        <v>12</v>
      </c>
      <c r="F52">
        <v>12</v>
      </c>
      <c r="G52">
        <v>12</v>
      </c>
      <c r="H52">
        <v>36</v>
      </c>
    </row>
    <row r="54" spans="2:8" x14ac:dyDescent="0.25">
      <c r="B54" t="s">
        <v>176</v>
      </c>
      <c r="E54">
        <v>12</v>
      </c>
      <c r="F54">
        <v>12</v>
      </c>
      <c r="G54">
        <v>12</v>
      </c>
      <c r="H54">
        <v>36</v>
      </c>
    </row>
    <row r="56" spans="2:8" x14ac:dyDescent="0.25">
      <c r="B56" t="s">
        <v>154</v>
      </c>
      <c r="C56" t="s">
        <v>37</v>
      </c>
      <c r="D56" t="s">
        <v>153</v>
      </c>
      <c r="E56">
        <v>15</v>
      </c>
      <c r="F56">
        <v>15</v>
      </c>
      <c r="G56">
        <v>15</v>
      </c>
      <c r="H56">
        <v>45</v>
      </c>
    </row>
    <row r="58" spans="2:8" x14ac:dyDescent="0.25">
      <c r="B58" t="s">
        <v>177</v>
      </c>
      <c r="E58">
        <v>15</v>
      </c>
      <c r="F58">
        <v>15</v>
      </c>
      <c r="G58">
        <v>15</v>
      </c>
      <c r="H58">
        <v>45</v>
      </c>
    </row>
    <row r="60" spans="2:8" x14ac:dyDescent="0.25">
      <c r="B60" t="s">
        <v>168</v>
      </c>
      <c r="E60">
        <v>200</v>
      </c>
      <c r="F60">
        <v>225</v>
      </c>
      <c r="G60">
        <v>267</v>
      </c>
      <c r="H60">
        <v>692</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E286F-C0EC-4612-B96B-1AC27C81F284}">
  <dimension ref="A1:N26"/>
  <sheetViews>
    <sheetView showGridLines="0" zoomScaleNormal="100" workbookViewId="0"/>
  </sheetViews>
  <sheetFormatPr defaultRowHeight="15" x14ac:dyDescent="0.25"/>
  <cols>
    <col min="1" max="1" width="3.28515625" customWidth="1"/>
    <col min="2" max="2" width="24.5703125" bestFit="1" customWidth="1"/>
    <col min="3" max="3" width="12.28515625" bestFit="1" customWidth="1"/>
    <col min="4" max="6" width="7.7109375" bestFit="1" customWidth="1"/>
    <col min="7" max="7" width="11.28515625" bestFit="1" customWidth="1"/>
    <col min="8" max="8" width="3.7109375" customWidth="1"/>
    <col min="9" max="9" width="24.5703125" bestFit="1" customWidth="1"/>
    <col min="10" max="10" width="12.28515625" bestFit="1" customWidth="1"/>
    <col min="11" max="13" width="8.140625" bestFit="1" customWidth="1"/>
    <col min="14" max="14" width="11.28515625" bestFit="1" customWidth="1"/>
    <col min="15" max="15" width="3.7109375" customWidth="1"/>
  </cols>
  <sheetData>
    <row r="1" spans="1:14" s="3" customFormat="1" ht="48.75" customHeight="1" x14ac:dyDescent="0.3">
      <c r="A1" s="1"/>
      <c r="B1" s="2" t="s">
        <v>178</v>
      </c>
      <c r="C1" s="2"/>
      <c r="D1" s="2"/>
      <c r="E1" s="2"/>
      <c r="F1" s="2"/>
      <c r="G1" s="2"/>
      <c r="H1" s="2"/>
      <c r="I1" s="2"/>
    </row>
    <row r="4" spans="1:14" x14ac:dyDescent="0.25">
      <c r="B4" s="13" t="s">
        <v>179</v>
      </c>
      <c r="D4" s="13" t="s">
        <v>13</v>
      </c>
      <c r="I4" s="13" t="s">
        <v>180</v>
      </c>
      <c r="K4" s="13" t="s">
        <v>13</v>
      </c>
    </row>
    <row r="5" spans="1:14" x14ac:dyDescent="0.25">
      <c r="B5" s="13" t="s">
        <v>15</v>
      </c>
      <c r="C5" s="13" t="s">
        <v>14</v>
      </c>
      <c r="D5" t="s">
        <v>23</v>
      </c>
      <c r="E5" t="s">
        <v>25</v>
      </c>
      <c r="F5" t="s">
        <v>26</v>
      </c>
      <c r="G5" t="s">
        <v>168</v>
      </c>
      <c r="I5" s="13" t="s">
        <v>15</v>
      </c>
      <c r="J5" s="13" t="s">
        <v>14</v>
      </c>
      <c r="K5" t="s">
        <v>23</v>
      </c>
      <c r="L5" t="s">
        <v>25</v>
      </c>
      <c r="M5" t="s">
        <v>26</v>
      </c>
      <c r="N5" t="s">
        <v>168</v>
      </c>
    </row>
    <row r="6" spans="1:14" x14ac:dyDescent="0.25">
      <c r="B6" t="s">
        <v>160</v>
      </c>
      <c r="C6" t="s">
        <v>42</v>
      </c>
      <c r="D6">
        <v>0</v>
      </c>
      <c r="E6">
        <v>3</v>
      </c>
      <c r="F6">
        <v>4</v>
      </c>
      <c r="G6">
        <v>7</v>
      </c>
      <c r="I6" t="s">
        <v>160</v>
      </c>
      <c r="J6" t="s">
        <v>42</v>
      </c>
      <c r="K6" s="19">
        <v>0</v>
      </c>
      <c r="L6" s="19">
        <v>24</v>
      </c>
      <c r="M6" s="19">
        <v>32</v>
      </c>
      <c r="N6" s="19">
        <v>56</v>
      </c>
    </row>
    <row r="7" spans="1:14" x14ac:dyDescent="0.25">
      <c r="B7" t="s">
        <v>132</v>
      </c>
      <c r="C7" t="s">
        <v>27</v>
      </c>
      <c r="D7">
        <v>27</v>
      </c>
      <c r="E7">
        <v>20</v>
      </c>
      <c r="F7">
        <v>29</v>
      </c>
      <c r="G7">
        <v>76</v>
      </c>
      <c r="I7" t="s">
        <v>132</v>
      </c>
      <c r="J7" t="s">
        <v>27</v>
      </c>
      <c r="K7" s="19">
        <v>324</v>
      </c>
      <c r="L7" s="19">
        <v>240</v>
      </c>
      <c r="M7" s="19">
        <v>348</v>
      </c>
      <c r="N7" s="19">
        <v>912</v>
      </c>
    </row>
    <row r="8" spans="1:14" x14ac:dyDescent="0.25">
      <c r="B8" t="s">
        <v>147</v>
      </c>
      <c r="C8" t="s">
        <v>33</v>
      </c>
      <c r="D8">
        <v>3</v>
      </c>
      <c r="E8">
        <v>3</v>
      </c>
      <c r="F8">
        <v>1</v>
      </c>
      <c r="G8">
        <v>7</v>
      </c>
      <c r="I8" t="s">
        <v>147</v>
      </c>
      <c r="J8" t="s">
        <v>33</v>
      </c>
      <c r="K8" s="19">
        <v>13.5</v>
      </c>
      <c r="L8" s="19">
        <v>13.5</v>
      </c>
      <c r="M8" s="19">
        <v>4.5</v>
      </c>
      <c r="N8" s="19">
        <v>31.5</v>
      </c>
    </row>
    <row r="9" spans="1:14" x14ac:dyDescent="0.25">
      <c r="B9" t="s">
        <v>161</v>
      </c>
      <c r="C9" t="s">
        <v>43</v>
      </c>
      <c r="D9">
        <v>20</v>
      </c>
      <c r="E9">
        <v>0</v>
      </c>
      <c r="F9">
        <v>0</v>
      </c>
      <c r="G9">
        <v>20</v>
      </c>
      <c r="I9" t="s">
        <v>161</v>
      </c>
      <c r="J9" t="s">
        <v>43</v>
      </c>
      <c r="K9" s="19">
        <v>90</v>
      </c>
      <c r="L9" s="19">
        <v>0</v>
      </c>
      <c r="M9" s="19">
        <v>0</v>
      </c>
      <c r="N9" s="19">
        <v>90</v>
      </c>
    </row>
    <row r="10" spans="1:14" x14ac:dyDescent="0.25">
      <c r="B10" t="s">
        <v>155</v>
      </c>
      <c r="C10" t="s">
        <v>38</v>
      </c>
      <c r="D10">
        <v>0</v>
      </c>
      <c r="E10">
        <v>0</v>
      </c>
      <c r="F10">
        <v>15</v>
      </c>
      <c r="G10">
        <v>15</v>
      </c>
      <c r="I10" t="s">
        <v>155</v>
      </c>
      <c r="J10" t="s">
        <v>38</v>
      </c>
      <c r="K10" s="19">
        <v>0</v>
      </c>
      <c r="L10" s="19">
        <v>0</v>
      </c>
      <c r="M10" s="19">
        <v>97.5</v>
      </c>
      <c r="N10" s="19">
        <v>97.5</v>
      </c>
    </row>
    <row r="11" spans="1:14" x14ac:dyDescent="0.25">
      <c r="B11" t="s">
        <v>150</v>
      </c>
      <c r="C11" t="s">
        <v>35</v>
      </c>
      <c r="D11">
        <v>1</v>
      </c>
      <c r="E11">
        <v>0</v>
      </c>
      <c r="F11">
        <v>1</v>
      </c>
      <c r="G11">
        <v>2</v>
      </c>
      <c r="I11" t="s">
        <v>150</v>
      </c>
      <c r="J11" t="s">
        <v>35</v>
      </c>
      <c r="K11" s="19">
        <v>11.5</v>
      </c>
      <c r="L11" s="19">
        <v>0</v>
      </c>
      <c r="M11" s="19">
        <v>11.5</v>
      </c>
      <c r="N11" s="19">
        <v>23</v>
      </c>
    </row>
    <row r="12" spans="1:14" x14ac:dyDescent="0.25">
      <c r="B12" t="s">
        <v>138</v>
      </c>
      <c r="C12" t="s">
        <v>29</v>
      </c>
      <c r="D12">
        <v>35</v>
      </c>
      <c r="E12">
        <v>20</v>
      </c>
      <c r="F12">
        <v>18</v>
      </c>
      <c r="G12">
        <v>73</v>
      </c>
      <c r="I12" t="s">
        <v>138</v>
      </c>
      <c r="J12" t="s">
        <v>29</v>
      </c>
      <c r="K12" s="19">
        <v>192.5</v>
      </c>
      <c r="L12" s="19">
        <v>110</v>
      </c>
      <c r="M12" s="19">
        <v>99</v>
      </c>
      <c r="N12" s="19">
        <v>401.5</v>
      </c>
    </row>
    <row r="13" spans="1:14" x14ac:dyDescent="0.25">
      <c r="B13" t="s">
        <v>156</v>
      </c>
      <c r="C13" t="s">
        <v>39</v>
      </c>
      <c r="D13">
        <v>2</v>
      </c>
      <c r="E13">
        <v>1</v>
      </c>
      <c r="F13">
        <v>2</v>
      </c>
      <c r="G13">
        <v>5</v>
      </c>
      <c r="I13" t="s">
        <v>156</v>
      </c>
      <c r="J13" t="s">
        <v>39</v>
      </c>
      <c r="K13" s="19">
        <v>14</v>
      </c>
      <c r="L13" s="19">
        <v>7</v>
      </c>
      <c r="M13" s="19">
        <v>14</v>
      </c>
      <c r="N13" s="19">
        <v>35</v>
      </c>
    </row>
    <row r="14" spans="1:14" x14ac:dyDescent="0.25">
      <c r="B14" t="s">
        <v>135</v>
      </c>
      <c r="C14" t="s">
        <v>28</v>
      </c>
      <c r="D14">
        <v>22</v>
      </c>
      <c r="E14">
        <v>30</v>
      </c>
      <c r="F14">
        <v>10</v>
      </c>
      <c r="G14">
        <v>62</v>
      </c>
      <c r="I14" t="s">
        <v>135</v>
      </c>
      <c r="J14" t="s">
        <v>28</v>
      </c>
      <c r="K14" s="19">
        <v>132</v>
      </c>
      <c r="L14" s="19">
        <v>180</v>
      </c>
      <c r="M14" s="19">
        <v>60</v>
      </c>
      <c r="N14" s="19">
        <v>372</v>
      </c>
    </row>
    <row r="15" spans="1:14" x14ac:dyDescent="0.25">
      <c r="B15" t="s">
        <v>158</v>
      </c>
      <c r="C15" t="s">
        <v>40</v>
      </c>
      <c r="D15">
        <v>2</v>
      </c>
      <c r="E15">
        <v>2</v>
      </c>
      <c r="F15">
        <v>1</v>
      </c>
      <c r="G15">
        <v>5</v>
      </c>
      <c r="I15" t="s">
        <v>158</v>
      </c>
      <c r="J15" t="s">
        <v>40</v>
      </c>
      <c r="K15" s="19">
        <v>8</v>
      </c>
      <c r="L15" s="19">
        <v>8</v>
      </c>
      <c r="M15" s="19">
        <v>4</v>
      </c>
      <c r="N15" s="19">
        <v>20</v>
      </c>
    </row>
    <row r="16" spans="1:14" x14ac:dyDescent="0.25">
      <c r="B16" t="s">
        <v>148</v>
      </c>
      <c r="C16" t="s">
        <v>34</v>
      </c>
      <c r="D16">
        <v>0</v>
      </c>
      <c r="E16">
        <v>1</v>
      </c>
      <c r="F16">
        <v>1</v>
      </c>
      <c r="G16">
        <v>2</v>
      </c>
      <c r="I16" t="s">
        <v>148</v>
      </c>
      <c r="J16" t="s">
        <v>34</v>
      </c>
      <c r="K16" s="19">
        <v>0</v>
      </c>
      <c r="L16" s="19">
        <v>10</v>
      </c>
      <c r="M16" s="19">
        <v>10</v>
      </c>
      <c r="N16" s="19">
        <v>20</v>
      </c>
    </row>
    <row r="17" spans="2:14" x14ac:dyDescent="0.25">
      <c r="B17" t="s">
        <v>140</v>
      </c>
      <c r="C17" t="s">
        <v>30</v>
      </c>
      <c r="D17">
        <v>52</v>
      </c>
      <c r="E17">
        <v>50</v>
      </c>
      <c r="F17">
        <v>35</v>
      </c>
      <c r="G17">
        <v>137</v>
      </c>
      <c r="I17" t="s">
        <v>140</v>
      </c>
      <c r="J17" t="s">
        <v>30</v>
      </c>
      <c r="K17" s="19">
        <v>156</v>
      </c>
      <c r="L17" s="19">
        <v>150</v>
      </c>
      <c r="M17" s="19">
        <v>105</v>
      </c>
      <c r="N17" s="19">
        <v>411</v>
      </c>
    </row>
    <row r="18" spans="2:14" x14ac:dyDescent="0.25">
      <c r="B18" t="s">
        <v>159</v>
      </c>
      <c r="C18" t="s">
        <v>41</v>
      </c>
      <c r="D18">
        <v>2</v>
      </c>
      <c r="E18">
        <v>0</v>
      </c>
      <c r="F18">
        <v>2</v>
      </c>
      <c r="G18">
        <v>4</v>
      </c>
      <c r="I18" t="s">
        <v>159</v>
      </c>
      <c r="J18" t="s">
        <v>41</v>
      </c>
      <c r="K18" s="19">
        <v>13</v>
      </c>
      <c r="L18" s="19">
        <v>0</v>
      </c>
      <c r="M18" s="19">
        <v>13</v>
      </c>
      <c r="N18" s="19">
        <v>26</v>
      </c>
    </row>
    <row r="19" spans="2:14" x14ac:dyDescent="0.25">
      <c r="B19" t="s">
        <v>129</v>
      </c>
      <c r="C19" t="s">
        <v>24</v>
      </c>
      <c r="D19">
        <v>48</v>
      </c>
      <c r="E19">
        <v>30</v>
      </c>
      <c r="F19">
        <v>40</v>
      </c>
      <c r="G19">
        <v>118</v>
      </c>
      <c r="I19" t="s">
        <v>129</v>
      </c>
      <c r="J19" t="s">
        <v>24</v>
      </c>
      <c r="K19" s="19">
        <v>408</v>
      </c>
      <c r="L19" s="19">
        <v>255</v>
      </c>
      <c r="M19" s="19">
        <v>340</v>
      </c>
      <c r="N19" s="19">
        <v>1003</v>
      </c>
    </row>
    <row r="20" spans="2:14" x14ac:dyDescent="0.25">
      <c r="B20" t="s">
        <v>163</v>
      </c>
      <c r="C20" t="s">
        <v>45</v>
      </c>
      <c r="D20">
        <v>2</v>
      </c>
      <c r="E20">
        <v>2</v>
      </c>
      <c r="F20">
        <v>1</v>
      </c>
      <c r="G20">
        <v>5</v>
      </c>
      <c r="I20" t="s">
        <v>163</v>
      </c>
      <c r="J20" t="s">
        <v>45</v>
      </c>
      <c r="K20" s="19">
        <v>15</v>
      </c>
      <c r="L20" s="19">
        <v>15</v>
      </c>
      <c r="M20" s="19">
        <v>7.5</v>
      </c>
      <c r="N20" s="19">
        <v>37.5</v>
      </c>
    </row>
    <row r="21" spans="2:14" x14ac:dyDescent="0.25">
      <c r="B21" t="s">
        <v>144</v>
      </c>
      <c r="C21" t="s">
        <v>32</v>
      </c>
      <c r="D21">
        <v>25</v>
      </c>
      <c r="E21">
        <v>25</v>
      </c>
      <c r="F21">
        <v>20</v>
      </c>
      <c r="G21">
        <v>70</v>
      </c>
      <c r="I21" t="s">
        <v>144</v>
      </c>
      <c r="J21" t="s">
        <v>32</v>
      </c>
      <c r="K21" s="19">
        <v>375</v>
      </c>
      <c r="L21" s="19">
        <v>375</v>
      </c>
      <c r="M21" s="19">
        <v>300</v>
      </c>
      <c r="N21" s="19">
        <v>1050</v>
      </c>
    </row>
    <row r="22" spans="2:14" x14ac:dyDescent="0.25">
      <c r="B22" t="s">
        <v>152</v>
      </c>
      <c r="C22" t="s">
        <v>36</v>
      </c>
      <c r="D22">
        <v>1</v>
      </c>
      <c r="E22">
        <v>1</v>
      </c>
      <c r="F22">
        <v>1</v>
      </c>
      <c r="G22">
        <v>3</v>
      </c>
      <c r="I22" t="s">
        <v>152</v>
      </c>
      <c r="J22" t="s">
        <v>36</v>
      </c>
      <c r="K22" s="19">
        <v>7.5</v>
      </c>
      <c r="L22" s="19">
        <v>7.5</v>
      </c>
      <c r="M22" s="19">
        <v>7.5</v>
      </c>
      <c r="N22" s="19">
        <v>22.5</v>
      </c>
    </row>
    <row r="23" spans="2:14" x14ac:dyDescent="0.25">
      <c r="B23" t="s">
        <v>143</v>
      </c>
      <c r="C23" t="s">
        <v>31</v>
      </c>
      <c r="D23">
        <v>20</v>
      </c>
      <c r="E23">
        <v>13</v>
      </c>
      <c r="F23">
        <v>10</v>
      </c>
      <c r="G23">
        <v>43</v>
      </c>
      <c r="I23" t="s">
        <v>143</v>
      </c>
      <c r="J23" t="s">
        <v>31</v>
      </c>
      <c r="K23" s="19">
        <v>180</v>
      </c>
      <c r="L23" s="19">
        <v>117</v>
      </c>
      <c r="M23" s="19">
        <v>90</v>
      </c>
      <c r="N23" s="19">
        <v>387</v>
      </c>
    </row>
    <row r="24" spans="2:14" x14ac:dyDescent="0.25">
      <c r="B24" t="s">
        <v>162</v>
      </c>
      <c r="C24" t="s">
        <v>44</v>
      </c>
      <c r="D24">
        <v>4</v>
      </c>
      <c r="E24">
        <v>4</v>
      </c>
      <c r="F24">
        <v>2</v>
      </c>
      <c r="G24">
        <v>10</v>
      </c>
      <c r="I24" t="s">
        <v>162</v>
      </c>
      <c r="J24" t="s">
        <v>44</v>
      </c>
      <c r="K24" s="19">
        <v>20</v>
      </c>
      <c r="L24" s="19">
        <v>20</v>
      </c>
      <c r="M24" s="19">
        <v>10</v>
      </c>
      <c r="N24" s="19">
        <v>50</v>
      </c>
    </row>
    <row r="25" spans="2:14" x14ac:dyDescent="0.25">
      <c r="B25" t="s">
        <v>153</v>
      </c>
      <c r="C25" t="s">
        <v>37</v>
      </c>
      <c r="D25">
        <v>0</v>
      </c>
      <c r="E25">
        <v>10</v>
      </c>
      <c r="F25">
        <v>0</v>
      </c>
      <c r="G25">
        <v>10</v>
      </c>
      <c r="I25" t="s">
        <v>153</v>
      </c>
      <c r="J25" t="s">
        <v>37</v>
      </c>
      <c r="K25" s="19">
        <v>0</v>
      </c>
      <c r="L25" s="19">
        <v>50</v>
      </c>
      <c r="M25" s="19">
        <v>0</v>
      </c>
      <c r="N25" s="19">
        <v>50</v>
      </c>
    </row>
    <row r="26" spans="2:14" x14ac:dyDescent="0.25">
      <c r="B26" t="s">
        <v>168</v>
      </c>
      <c r="D26">
        <v>266</v>
      </c>
      <c r="E26">
        <v>215</v>
      </c>
      <c r="F26">
        <v>193</v>
      </c>
      <c r="G26">
        <v>674</v>
      </c>
      <c r="I26" t="s">
        <v>168</v>
      </c>
      <c r="K26" s="19">
        <v>1960</v>
      </c>
      <c r="L26" s="19">
        <v>1582</v>
      </c>
      <c r="M26" s="19">
        <v>1553.5</v>
      </c>
      <c r="N26" s="19">
        <v>5095.5</v>
      </c>
    </row>
  </sheetData>
  <conditionalFormatting pivot="1" sqref="D6:F25">
    <cfRule type="colorScale" priority="1">
      <colorScale>
        <cfvo type="min"/>
        <cfvo type="percentile" val="50"/>
        <cfvo type="max"/>
        <color rgb="FFF8696B"/>
        <color rgb="FFFFEB84"/>
        <color rgb="FF63BE7B"/>
      </colorScale>
    </cfRule>
  </conditionalFormatting>
  <pageMargins left="0.7" right="0.7" top="0.75" bottom="0.75" header="0.3" footer="0.3"/>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0B14F-5F56-485A-A58A-A8A646100BA4}">
  <dimension ref="A1:F13"/>
  <sheetViews>
    <sheetView workbookViewId="0"/>
  </sheetViews>
  <sheetFormatPr defaultRowHeight="15" x14ac:dyDescent="0.25"/>
  <cols>
    <col min="1" max="1" width="7.85546875" bestFit="1" customWidth="1"/>
    <col min="2" max="2" width="10.42578125" bestFit="1" customWidth="1"/>
    <col min="3" max="3" width="9.7109375" bestFit="1" customWidth="1"/>
    <col min="4" max="4" width="7" bestFit="1" customWidth="1"/>
    <col min="5" max="5" width="8.42578125" bestFit="1" customWidth="1"/>
    <col min="6" max="6" width="7.42578125" bestFit="1" customWidth="1"/>
  </cols>
  <sheetData>
    <row r="1" spans="1:6" x14ac:dyDescent="0.25">
      <c r="A1" t="s">
        <v>47</v>
      </c>
      <c r="B1" t="s">
        <v>48</v>
      </c>
      <c r="C1" t="s">
        <v>14</v>
      </c>
      <c r="D1" t="s">
        <v>13</v>
      </c>
      <c r="E1" t="s">
        <v>49</v>
      </c>
      <c r="F1" t="s">
        <v>50</v>
      </c>
    </row>
    <row r="2" spans="1:6" x14ac:dyDescent="0.25">
      <c r="A2" t="s">
        <v>181</v>
      </c>
      <c r="B2" s="12">
        <v>45910</v>
      </c>
      <c r="C2" t="s">
        <v>36</v>
      </c>
      <c r="D2" t="s">
        <v>23</v>
      </c>
      <c r="E2">
        <v>10</v>
      </c>
      <c r="F2" t="s">
        <v>106</v>
      </c>
    </row>
    <row r="3" spans="1:6" x14ac:dyDescent="0.25">
      <c r="A3" t="s">
        <v>182</v>
      </c>
      <c r="B3" s="12">
        <v>45910</v>
      </c>
      <c r="C3" t="s">
        <v>38</v>
      </c>
      <c r="D3" t="s">
        <v>26</v>
      </c>
      <c r="E3">
        <v>20</v>
      </c>
      <c r="F3" t="s">
        <v>106</v>
      </c>
    </row>
    <row r="4" spans="1:6" x14ac:dyDescent="0.25">
      <c r="A4" t="s">
        <v>183</v>
      </c>
      <c r="B4" s="12">
        <v>45910</v>
      </c>
      <c r="C4" t="s">
        <v>45</v>
      </c>
      <c r="D4" t="s">
        <v>26</v>
      </c>
      <c r="E4">
        <v>10</v>
      </c>
      <c r="F4" t="s">
        <v>106</v>
      </c>
    </row>
    <row r="5" spans="1:6" x14ac:dyDescent="0.25">
      <c r="A5" t="s">
        <v>184</v>
      </c>
      <c r="B5" s="12">
        <v>45910</v>
      </c>
      <c r="C5" t="s">
        <v>35</v>
      </c>
      <c r="D5" t="s">
        <v>25</v>
      </c>
      <c r="E5">
        <v>10</v>
      </c>
      <c r="F5" t="s">
        <v>106</v>
      </c>
    </row>
    <row r="6" spans="1:6" x14ac:dyDescent="0.25">
      <c r="A6" t="s">
        <v>185</v>
      </c>
      <c r="B6" s="12">
        <v>45910</v>
      </c>
      <c r="C6" t="s">
        <v>38</v>
      </c>
      <c r="D6" t="s">
        <v>25</v>
      </c>
      <c r="E6">
        <v>20</v>
      </c>
      <c r="F6" t="s">
        <v>106</v>
      </c>
    </row>
    <row r="7" spans="1:6" x14ac:dyDescent="0.25">
      <c r="A7" t="s">
        <v>186</v>
      </c>
      <c r="B7" s="12">
        <v>45911</v>
      </c>
      <c r="C7" t="s">
        <v>31</v>
      </c>
      <c r="D7" t="s">
        <v>26</v>
      </c>
      <c r="E7">
        <v>12</v>
      </c>
      <c r="F7" t="s">
        <v>106</v>
      </c>
    </row>
    <row r="8" spans="1:6" x14ac:dyDescent="0.25">
      <c r="A8" t="s">
        <v>187</v>
      </c>
      <c r="B8" s="12">
        <v>45911</v>
      </c>
      <c r="C8" t="s">
        <v>35</v>
      </c>
      <c r="D8" t="s">
        <v>23</v>
      </c>
      <c r="E8">
        <v>10</v>
      </c>
      <c r="F8" t="s">
        <v>106</v>
      </c>
    </row>
    <row r="9" spans="1:6" x14ac:dyDescent="0.25">
      <c r="A9" t="s">
        <v>188</v>
      </c>
      <c r="B9" s="12">
        <v>45911</v>
      </c>
      <c r="C9" t="s">
        <v>38</v>
      </c>
      <c r="D9" t="s">
        <v>25</v>
      </c>
      <c r="E9">
        <v>20</v>
      </c>
      <c r="F9" t="s">
        <v>106</v>
      </c>
    </row>
    <row r="10" spans="1:6" x14ac:dyDescent="0.25">
      <c r="A10" t="s">
        <v>189</v>
      </c>
      <c r="B10" s="12">
        <v>45912</v>
      </c>
      <c r="C10" t="s">
        <v>30</v>
      </c>
      <c r="D10" t="s">
        <v>23</v>
      </c>
      <c r="E10">
        <v>-25</v>
      </c>
      <c r="F10" t="s">
        <v>103</v>
      </c>
    </row>
    <row r="11" spans="1:6" x14ac:dyDescent="0.25">
      <c r="A11" t="s">
        <v>190</v>
      </c>
      <c r="B11" s="12">
        <v>45912</v>
      </c>
      <c r="C11" t="s">
        <v>39</v>
      </c>
      <c r="D11" t="s">
        <v>25</v>
      </c>
      <c r="E11">
        <v>-1</v>
      </c>
      <c r="F11" t="s">
        <v>103</v>
      </c>
    </row>
    <row r="12" spans="1:6" x14ac:dyDescent="0.25">
      <c r="A12" t="s">
        <v>191</v>
      </c>
      <c r="B12" s="12">
        <v>45912</v>
      </c>
      <c r="C12" t="s">
        <v>44</v>
      </c>
      <c r="D12" t="s">
        <v>26</v>
      </c>
      <c r="E12">
        <v>-2</v>
      </c>
      <c r="F12" t="s">
        <v>103</v>
      </c>
    </row>
    <row r="13" spans="1:6" x14ac:dyDescent="0.25">
      <c r="A13" t="s">
        <v>192</v>
      </c>
      <c r="B13" s="12">
        <v>45913</v>
      </c>
      <c r="C13" t="s">
        <v>27</v>
      </c>
      <c r="D13" t="s">
        <v>23</v>
      </c>
      <c r="E13">
        <v>-8</v>
      </c>
      <c r="F13" t="s">
        <v>103</v>
      </c>
    </row>
  </sheetData>
  <phoneticPr fontId="8"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4F416-2B4B-4877-A89E-DCB0408A6967}">
  <dimension ref="F1:M40"/>
  <sheetViews>
    <sheetView showGridLines="0" showRowColHeaders="0" topLeftCell="F1" zoomScaleNormal="100" workbookViewId="0">
      <selection activeCell="F1" sqref="F1"/>
    </sheetView>
  </sheetViews>
  <sheetFormatPr defaultColWidth="0" defaultRowHeight="15" customHeight="1" zeroHeight="1" x14ac:dyDescent="0.25"/>
  <cols>
    <col min="1" max="5" width="9.140625" hidden="1" customWidth="1"/>
    <col min="6" max="6" width="4" customWidth="1"/>
    <col min="7" max="7" width="46.28515625" customWidth="1"/>
    <col min="8" max="8" width="61" customWidth="1"/>
    <col min="9" max="9" width="1.42578125" customWidth="1"/>
    <col min="10" max="12" width="9.140625" customWidth="1"/>
    <col min="13" max="16384" width="9.140625" hidden="1"/>
  </cols>
  <sheetData>
    <row r="1" spans="6:13" ht="51" customHeight="1" x14ac:dyDescent="0.25">
      <c r="F1" s="1"/>
      <c r="G1" s="4" t="s">
        <v>193</v>
      </c>
      <c r="H1" s="4"/>
      <c r="I1" s="4"/>
      <c r="J1" s="4"/>
      <c r="K1" s="4"/>
      <c r="L1" s="4"/>
      <c r="M1" s="4"/>
    </row>
    <row r="2" spans="6:13" x14ac:dyDescent="0.25"/>
    <row r="3" spans="6:13" x14ac:dyDescent="0.25">
      <c r="G3" s="7" t="s">
        <v>194</v>
      </c>
    </row>
    <row r="4" spans="6:13" x14ac:dyDescent="0.25">
      <c r="G4" s="8" t="s">
        <v>195</v>
      </c>
      <c r="H4" s="9" t="s">
        <v>196</v>
      </c>
    </row>
    <row r="5" spans="6:13" x14ac:dyDescent="0.25">
      <c r="G5" s="8" t="s">
        <v>197</v>
      </c>
      <c r="H5" s="9" t="s">
        <v>198</v>
      </c>
    </row>
    <row r="6" spans="6:13" x14ac:dyDescent="0.25">
      <c r="G6" s="8" t="s">
        <v>199</v>
      </c>
      <c r="H6" s="9" t="s">
        <v>200</v>
      </c>
    </row>
    <row r="7" spans="6:13" x14ac:dyDescent="0.25"/>
    <row r="8" spans="6:13" x14ac:dyDescent="0.25">
      <c r="G8" s="7" t="s">
        <v>201</v>
      </c>
    </row>
    <row r="9" spans="6:13" x14ac:dyDescent="0.25">
      <c r="G9" s="8" t="s">
        <v>202</v>
      </c>
      <c r="H9" s="9" t="s">
        <v>203</v>
      </c>
    </row>
    <row r="10" spans="6:13" x14ac:dyDescent="0.25"/>
    <row r="11" spans="6:13" x14ac:dyDescent="0.25">
      <c r="G11" s="7" t="s">
        <v>204</v>
      </c>
    </row>
    <row r="12" spans="6:13" x14ac:dyDescent="0.25">
      <c r="G12" s="8" t="s">
        <v>205</v>
      </c>
      <c r="H12" s="9" t="s">
        <v>206</v>
      </c>
    </row>
    <row r="13" spans="6:13" x14ac:dyDescent="0.25">
      <c r="G13" s="8" t="s">
        <v>207</v>
      </c>
      <c r="H13" s="9" t="s">
        <v>208</v>
      </c>
    </row>
    <row r="14" spans="6:13" x14ac:dyDescent="0.25">
      <c r="G14" s="8" t="s">
        <v>209</v>
      </c>
      <c r="H14" s="9" t="s">
        <v>210</v>
      </c>
    </row>
    <row r="15" spans="6:13" x14ac:dyDescent="0.25">
      <c r="G15" s="8" t="s">
        <v>211</v>
      </c>
      <c r="H15" s="9" t="s">
        <v>212</v>
      </c>
    </row>
    <row r="16" spans="6:13" x14ac:dyDescent="0.25">
      <c r="G16" s="8" t="s">
        <v>213</v>
      </c>
      <c r="H16" s="9" t="s">
        <v>214</v>
      </c>
    </row>
    <row r="17" spans="7:8" x14ac:dyDescent="0.25">
      <c r="G17" s="8" t="s">
        <v>215</v>
      </c>
      <c r="H17" s="9" t="s">
        <v>216</v>
      </c>
    </row>
    <row r="18" spans="7:8" x14ac:dyDescent="0.25">
      <c r="G18" s="8" t="s">
        <v>217</v>
      </c>
      <c r="H18" s="9" t="s">
        <v>218</v>
      </c>
    </row>
    <row r="19" spans="7:8" x14ac:dyDescent="0.25">
      <c r="G19" s="8" t="s">
        <v>219</v>
      </c>
      <c r="H19" s="9" t="s">
        <v>220</v>
      </c>
    </row>
    <row r="20" spans="7:8" x14ac:dyDescent="0.25">
      <c r="G20" s="8" t="s">
        <v>221</v>
      </c>
      <c r="H20" s="9" t="s">
        <v>222</v>
      </c>
    </row>
    <row r="21" spans="7:8" x14ac:dyDescent="0.25">
      <c r="G21" s="8" t="s">
        <v>223</v>
      </c>
      <c r="H21" s="9" t="s">
        <v>224</v>
      </c>
    </row>
    <row r="22" spans="7:8" x14ac:dyDescent="0.25">
      <c r="G22" s="8" t="s">
        <v>225</v>
      </c>
      <c r="H22" s="9" t="s">
        <v>226</v>
      </c>
    </row>
    <row r="23" spans="7:8" x14ac:dyDescent="0.25">
      <c r="G23" s="8" t="s">
        <v>227</v>
      </c>
      <c r="H23" s="9" t="s">
        <v>228</v>
      </c>
    </row>
    <row r="24" spans="7:8" x14ac:dyDescent="0.25">
      <c r="G24" s="8" t="s">
        <v>229</v>
      </c>
      <c r="H24" s="9" t="s">
        <v>230</v>
      </c>
    </row>
    <row r="25" spans="7:8" x14ac:dyDescent="0.25">
      <c r="G25" s="8" t="s">
        <v>231</v>
      </c>
      <c r="H25" s="9" t="s">
        <v>232</v>
      </c>
    </row>
    <row r="26" spans="7:8" x14ac:dyDescent="0.25">
      <c r="G26" s="8" t="s">
        <v>233</v>
      </c>
      <c r="H26" s="9" t="s">
        <v>234</v>
      </c>
    </row>
    <row r="27" spans="7:8" x14ac:dyDescent="0.25">
      <c r="G27" s="8" t="s">
        <v>235</v>
      </c>
      <c r="H27" s="9" t="s">
        <v>236</v>
      </c>
    </row>
    <row r="28" spans="7:8" x14ac:dyDescent="0.25">
      <c r="G28" s="8" t="s">
        <v>237</v>
      </c>
      <c r="H28" s="9" t="s">
        <v>238</v>
      </c>
    </row>
    <row r="29" spans="7:8" x14ac:dyDescent="0.25">
      <c r="G29" s="8" t="s">
        <v>221</v>
      </c>
      <c r="H29" s="9" t="s">
        <v>222</v>
      </c>
    </row>
    <row r="30" spans="7:8" x14ac:dyDescent="0.25">
      <c r="G30" s="8" t="s">
        <v>239</v>
      </c>
      <c r="H30" s="9" t="s">
        <v>240</v>
      </c>
    </row>
    <row r="31" spans="7:8" x14ac:dyDescent="0.25">
      <c r="G31" s="8"/>
      <c r="H31" s="9"/>
    </row>
    <row r="32" spans="7:8" x14ac:dyDescent="0.25">
      <c r="G32" s="7" t="s">
        <v>241</v>
      </c>
    </row>
    <row r="33" spans="7:8" x14ac:dyDescent="0.25">
      <c r="G33" s="8" t="s">
        <v>242</v>
      </c>
      <c r="H33" s="9" t="s">
        <v>243</v>
      </c>
    </row>
    <row r="34" spans="7:8" x14ac:dyDescent="0.25">
      <c r="G34" s="8"/>
      <c r="H34" s="9"/>
    </row>
    <row r="35" spans="7:8" x14ac:dyDescent="0.25">
      <c r="G35" s="7" t="s">
        <v>244</v>
      </c>
      <c r="H35" s="9"/>
    </row>
    <row r="36" spans="7:8" x14ac:dyDescent="0.25"/>
    <row r="37" spans="7:8" x14ac:dyDescent="0.25"/>
    <row r="38" spans="7:8" x14ac:dyDescent="0.25"/>
    <row r="39" spans="7:8" x14ac:dyDescent="0.25"/>
    <row r="40" spans="7:8" x14ac:dyDescent="0.25"/>
  </sheetData>
  <hyperlinks>
    <hyperlink ref="H5" r:id="rId1" display="http://www.myonlinetraininghub.com/category/excel-charts" xr:uid="{AB0C6F3A-6088-469C-8ADE-9508675B9D32}"/>
    <hyperlink ref="H6" r:id="rId2" display="http://www.myonlinetraininghub.com/category/excel-dashboard" xr:uid="{B7F6D7D2-204D-4410-BC32-BD11A2B389C8}"/>
    <hyperlink ref="H9" r:id="rId3" display="http://www.myonlinetraininghub.com/excel-webinars" xr:uid="{C9383463-D504-4225-AA05-1D81D9A0F214}"/>
    <hyperlink ref="H33" r:id="rId4" xr:uid="{E04171E8-D7EA-4A05-81B3-13DCA96AA73E}"/>
    <hyperlink ref="H4" r:id="rId5" xr:uid="{F9ED315C-CEFE-4FDE-9EF2-A77081B7472C}"/>
    <hyperlink ref="H19" r:id="rId6" xr:uid="{5778CF8B-281D-4724-A37D-B72F9DCE17AA}"/>
    <hyperlink ref="H18" r:id="rId7" xr:uid="{342CA9FA-C905-4B11-90FF-6089A73C9991}"/>
    <hyperlink ref="H12" r:id="rId8" xr:uid="{17B49285-AF67-453D-9DA6-5C457782C293}"/>
    <hyperlink ref="H13" r:id="rId9" xr:uid="{26C6CD2E-47F3-4893-9EC3-1F9FA62B4BE7}"/>
    <hyperlink ref="H14" r:id="rId10" xr:uid="{7A23B60F-1960-4E47-98DE-1DB70343ACB7}"/>
    <hyperlink ref="H15" r:id="rId11" xr:uid="{6054FD6E-5FCC-4935-B393-655333361B2F}"/>
    <hyperlink ref="H16" r:id="rId12" xr:uid="{16029D56-A614-42B7-9A3A-41227A7E6918}"/>
    <hyperlink ref="H17" r:id="rId13" xr:uid="{D2CAE65C-D671-47C6-821E-97D5EB62C25F}"/>
    <hyperlink ref="H22" r:id="rId14" xr:uid="{880B25FA-B448-4A71-9226-4C898BB7049A}"/>
    <hyperlink ref="H23" r:id="rId15" xr:uid="{3C3CC239-10F3-4A98-A34C-C49A1453298E}"/>
    <hyperlink ref="H24" r:id="rId16" xr:uid="{95689C47-1F61-4CF8-BAF0-8403E9131336}"/>
    <hyperlink ref="H25" r:id="rId17" xr:uid="{DC654032-5F78-428C-9C2C-B15C7E16B9F4}"/>
    <hyperlink ref="H26" r:id="rId18" xr:uid="{BC01B19A-23B7-4B0C-A00E-41D839D96542}"/>
    <hyperlink ref="H27" r:id="rId19" xr:uid="{BDA4EAFC-F11B-4144-96A5-F895E7A1CF00}"/>
    <hyperlink ref="H30" r:id="rId20" xr:uid="{19BDC2C7-2894-48E0-B426-D1E35713EA28}"/>
  </hyperlinks>
  <pageMargins left="0.7" right="0.7" top="0.75" bottom="0.75" header="0.3" footer="0.3"/>
  <drawing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Copyright</vt:lpstr>
      <vt:lpstr>Inventory</vt:lpstr>
      <vt:lpstr>Transactions</vt:lpstr>
      <vt:lpstr>Products</vt:lpstr>
      <vt:lpstr>Order</vt:lpstr>
      <vt:lpstr>Reports</vt:lpstr>
      <vt:lpstr>New Data</vt:lpstr>
      <vt:lpstr>More Resources</vt:lpstr>
      <vt:lpstr>ProductList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Mynda Treacy</dc:creator>
  <cp:keywords/>
  <dc:description/>
  <cp:lastModifiedBy>Philip Treacy</cp:lastModifiedBy>
  <cp:revision/>
  <dcterms:created xsi:type="dcterms:W3CDTF">2025-09-09T08:00:30Z</dcterms:created>
  <dcterms:modified xsi:type="dcterms:W3CDTF">2025-10-14T09:57:07Z</dcterms:modified>
  <cp:category/>
  <cp:contentStatus/>
</cp:coreProperties>
</file>