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365moth-my.sharepoint.com/personal/website_myonlinetraininghub_com/Documents/Blog Posts/Excel IF Formula - What Not To Do/"/>
    </mc:Choice>
  </mc:AlternateContent>
  <xr:revisionPtr revIDLastSave="420" documentId="8_{2801DDFB-9EA6-47CE-A91C-EC7006265F46}" xr6:coauthVersionLast="47" xr6:coauthVersionMax="47" xr10:uidLastSave="{1E57ACB9-1CA1-4866-94A3-0081EF55D393}"/>
  <bookViews>
    <workbookView xWindow="28680" yWindow="-120" windowWidth="29040" windowHeight="16440" activeTab="1" xr2:uid="{00000000-000D-0000-FFFF-FFFF00000000}"/>
  </bookViews>
  <sheets>
    <sheet name="Copyright" sheetId="91" r:id="rId1"/>
    <sheet name="Formula" sheetId="90" r:id="rId2"/>
    <sheet name="More Resources" sheetId="92" r:id="rId3"/>
    <sheet name="AFE_hidden_codesheet_49ddb8b8" sheetId="94" state="hidden" r:id="rId4"/>
  </sheets>
  <definedNames>
    <definedName name="AGO">Formula!$H$5</definedName>
    <definedName name="FXRate">Formula!$E$5</definedName>
    <definedName name="IntRate">Formula!$E$4</definedName>
    <definedName name="Troubleshoot" xml:space="preserve"> CEILING(
    IF(
        Formula!XEY1 = "consignment",
        (IF(
            Formula!$G1 &gt; 30,
                IF(
                    Formula!$B1 = "Station A",
                    IF(
                        Formula!$F1 &gt; 10,
                        (Formula!$B$4 - Formula!$D1 + Formula!$F1),
                        (Formula!$B$4 - Formula!$D1)
                    ),
                    IF(
                        Formula!$F1 &gt; 10,
                        (Formula!$B$5 - Formula!$D1 + Formula!$F1),
                        (Formula!$B$5 - Formula!$D1)
                    )
                 + (Formula!XFD1 - AGO / 365 * 30 * IntRate)),
                IF(
                    Formula!$B1 = "Station A",
                    IF(
                        Formula!$F1 &gt; 10,
                        (Formula!$B$4 - Formula!$D1 + Formula!$F1),
                        (Formula!$B$4 - Formula!$D1)
                    ),
                    IF(
                        Formula!$F1 &gt; 10,
                        (Formula!$B$5 - Formula!$D1 + Formula!$F1),
                        (Formula!$B$5 - Formula!$D1)
                    )
                  )
        ) + 20),
        (IF(
            Formula!$G1 &gt; 30,
                IF(
                    Formula!$B1 = "Station A",
                    IF(
                        Formula!$F1 &gt; 10,
                        (Formula!$B$4 - Formula!$D1 + Formula!$F1),
                        (Formula!$B$4 - Formula!$D1)
                    ),
                    IF(
                        Formula!$F1 &gt; 10,
                        (Formula!$B$5 - Formula!$D1 + Formula!$F1),
                        (Formula!$B$5 - Formula!$D1)
                    )
                + (Formula!XFD1 - AGO / 365 * 30 * IntRate)),
                IF(
                    Formula!$B1 = "Station A",
                    IF(
                        Formula!$F1 &gt; 10,
                        (Formula!$B$4 - Formula!$D1 + Formula!$F1),
                        (Formula!$B$4 - Formula!$D1)
                    ),
                    IF(
                        Formula!$F1 &gt; 10,
                        (Formula!$B$5 - Formula!$D1 + Formula!$F1),
                        (Formula!$B$5 - Formula!$D1)
                    )
                  )
        ))
    ),
    10
) / FXRate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90" l="1"/>
  <c r="Q12" i="90"/>
  <c r="P12" i="90"/>
  <c r="Q13" i="90" l="1"/>
  <c r="P11" i="90"/>
  <c r="Q11" i="90"/>
  <c r="O11" i="90"/>
  <c r="H18" i="90"/>
  <c r="H17" i="90"/>
  <c r="H16" i="90"/>
  <c r="H15" i="90"/>
  <c r="H14" i="90"/>
  <c r="H13" i="90"/>
  <c r="H12" i="90"/>
  <c r="H11" i="90"/>
  <c r="F11" i="90"/>
  <c r="J11" i="90" s="1"/>
  <c r="I11" i="90" l="1"/>
  <c r="M11" i="90"/>
  <c r="F13" i="90"/>
  <c r="J13" i="90" s="1"/>
  <c r="F18" i="90"/>
  <c r="J18" i="90" s="1"/>
  <c r="I18" i="90" l="1"/>
  <c r="I13" i="90"/>
  <c r="K13" i="90"/>
  <c r="K18" i="90"/>
  <c r="M18" i="90" s="1"/>
  <c r="L11" i="90"/>
  <c r="F17" i="90"/>
  <c r="J17" i="90" s="1"/>
  <c r="L18" i="90" l="1"/>
  <c r="M13" i="90"/>
  <c r="L13" i="90"/>
  <c r="K17" i="90"/>
  <c r="I17" i="90"/>
  <c r="F16" i="90"/>
  <c r="J16" i="90" s="1"/>
  <c r="F15" i="90"/>
  <c r="J15" i="90" s="1"/>
  <c r="F14" i="90"/>
  <c r="J14" i="90" s="1"/>
  <c r="F12" i="90"/>
  <c r="J12" i="90" s="1"/>
  <c r="K12" i="90" l="1"/>
  <c r="I12" i="90"/>
  <c r="K14" i="90"/>
  <c r="I14" i="90"/>
  <c r="M17" i="90"/>
  <c r="L17" i="90"/>
  <c r="K15" i="90"/>
  <c r="M15" i="90" s="1"/>
  <c r="I15" i="90"/>
  <c r="I16" i="90"/>
  <c r="K16" i="90"/>
  <c r="M16" i="90" s="1"/>
  <c r="M14" i="90" l="1"/>
  <c r="L14" i="90"/>
  <c r="L16" i="90"/>
  <c r="M12" i="90"/>
  <c r="L12" i="90"/>
  <c r="L15" i="90"/>
</calcChain>
</file>

<file path=xl/sharedStrings.xml><?xml version="1.0" encoding="utf-8"?>
<sst xmlns="http://schemas.openxmlformats.org/spreadsheetml/2006/main" count="145" uniqueCount="108">
  <si>
    <t>Copyright Notice</t>
  </si>
  <si>
    <t xml:space="preserve"> </t>
  </si>
  <si>
    <t>The content in this file was created by Mynda Treacy from My Online Training Hub.</t>
  </si>
  <si>
    <t>Individual users are permitted to recreate the examples for personal practice only.</t>
  </si>
  <si>
    <r>
      <t xml:space="preserve">Recreating the examples for training or demonstration to others is </t>
    </r>
    <r>
      <rPr>
        <b/>
        <sz val="14"/>
        <rFont val="Calibri"/>
        <family val="2"/>
        <scheme val="minor"/>
      </rPr>
      <t>not permitted</t>
    </r>
    <r>
      <rPr>
        <sz val="14"/>
        <rFont val="Calibri"/>
        <family val="2"/>
        <scheme val="minor"/>
      </rPr>
      <t>, unless written consent is granted by Mynda Treacy.</t>
    </r>
  </si>
  <si>
    <t>The workbook and any sheets within must be accompanied by the following copyright notice: My Online Training Hub ©.</t>
  </si>
  <si>
    <t>This sheet must remain in any file that uses this data and or these techniques.</t>
  </si>
  <si>
    <t>Any uses of this workbook and/or data must include the above attribution.</t>
  </si>
  <si>
    <t>Cost</t>
  </si>
  <si>
    <t>Station A</t>
  </si>
  <si>
    <t xml:space="preserve">Interest Rate </t>
  </si>
  <si>
    <t>AGO</t>
  </si>
  <si>
    <t>Station B</t>
  </si>
  <si>
    <t>Exchange Rate</t>
  </si>
  <si>
    <t xml:space="preserve">Land cost </t>
  </si>
  <si>
    <t>Name</t>
  </si>
  <si>
    <t xml:space="preserve">Reference station </t>
  </si>
  <si>
    <t>Nature of Delivery</t>
  </si>
  <si>
    <t xml:space="preserve">Applicable discount </t>
  </si>
  <si>
    <t xml:space="preserve">Distance to Client site </t>
  </si>
  <si>
    <t xml:space="preserve">Transport Rate </t>
  </si>
  <si>
    <t>Credit days</t>
  </si>
  <si>
    <t xml:space="preserve">Provision for Financial Charges  </t>
  </si>
  <si>
    <t>Ridiculous IF</t>
  </si>
  <si>
    <t>Wrapped Formula</t>
  </si>
  <si>
    <t>Simplified Calc.</t>
  </si>
  <si>
    <t>Customer A</t>
  </si>
  <si>
    <t>Consignment</t>
  </si>
  <si>
    <t>Customer B</t>
  </si>
  <si>
    <t>Customer C</t>
  </si>
  <si>
    <t>Customer D</t>
  </si>
  <si>
    <t>Customer E</t>
  </si>
  <si>
    <t>Customer F</t>
  </si>
  <si>
    <t>Customer G</t>
  </si>
  <si>
    <t>Customer H</t>
  </si>
  <si>
    <t>More Resources</t>
  </si>
  <si>
    <t>Tutorials</t>
  </si>
  <si>
    <t>Excel Functions</t>
  </si>
  <si>
    <t>https://www.myonlinetraininghub.com/excel-functions</t>
  </si>
  <si>
    <t>Charting Blog Posts</t>
  </si>
  <si>
    <t>https://www.myonlinetraininghub.com/category/excel-charts</t>
  </si>
  <si>
    <t>Excel Dashboard Blog Posts</t>
  </si>
  <si>
    <t>https://www.myonlinetraininghub.com/category/excel-dashboard</t>
  </si>
  <si>
    <t>Webinars</t>
  </si>
  <si>
    <t>Excel Dashboards &amp; Power BI</t>
  </si>
  <si>
    <t>https://www.myonlinetraininghub.com/excel-webinars</t>
  </si>
  <si>
    <t>Courses</t>
  </si>
  <si>
    <t>Advanced Excel</t>
  </si>
  <si>
    <t>https://www.myonlinetraininghub.com/excel-expert-upgrade</t>
  </si>
  <si>
    <t>Advanced Excel Formulas</t>
  </si>
  <si>
    <t>https://www.myonlinetraininghub.com/advanced-excel-formulas-course</t>
  </si>
  <si>
    <t>Power Query</t>
  </si>
  <si>
    <t>https://www.myonlinetraininghub.com/excel-power-query-course</t>
  </si>
  <si>
    <t>PivotTable Quick Start</t>
  </si>
  <si>
    <t>https://www.myonlinetraininghub.com/excel-pivottable-course-quick-start</t>
  </si>
  <si>
    <t>Xtreme PivotTables</t>
  </si>
  <si>
    <t>https://www.myonlinetraininghub.com/excel-pivottable-course</t>
  </si>
  <si>
    <t>Power Pivot</t>
  </si>
  <si>
    <t>https://www.myonlinetraininghub.com/power-pivot-course</t>
  </si>
  <si>
    <t>Excel Dashboards</t>
  </si>
  <si>
    <t>https://www.myonlinetraininghub.com/excel-dashboard-course</t>
  </si>
  <si>
    <t>Power BI</t>
  </si>
  <si>
    <t>https://www.myonlinetraininghub.com/power-bi-course</t>
  </si>
  <si>
    <t>Excel for Decision Making Under Uncertainty</t>
  </si>
  <si>
    <t>https://www.myonlinetraininghub.com/excel-for-decision-making-course</t>
  </si>
  <si>
    <t>Excel for Finance Professionals</t>
  </si>
  <si>
    <t>https://www.myonlinetraininghub.com/excel-for-finance-course</t>
  </si>
  <si>
    <t>Excel Analysis ToolPak</t>
  </si>
  <si>
    <t>https://www.myonlinetraininghub.com/excel-analysis-toolpak-course</t>
  </si>
  <si>
    <t>Excel for Customer Service Professionals</t>
  </si>
  <si>
    <t>https://www.myonlinetraininghub.com/excel-for-customer-service-professionals</t>
  </si>
  <si>
    <t>Excel for Operations Management</t>
  </si>
  <si>
    <t>https://www.myonlinetraininghub.com/excel-operations-management-course</t>
  </si>
  <si>
    <t>Financial Modelling</t>
  </si>
  <si>
    <t>https://www.myonlinetraininghub.com/financial-modelling-course</t>
  </si>
  <si>
    <t>Support</t>
  </si>
  <si>
    <t>Excel Forum</t>
  </si>
  <si>
    <t>https://www.myonlinetraininghub.com/excel-forum</t>
  </si>
  <si>
    <t>rows</t>
  </si>
  <si>
    <t>columns</t>
  </si>
  <si>
    <t>namespace</t>
  </si>
  <si>
    <t>name</t>
  </si>
  <si>
    <t>start</t>
  </si>
  <si>
    <t>code_0</t>
  </si>
  <si>
    <t>Workbook</t>
  </si>
  <si>
    <t>AGO = Formula!$H$5;</t>
  </si>
  <si>
    <t/>
  </si>
  <si>
    <t>FXRate = Formula!$E$4;</t>
  </si>
  <si>
    <t>IntRate = Formula!$E$3;</t>
  </si>
  <si>
    <t>Troubleshoot = CEILING(</t>
  </si>
  <si>
    <t xml:space="preserve">    IF(</t>
  </si>
  <si>
    <t xml:space="preserve">        [@[Nature of Delivery]] = "consignment",</t>
  </si>
  <si>
    <t xml:space="preserve">        (IF(</t>
  </si>
  <si>
    <t xml:space="preserve">            [@[Credit days]] &gt; 30,</t>
  </si>
  <si>
    <t xml:space="preserve">            (CEILING(</t>
  </si>
  <si>
    <t xml:space="preserve">                IF(</t>
  </si>
  <si>
    <t xml:space="preserve">                    [@[Reference station ]] = "Station A",</t>
  </si>
  <si>
    <t xml:space="preserve">                    IF([@[Transport Rate ]] &gt; 10,(Formula!$B$4 - [@[Applicable discount ]] + [@[Transport Rate ]]),(Formula!$B$4 - [@[Applicable discount ]])),</t>
  </si>
  <si>
    <t xml:space="preserve">                    IF([@[Transport Rate ]] &gt; 10,(Formula!$B$5 - [@[Applicable discount ]] + [@[Transport Rate ]]),(Formula!$B$5 - [@[Applicable discount ]]))</t>
  </si>
  <si>
    <t xml:space="preserve">                ),</t>
  </si>
  <si>
    <t xml:space="preserve">                10</t>
  </si>
  <si>
    <t xml:space="preserve">            ) + ([@[Provision for Financial Charges  ]] - AGO / 365 * 30 * IntRate)),</t>
  </si>
  <si>
    <t xml:space="preserve">            ))</t>
  </si>
  <si>
    <t xml:space="preserve">        ) + 20),</t>
  </si>
  <si>
    <t xml:space="preserve">        ))</t>
  </si>
  <si>
    <t xml:space="preserve">    ),</t>
  </si>
  <si>
    <t xml:space="preserve">    10</t>
  </si>
  <si>
    <t>)/FXRate;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</si>
</sst>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£&quot;#,##0;\-&quot;£&quot;#,##0"/>
    <numFmt numFmtId="169" formatCode="_-* #,##0_-;\-* #,##0_-;_-* &quot;-&quot;??_-;_-@_-"/>
    <numFmt numFmtId="170" formatCode="_(* #,##0.0000_);_(* \(#,##0.0000\);_(* &quot;-&quot;??_);_(@_)"/>
    <numFmt numFmtId="171" formatCode="0.00_)"/>
    <numFmt numFmtId="172" formatCode="_-* #,##0.0_-;\-* #,##0.0_-;_-* &quot;-&quot;??_-;_-@_-"/>
    <numFmt numFmtId="173" formatCode="mm/dd/yy_)"/>
    <numFmt numFmtId="174" formatCode="#,##0.0_);\(#,##0.0\)"/>
    <numFmt numFmtId="175" formatCode="0.0%;[Red]\(0.0%\)"/>
    <numFmt numFmtId="176" formatCode="0%;[Red]\(0%\)"/>
    <numFmt numFmtId="177" formatCode="0.0%;\(0.0%\)"/>
    <numFmt numFmtId="178" formatCode="0.000_)"/>
    <numFmt numFmtId="179" formatCode="_(* #,##0.000_);_(* \(#,##0.000\);_(* &quot;-&quot;???_);_(@_)"/>
    <numFmt numFmtId="180" formatCode="_(&quot;$&quot;\ * #,##0_);_(&quot;$&quot;\ * \(#,##0\);_(&quot;$&quot;\ * &quot;-&quot;_);_(@_)"/>
    <numFmt numFmtId="181" formatCode="_-* #,##0\ _F_-;\-* #,##0\ _F_-;_-* &quot;-&quot;\ _F_-;_-@_-"/>
    <numFmt numFmtId="182" formatCode="_-* #,##0.00\ _F_-;\-* #,##0.00\ _F_-;_-* &quot;-&quot;??\ _F_-;_-@_-"/>
    <numFmt numFmtId="183" formatCode="_(* #,##0,_);_(* \(#,##0,\);_(* &quot;&quot;&quot;&quot;&quot;&quot;&quot;&quot;&quot;&quot;&quot;&quot;&quot;&quot;&quot;&quot;\-&quot;&quot;&quot;&quot;&quot;&quot;&quot;&quot;&quot;&quot;&quot;&quot;&quot;&quot;&quot;&quot;_)"/>
    <numFmt numFmtId="184" formatCode="0%;\(0%\)"/>
    <numFmt numFmtId="185" formatCode="mm/dd/yy"/>
    <numFmt numFmtId="186" formatCode="&quot;   &quot;@"/>
    <numFmt numFmtId="187" formatCode="_(* #,##0_);_(* \(#,##0\);_(* &quot;-&quot;_)"/>
    <numFmt numFmtId="188" formatCode="@*."/>
    <numFmt numFmtId="189" formatCode="_-* #,##0.00000_-;\-* #,##0.00000_-;_-* &quot;-&quot;??_-;_-@_-"/>
    <numFmt numFmtId="190" formatCode="_-* #,##0.00000_-;\-* #,##0.00000_-;_-* &quot;-&quot;?????_-;_-@_-"/>
    <numFmt numFmtId="191" formatCode="0.000%"/>
    <numFmt numFmtId="192" formatCode="0.0000000"/>
  </numFmts>
  <fonts count="7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16"/>
      <name val="Times New Roman"/>
      <family val="1"/>
    </font>
    <font>
      <sz val="11"/>
      <color indexed="60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0"/>
      <name val="Arial"/>
      <family val="2"/>
      <charset val="178"/>
    </font>
    <font>
      <sz val="10"/>
      <color indexed="12"/>
      <name val="Times New Roman"/>
      <family val="1"/>
    </font>
    <font>
      <sz val="12"/>
      <name val="Tms Rmn"/>
    </font>
    <font>
      <b/>
      <sz val="10"/>
      <name val="MS Sans Serif"/>
      <family val="2"/>
    </font>
    <font>
      <sz val="10"/>
      <name val="Helv"/>
    </font>
    <font>
      <sz val="11"/>
      <name val="Tms Rmn"/>
    </font>
    <font>
      <sz val="10"/>
      <color indexed="0"/>
      <name val="MS Sans Serif"/>
      <family val="2"/>
    </font>
    <font>
      <sz val="10"/>
      <name val="MS Serif"/>
      <family val="1"/>
    </font>
    <font>
      <b/>
      <sz val="10"/>
      <name val="Times New Roman"/>
      <family val="1"/>
    </font>
    <font>
      <sz val="10"/>
      <color indexed="8"/>
      <name val="Arial"/>
      <family val="2"/>
    </font>
    <font>
      <sz val="10"/>
      <color indexed="16"/>
      <name val="MS Serif"/>
      <family val="1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0"/>
      <name val="Times New Roman"/>
      <family val="1"/>
    </font>
    <font>
      <sz val="12"/>
      <name val="Helv"/>
    </font>
    <font>
      <sz val="8"/>
      <name val="Helv"/>
    </font>
    <font>
      <b/>
      <sz val="9"/>
      <color indexed="8"/>
      <name val="Calibri"/>
      <family val="2"/>
    </font>
    <font>
      <b/>
      <sz val="8"/>
      <color indexed="8"/>
      <name val="Helv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9"/>
      <name val="Calibri"/>
      <family val="2"/>
      <scheme val="minor"/>
    </font>
    <font>
      <sz val="28"/>
      <color theme="0"/>
      <name val="Segoe UI Light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1"/>
        <bgColor indexed="4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F5511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medium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96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17" fillId="0" borderId="0" applyProtection="0">
      <protection locked="0"/>
    </xf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47" fillId="0" borderId="0"/>
    <xf numFmtId="173" fontId="48" fillId="20" borderId="1" applyNumberFormat="0" applyBorder="0" applyAlignment="0" applyProtection="0"/>
    <xf numFmtId="0" fontId="49" fillId="0" borderId="0" applyNumberFormat="0" applyFill="0" applyBorder="0" applyAlignment="0" applyProtection="0"/>
    <xf numFmtId="164" fontId="50" fillId="0" borderId="2" applyAlignment="0" applyProtection="0"/>
    <xf numFmtId="0" fontId="17" fillId="0" borderId="0" applyFill="0" applyBorder="0" applyAlignment="0"/>
    <xf numFmtId="174" fontId="51" fillId="0" borderId="0" applyFill="0" applyBorder="0" applyAlignment="0"/>
    <xf numFmtId="170" fontId="51" fillId="0" borderId="0" applyFill="0" applyBorder="0" applyAlignment="0"/>
    <xf numFmtId="175" fontId="51" fillId="0" borderId="0" applyFill="0" applyBorder="0" applyAlignment="0"/>
    <xf numFmtId="176" fontId="51" fillId="0" borderId="0" applyFill="0" applyBorder="0" applyAlignment="0"/>
    <xf numFmtId="166" fontId="51" fillId="0" borderId="0" applyFill="0" applyBorder="0" applyAlignment="0"/>
    <xf numFmtId="177" fontId="51" fillId="0" borderId="0" applyFill="0" applyBorder="0" applyAlignment="0"/>
    <xf numFmtId="174" fontId="51" fillId="0" borderId="0" applyFill="0" applyBorder="0" applyAlignment="0"/>
    <xf numFmtId="0" fontId="25" fillId="21" borderId="3" applyNumberFormat="0" applyAlignment="0" applyProtection="0"/>
    <xf numFmtId="0" fontId="25" fillId="21" borderId="3" applyNumberFormat="0" applyAlignment="0" applyProtection="0"/>
    <xf numFmtId="0" fontId="25" fillId="21" borderId="3" applyNumberFormat="0" applyAlignment="0" applyProtection="0"/>
    <xf numFmtId="0" fontId="26" fillId="0" borderId="4" applyNumberFormat="0" applyFill="0" applyAlignment="0" applyProtection="0"/>
    <xf numFmtId="0" fontId="27" fillId="22" borderId="5" applyNumberFormat="0" applyAlignment="0" applyProtection="0"/>
    <xf numFmtId="0" fontId="27" fillId="22" borderId="5" applyNumberFormat="0" applyAlignment="0" applyProtection="0"/>
    <xf numFmtId="43" fontId="17" fillId="0" borderId="0" applyFont="0" applyFill="0" applyBorder="0" applyAlignment="0" applyProtection="0"/>
    <xf numFmtId="178" fontId="52" fillId="0" borderId="0"/>
    <xf numFmtId="178" fontId="52" fillId="0" borderId="0"/>
    <xf numFmtId="178" fontId="52" fillId="0" borderId="0"/>
    <xf numFmtId="178" fontId="52" fillId="0" borderId="0"/>
    <xf numFmtId="178" fontId="52" fillId="0" borderId="0"/>
    <xf numFmtId="178" fontId="52" fillId="0" borderId="0"/>
    <xf numFmtId="178" fontId="52" fillId="0" borderId="0"/>
    <xf numFmtId="178" fontId="52" fillId="0" borderId="0"/>
    <xf numFmtId="166" fontId="5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5" fillId="0" borderId="0" applyFont="0" applyFill="0" applyBorder="0" applyAlignment="0" applyProtection="0"/>
    <xf numFmtId="164" fontId="28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67" fillId="0" borderId="0" applyFont="0" applyFill="0" applyBorder="0" applyAlignment="0" applyProtection="0"/>
    <xf numFmtId="167" fontId="67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17" fillId="23" borderId="6" applyNumberFormat="0" applyFont="0" applyAlignment="0" applyProtection="0"/>
    <xf numFmtId="0" fontId="54" fillId="0" borderId="0" applyNumberFormat="0" applyAlignment="0">
      <alignment horizontal="left"/>
    </xf>
    <xf numFmtId="180" fontId="55" fillId="0" borderId="7" applyBorder="0"/>
    <xf numFmtId="174" fontId="51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>
      <protection locked="0"/>
    </xf>
    <xf numFmtId="0" fontId="53" fillId="0" borderId="0" applyNumberFormat="0" applyFill="0" applyBorder="0" applyAlignment="0" applyProtection="0"/>
    <xf numFmtId="14" fontId="56" fillId="0" borderId="0" applyFill="0" applyBorder="0" applyAlignment="0"/>
    <xf numFmtId="15" fontId="41" fillId="0" borderId="0"/>
    <xf numFmtId="181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66" fontId="51" fillId="0" borderId="0" applyFill="0" applyBorder="0" applyAlignment="0"/>
    <xf numFmtId="174" fontId="51" fillId="0" borderId="0" applyFill="0" applyBorder="0" applyAlignment="0"/>
    <xf numFmtId="166" fontId="51" fillId="0" borderId="0" applyFill="0" applyBorder="0" applyAlignment="0"/>
    <xf numFmtId="177" fontId="51" fillId="0" borderId="0" applyFill="0" applyBorder="0" applyAlignment="0"/>
    <xf numFmtId="174" fontId="51" fillId="0" borderId="0" applyFill="0" applyBorder="0" applyAlignment="0"/>
    <xf numFmtId="0" fontId="57" fillId="0" borderId="0" applyNumberFormat="0" applyAlignment="0">
      <alignment horizontal="left"/>
    </xf>
    <xf numFmtId="0" fontId="29" fillId="7" borderId="3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38" fontId="20" fillId="24" borderId="0" applyNumberFormat="0" applyBorder="0" applyAlignment="0" applyProtection="0"/>
    <xf numFmtId="0" fontId="19" fillId="0" borderId="8" applyNumberFormat="0" applyAlignment="0" applyProtection="0">
      <alignment horizontal="left" vertical="center"/>
    </xf>
    <xf numFmtId="0" fontId="19" fillId="0" borderId="9">
      <alignment horizontal="left"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0" borderId="0">
      <alignment horizontal="center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29" fillId="7" borderId="3" applyNumberFormat="0" applyAlignment="0" applyProtection="0"/>
    <xf numFmtId="10" fontId="20" fillId="24" borderId="13" applyNumberFormat="0" applyBorder="0" applyAlignment="0" applyProtection="0"/>
    <xf numFmtId="0" fontId="29" fillId="7" borderId="3" applyNumberFormat="0" applyAlignment="0" applyProtection="0"/>
    <xf numFmtId="0" fontId="29" fillId="7" borderId="3" applyNumberFormat="0" applyAlignment="0" applyProtection="0"/>
    <xf numFmtId="0" fontId="24" fillId="3" borderId="0" applyNumberFormat="0" applyBorder="0" applyAlignment="0" applyProtection="0"/>
    <xf numFmtId="166" fontId="51" fillId="0" borderId="0" applyFill="0" applyBorder="0" applyAlignment="0"/>
    <xf numFmtId="174" fontId="51" fillId="0" borderId="0" applyFill="0" applyBorder="0" applyAlignment="0"/>
    <xf numFmtId="166" fontId="51" fillId="0" borderId="0" applyFill="0" applyBorder="0" applyAlignment="0"/>
    <xf numFmtId="177" fontId="51" fillId="0" borderId="0" applyFill="0" applyBorder="0" applyAlignment="0"/>
    <xf numFmtId="174" fontId="51" fillId="0" borderId="0" applyFill="0" applyBorder="0" applyAlignment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35" fillId="0" borderId="0"/>
    <xf numFmtId="0" fontId="17" fillId="0" borderId="0">
      <alignment horizontal="center"/>
    </xf>
    <xf numFmtId="41" fontId="17" fillId="0" borderId="0" applyFont="0" applyFill="0" applyBorder="0" applyAlignment="0" applyProtection="0"/>
    <xf numFmtId="167" fontId="6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60" fillId="0" borderId="0"/>
    <xf numFmtId="171" fontId="37" fillId="0" borderId="0"/>
    <xf numFmtId="0" fontId="17" fillId="0" borderId="0"/>
    <xf numFmtId="183" fontId="17" fillId="0" borderId="0"/>
    <xf numFmtId="0" fontId="17" fillId="0" borderId="0"/>
    <xf numFmtId="0" fontId="67" fillId="0" borderId="0"/>
    <xf numFmtId="171" fontId="61" fillId="0" borderId="0"/>
    <xf numFmtId="171" fontId="6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8" fillId="0" borderId="0"/>
    <xf numFmtId="39" fontId="18" fillId="0" borderId="0"/>
    <xf numFmtId="39" fontId="18" fillId="0" borderId="0"/>
    <xf numFmtId="39" fontId="18" fillId="0" borderId="0"/>
    <xf numFmtId="39" fontId="18" fillId="0" borderId="0"/>
    <xf numFmtId="39" fontId="18" fillId="0" borderId="0"/>
    <xf numFmtId="39" fontId="18" fillId="0" borderId="0"/>
    <xf numFmtId="39" fontId="18" fillId="0" borderId="0"/>
    <xf numFmtId="39" fontId="18" fillId="0" borderId="0"/>
    <xf numFmtId="39" fontId="18" fillId="0" borderId="0"/>
    <xf numFmtId="39" fontId="18" fillId="0" borderId="0"/>
    <xf numFmtId="0" fontId="17" fillId="0" borderId="0"/>
    <xf numFmtId="0" fontId="17" fillId="0" borderId="0"/>
    <xf numFmtId="0" fontId="21" fillId="0" borderId="0"/>
    <xf numFmtId="0" fontId="17" fillId="0" borderId="0"/>
    <xf numFmtId="39" fontId="18" fillId="0" borderId="0"/>
    <xf numFmtId="39" fontId="18" fillId="0" borderId="0"/>
    <xf numFmtId="39" fontId="18" fillId="0" borderId="0"/>
    <xf numFmtId="39" fontId="18" fillId="0" borderId="0"/>
    <xf numFmtId="39" fontId="18" fillId="0" borderId="0"/>
    <xf numFmtId="39" fontId="18" fillId="0" borderId="0"/>
    <xf numFmtId="39" fontId="18" fillId="0" borderId="0"/>
    <xf numFmtId="39" fontId="18" fillId="0" borderId="0"/>
    <xf numFmtId="39" fontId="18" fillId="0" borderId="0"/>
    <xf numFmtId="39" fontId="18" fillId="0" borderId="0"/>
    <xf numFmtId="0" fontId="21" fillId="0" borderId="0"/>
    <xf numFmtId="0" fontId="21" fillId="0" borderId="0"/>
    <xf numFmtId="0" fontId="21" fillId="0" borderId="0"/>
    <xf numFmtId="39" fontId="18" fillId="0" borderId="0"/>
    <xf numFmtId="39" fontId="18" fillId="0" borderId="0"/>
    <xf numFmtId="39" fontId="18" fillId="0" borderId="0"/>
    <xf numFmtId="39" fontId="18" fillId="0" borderId="0"/>
    <xf numFmtId="39" fontId="18" fillId="0" borderId="0"/>
    <xf numFmtId="39" fontId="18" fillId="0" borderId="0"/>
    <xf numFmtId="39" fontId="18" fillId="0" borderId="0"/>
    <xf numFmtId="39" fontId="18" fillId="0" borderId="0"/>
    <xf numFmtId="0" fontId="17" fillId="0" borderId="0"/>
    <xf numFmtId="0" fontId="21" fillId="0" borderId="0"/>
    <xf numFmtId="0" fontId="21" fillId="0" borderId="0"/>
    <xf numFmtId="0" fontId="21" fillId="0" borderId="0"/>
    <xf numFmtId="39" fontId="18" fillId="0" borderId="0"/>
    <xf numFmtId="39" fontId="18" fillId="0" borderId="0"/>
    <xf numFmtId="0" fontId="21" fillId="0" borderId="0"/>
    <xf numFmtId="0" fontId="21" fillId="0" borderId="0"/>
    <xf numFmtId="39" fontId="18" fillId="0" borderId="0"/>
    <xf numFmtId="39" fontId="18" fillId="0" borderId="0"/>
    <xf numFmtId="39" fontId="18" fillId="0" borderId="0"/>
    <xf numFmtId="39" fontId="18" fillId="0" borderId="0"/>
    <xf numFmtId="0" fontId="67" fillId="0" borderId="0"/>
    <xf numFmtId="0" fontId="66" fillId="0" borderId="0"/>
    <xf numFmtId="0" fontId="6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5" fillId="0" borderId="0"/>
    <xf numFmtId="0" fontId="17" fillId="0" borderId="0"/>
    <xf numFmtId="0" fontId="17" fillId="0" borderId="0"/>
    <xf numFmtId="0" fontId="21" fillId="0" borderId="0"/>
    <xf numFmtId="0" fontId="46" fillId="0" borderId="0"/>
    <xf numFmtId="0" fontId="17" fillId="0" borderId="0"/>
    <xf numFmtId="0" fontId="17" fillId="0" borderId="0"/>
    <xf numFmtId="171" fontId="6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6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3" borderId="6" applyNumberFormat="0" applyFont="0" applyAlignment="0" applyProtection="0"/>
    <xf numFmtId="0" fontId="17" fillId="23" borderId="6" applyNumberFormat="0" applyFont="0" applyAlignment="0" applyProtection="0"/>
    <xf numFmtId="0" fontId="1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21" borderId="14" applyNumberFormat="0" applyAlignment="0" applyProtection="0"/>
    <xf numFmtId="0" fontId="38" fillId="21" borderId="14" applyNumberFormat="0" applyAlignment="0" applyProtection="0"/>
    <xf numFmtId="176" fontId="51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166" fontId="51" fillId="0" borderId="0" applyFill="0" applyBorder="0" applyAlignment="0"/>
    <xf numFmtId="174" fontId="51" fillId="0" borderId="0" applyFill="0" applyBorder="0" applyAlignment="0"/>
    <xf numFmtId="166" fontId="51" fillId="0" borderId="0" applyFill="0" applyBorder="0" applyAlignment="0"/>
    <xf numFmtId="177" fontId="51" fillId="0" borderId="0" applyFill="0" applyBorder="0" applyAlignment="0"/>
    <xf numFmtId="174" fontId="51" fillId="0" borderId="0" applyFill="0" applyBorder="0" applyAlignment="0"/>
    <xf numFmtId="185" fontId="62" fillId="0" borderId="0" applyNumberFormat="0" applyFill="0" applyBorder="0" applyAlignment="0" applyProtection="0">
      <alignment horizontal="left"/>
    </xf>
    <xf numFmtId="0" fontId="31" fillId="4" borderId="0" applyNumberFormat="0" applyBorder="0" applyAlignment="0" applyProtection="0"/>
    <xf numFmtId="172" fontId="63" fillId="0" borderId="15" applyNumberFormat="0" applyFill="0" applyAlignment="0" applyProtection="0"/>
    <xf numFmtId="0" fontId="38" fillId="21" borderId="14" applyNumberFormat="0" applyAlignment="0" applyProtection="0"/>
    <xf numFmtId="0" fontId="41" fillId="26" borderId="0"/>
    <xf numFmtId="40" fontId="64" fillId="0" borderId="0" applyBorder="0">
      <alignment horizontal="right"/>
    </xf>
    <xf numFmtId="49" fontId="56" fillId="0" borderId="0" applyFill="0" applyBorder="0" applyAlignment="0"/>
    <xf numFmtId="186" fontId="51" fillId="0" borderId="0" applyFill="0" applyBorder="0" applyAlignment="0"/>
    <xf numFmtId="187" fontId="51" fillId="0" borderId="0" applyFill="0" applyBorder="0" applyAlignment="0"/>
    <xf numFmtId="0" fontId="3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7" fillId="22" borderId="5" applyNumberFormat="0" applyAlignment="0" applyProtection="0"/>
    <xf numFmtId="0" fontId="17" fillId="0" borderId="0">
      <alignment horizontal="center" textRotation="180"/>
    </xf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37" fontId="48" fillId="27" borderId="7" applyNumberFormat="0" applyBorder="0" applyAlignment="0" applyProtection="0"/>
    <xf numFmtId="43" fontId="6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8" fontId="20" fillId="28" borderId="0" applyNumberFormat="0" applyBorder="0" applyAlignment="0" applyProtection="0"/>
    <xf numFmtId="10" fontId="20" fillId="31" borderId="13" applyNumberFormat="0" applyBorder="0" applyAlignment="0" applyProtection="0"/>
    <xf numFmtId="43" fontId="16" fillId="0" borderId="0" applyFont="0" applyFill="0" applyBorder="0" applyAlignment="0" applyProtection="0"/>
    <xf numFmtId="183" fontId="17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7" fillId="0" borderId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5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43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4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2" fillId="0" borderId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0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3" fontId="1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" fillId="0" borderId="0"/>
    <xf numFmtId="0" fontId="17" fillId="0" borderId="0"/>
    <xf numFmtId="0" fontId="69" fillId="0" borderId="0" applyNumberFormat="0" applyFill="0" applyBorder="0" applyAlignment="0" applyProtection="0">
      <alignment vertical="top"/>
      <protection locked="0"/>
    </xf>
    <xf numFmtId="9" fontId="17" fillId="0" borderId="0" applyFont="0" applyFill="0" applyBorder="0" applyAlignment="0" applyProtection="0"/>
    <xf numFmtId="0" fontId="2" fillId="0" borderId="0"/>
    <xf numFmtId="0" fontId="1" fillId="0" borderId="0"/>
    <xf numFmtId="0" fontId="75" fillId="0" borderId="0" applyNumberFormat="0" applyFill="0" applyBorder="0" applyAlignment="0" applyProtection="0"/>
  </cellStyleXfs>
  <cellXfs count="68">
    <xf numFmtId="0" fontId="0" fillId="0" borderId="0" xfId="0"/>
    <xf numFmtId="0" fontId="70" fillId="0" borderId="0" xfId="275" applyFont="1"/>
    <xf numFmtId="0" fontId="70" fillId="0" borderId="25" xfId="275" applyFont="1" applyBorder="1" applyAlignment="1">
      <alignment horizontal="center" vertical="center" wrapText="1"/>
    </xf>
    <xf numFmtId="0" fontId="70" fillId="0" borderId="0" xfId="275" applyFont="1" applyAlignment="1">
      <alignment vertical="center"/>
    </xf>
    <xf numFmtId="0" fontId="70" fillId="0" borderId="23" xfId="275" applyFont="1" applyBorder="1" applyAlignment="1">
      <alignment horizontal="center" vertical="center" wrapText="1"/>
    </xf>
    <xf numFmtId="0" fontId="70" fillId="0" borderId="25" xfId="275" applyFont="1" applyBorder="1" applyAlignment="1">
      <alignment horizontal="center" vertical="center"/>
    </xf>
    <xf numFmtId="169" fontId="70" fillId="0" borderId="27" xfId="89" applyNumberFormat="1" applyFont="1" applyBorder="1" applyAlignment="1">
      <alignment horizontal="center" vertical="center"/>
    </xf>
    <xf numFmtId="0" fontId="70" fillId="0" borderId="22" xfId="275" applyFont="1" applyBorder="1"/>
    <xf numFmtId="0" fontId="70" fillId="0" borderId="13" xfId="275" applyFont="1" applyBorder="1"/>
    <xf numFmtId="0" fontId="70" fillId="0" borderId="0" xfId="275" applyFont="1" applyAlignment="1">
      <alignment horizontal="center" vertical="center"/>
    </xf>
    <xf numFmtId="0" fontId="70" fillId="0" borderId="13" xfId="275" applyFont="1" applyBorder="1" applyAlignment="1">
      <alignment horizontal="center"/>
    </xf>
    <xf numFmtId="0" fontId="70" fillId="0" borderId="22" xfId="275" applyFont="1" applyBorder="1" applyAlignment="1">
      <alignment horizontal="right"/>
    </xf>
    <xf numFmtId="0" fontId="70" fillId="0" borderId="0" xfId="275" applyFont="1" applyAlignment="1">
      <alignment horizontal="right"/>
    </xf>
    <xf numFmtId="169" fontId="70" fillId="0" borderId="13" xfId="89" applyNumberFormat="1" applyFont="1" applyFill="1" applyBorder="1" applyAlignment="1">
      <alignment horizontal="center" vertical="center" wrapText="1"/>
    </xf>
    <xf numFmtId="0" fontId="70" fillId="0" borderId="20" xfId="275" applyFont="1" applyBorder="1"/>
    <xf numFmtId="0" fontId="70" fillId="24" borderId="32" xfId="275" applyFont="1" applyFill="1" applyBorder="1" applyAlignment="1">
      <alignment horizontal="center" vertical="top" wrapText="1"/>
    </xf>
    <xf numFmtId="0" fontId="70" fillId="24" borderId="21" xfId="275" applyFont="1" applyFill="1" applyBorder="1" applyAlignment="1">
      <alignment horizontal="center" vertical="top" wrapText="1"/>
    </xf>
    <xf numFmtId="0" fontId="70" fillId="24" borderId="9" xfId="275" applyFont="1" applyFill="1" applyBorder="1" applyAlignment="1">
      <alignment horizontal="center" vertical="top" wrapText="1"/>
    </xf>
    <xf numFmtId="0" fontId="70" fillId="24" borderId="19" xfId="275" applyFont="1" applyFill="1" applyBorder="1" applyAlignment="1">
      <alignment horizontal="center" vertical="top" wrapText="1"/>
    </xf>
    <xf numFmtId="169" fontId="70" fillId="0" borderId="33" xfId="89" applyNumberFormat="1" applyFont="1" applyFill="1" applyBorder="1" applyAlignment="1">
      <alignment horizontal="center"/>
    </xf>
    <xf numFmtId="0" fontId="70" fillId="0" borderId="9" xfId="275" applyFont="1" applyBorder="1" applyAlignment="1">
      <alignment horizontal="center" vertical="top" wrapText="1"/>
    </xf>
    <xf numFmtId="0" fontId="70" fillId="0" borderId="19" xfId="275" applyFont="1" applyBorder="1" applyAlignment="1">
      <alignment horizontal="center" vertical="top" wrapText="1"/>
    </xf>
    <xf numFmtId="169" fontId="70" fillId="0" borderId="19" xfId="89" applyNumberFormat="1" applyFont="1" applyFill="1" applyBorder="1" applyAlignment="1">
      <alignment horizontal="center" vertical="center"/>
    </xf>
    <xf numFmtId="169" fontId="70" fillId="0" borderId="23" xfId="89" applyNumberFormat="1" applyFont="1" applyFill="1" applyBorder="1" applyAlignment="1">
      <alignment horizontal="center"/>
    </xf>
    <xf numFmtId="0" fontId="70" fillId="0" borderId="18" xfId="275" applyFont="1" applyBorder="1"/>
    <xf numFmtId="169" fontId="70" fillId="0" borderId="21" xfId="89" applyNumberFormat="1" applyFont="1" applyFill="1" applyBorder="1" applyAlignment="1">
      <alignment horizontal="center" vertical="center"/>
    </xf>
    <xf numFmtId="169" fontId="70" fillId="0" borderId="25" xfId="89" applyNumberFormat="1" applyFont="1" applyFill="1" applyBorder="1" applyAlignment="1">
      <alignment horizontal="center"/>
    </xf>
    <xf numFmtId="169" fontId="70" fillId="0" borderId="36" xfId="89" applyNumberFormat="1" applyFont="1" applyFill="1" applyBorder="1"/>
    <xf numFmtId="169" fontId="70" fillId="0" borderId="36" xfId="89" applyNumberFormat="1" applyFont="1" applyFill="1" applyBorder="1" applyAlignment="1">
      <alignment horizontal="center"/>
    </xf>
    <xf numFmtId="169" fontId="70" fillId="0" borderId="17" xfId="89" applyNumberFormat="1" applyFont="1" applyFill="1" applyBorder="1" applyAlignment="1">
      <alignment horizontal="center"/>
    </xf>
    <xf numFmtId="0" fontId="71" fillId="34" borderId="0" xfId="1094" applyFont="1" applyFill="1" applyAlignment="1">
      <alignment vertical="center"/>
    </xf>
    <xf numFmtId="0" fontId="1" fillId="0" borderId="0" xfId="1094"/>
    <xf numFmtId="0" fontId="72" fillId="0" borderId="0" xfId="1094" applyFont="1"/>
    <xf numFmtId="0" fontId="72" fillId="0" borderId="0" xfId="1094" applyFont="1" applyAlignment="1">
      <alignment vertical="center"/>
    </xf>
    <xf numFmtId="0" fontId="74" fillId="0" borderId="0" xfId="1094" applyFont="1"/>
    <xf numFmtId="188" fontId="1" fillId="0" borderId="0" xfId="1094" applyNumberFormat="1" applyAlignment="1">
      <alignment horizontal="left" indent="1"/>
    </xf>
    <xf numFmtId="0" fontId="75" fillId="0" borderId="0" xfId="1095"/>
    <xf numFmtId="189" fontId="70" fillId="33" borderId="30" xfId="89" applyNumberFormat="1" applyFont="1" applyFill="1" applyBorder="1" applyAlignment="1">
      <alignment horizontal="center"/>
    </xf>
    <xf numFmtId="189" fontId="70" fillId="33" borderId="31" xfId="89" applyNumberFormat="1" applyFont="1" applyFill="1" applyBorder="1" applyAlignment="1">
      <alignment horizontal="center"/>
    </xf>
    <xf numFmtId="0" fontId="70" fillId="0" borderId="13" xfId="275" applyFont="1" applyBorder="1" applyAlignment="1">
      <alignment horizontal="right" vertical="center" wrapText="1"/>
    </xf>
    <xf numFmtId="169" fontId="70" fillId="0" borderId="13" xfId="89" applyNumberFormat="1" applyFont="1" applyBorder="1" applyAlignment="1">
      <alignment horizontal="right" vertical="center" wrapText="1"/>
    </xf>
    <xf numFmtId="190" fontId="0" fillId="0" borderId="0" xfId="0" applyNumberFormat="1"/>
    <xf numFmtId="189" fontId="70" fillId="29" borderId="26" xfId="89" applyNumberFormat="1" applyFont="1" applyFill="1" applyBorder="1" applyAlignment="1">
      <alignment horizontal="center"/>
    </xf>
    <xf numFmtId="189" fontId="70" fillId="29" borderId="13" xfId="89" applyNumberFormat="1" applyFont="1" applyFill="1" applyBorder="1" applyAlignment="1">
      <alignment horizontal="center"/>
    </xf>
    <xf numFmtId="0" fontId="0" fillId="0" borderId="0" xfId="0" quotePrefix="1"/>
    <xf numFmtId="0" fontId="70" fillId="0" borderId="0" xfId="275" applyFont="1" applyAlignment="1">
      <alignment horizontal="left" vertical="center"/>
    </xf>
    <xf numFmtId="0" fontId="70" fillId="30" borderId="28" xfId="275" applyFont="1" applyFill="1" applyBorder="1" applyAlignment="1">
      <alignment horizontal="center" vertical="center"/>
    </xf>
    <xf numFmtId="43" fontId="70" fillId="0" borderId="0" xfId="275" applyNumberFormat="1" applyFont="1"/>
    <xf numFmtId="191" fontId="70" fillId="0" borderId="27" xfId="275" applyNumberFormat="1" applyFont="1" applyBorder="1" applyAlignment="1">
      <alignment horizontal="center" vertical="center"/>
    </xf>
    <xf numFmtId="4" fontId="70" fillId="0" borderId="24" xfId="275" applyNumberFormat="1" applyFont="1" applyBorder="1" applyAlignment="1">
      <alignment horizontal="center" vertical="center"/>
    </xf>
    <xf numFmtId="43" fontId="70" fillId="30" borderId="29" xfId="89" applyFont="1" applyFill="1" applyBorder="1" applyAlignment="1">
      <alignment vertical="center"/>
    </xf>
    <xf numFmtId="189" fontId="70" fillId="32" borderId="32" xfId="89" applyNumberFormat="1" applyFont="1" applyFill="1" applyBorder="1" applyAlignment="1">
      <alignment horizontal="center"/>
    </xf>
    <xf numFmtId="189" fontId="70" fillId="32" borderId="9" xfId="89" applyNumberFormat="1" applyFont="1" applyFill="1" applyBorder="1" applyAlignment="1">
      <alignment horizontal="center"/>
    </xf>
    <xf numFmtId="0" fontId="70" fillId="0" borderId="37" xfId="275" applyFont="1" applyBorder="1" applyAlignment="1">
      <alignment horizontal="center" vertical="center" wrapText="1"/>
    </xf>
    <xf numFmtId="0" fontId="70" fillId="0" borderId="38" xfId="275" applyFont="1" applyBorder="1" applyAlignment="1">
      <alignment horizontal="center" vertical="center" wrapText="1"/>
    </xf>
    <xf numFmtId="0" fontId="70" fillId="0" borderId="39" xfId="275" applyFont="1" applyBorder="1" applyAlignment="1">
      <alignment horizontal="center" vertical="center" wrapText="1"/>
    </xf>
    <xf numFmtId="0" fontId="70" fillId="0" borderId="40" xfId="275" applyFont="1" applyBorder="1" applyAlignment="1">
      <alignment horizontal="center" vertical="center" wrapText="1"/>
    </xf>
    <xf numFmtId="0" fontId="70" fillId="0" borderId="41" xfId="275" applyFont="1" applyBorder="1" applyAlignment="1">
      <alignment horizontal="center" vertical="center" wrapText="1"/>
    </xf>
    <xf numFmtId="0" fontId="70" fillId="0" borderId="20" xfId="275" applyFont="1" applyBorder="1" applyAlignment="1">
      <alignment horizontal="center" vertical="center" wrapText="1"/>
    </xf>
    <xf numFmtId="0" fontId="70" fillId="0" borderId="2" xfId="275" applyFont="1" applyBorder="1" applyAlignment="1">
      <alignment horizontal="center" vertical="top" wrapText="1"/>
    </xf>
    <xf numFmtId="0" fontId="70" fillId="0" borderId="34" xfId="275" applyFont="1" applyBorder="1" applyAlignment="1">
      <alignment horizontal="center" vertical="top" wrapText="1"/>
    </xf>
    <xf numFmtId="169" fontId="70" fillId="0" borderId="34" xfId="89" applyNumberFormat="1" applyFont="1" applyFill="1" applyBorder="1" applyAlignment="1">
      <alignment horizontal="center" vertical="center"/>
    </xf>
    <xf numFmtId="169" fontId="70" fillId="0" borderId="42" xfId="89" applyNumberFormat="1" applyFont="1" applyFill="1" applyBorder="1" applyAlignment="1">
      <alignment horizontal="center"/>
    </xf>
    <xf numFmtId="189" fontId="70" fillId="29" borderId="35" xfId="89" applyNumberFormat="1" applyFont="1" applyFill="1" applyBorder="1" applyAlignment="1">
      <alignment horizontal="center"/>
    </xf>
    <xf numFmtId="189" fontId="70" fillId="33" borderId="43" xfId="89" applyNumberFormat="1" applyFont="1" applyFill="1" applyBorder="1" applyAlignment="1">
      <alignment horizontal="center"/>
    </xf>
    <xf numFmtId="189" fontId="70" fillId="32" borderId="2" xfId="89" applyNumberFormat="1" applyFont="1" applyFill="1" applyBorder="1" applyAlignment="1">
      <alignment horizontal="center"/>
    </xf>
    <xf numFmtId="192" fontId="70" fillId="0" borderId="0" xfId="275" applyNumberFormat="1" applyFont="1"/>
    <xf numFmtId="189" fontId="70" fillId="0" borderId="0" xfId="275" applyNumberFormat="1" applyFont="1"/>
  </cellXfs>
  <cellStyles count="1096">
    <cellStyle name="20 % - Accent1" xfId="1" xr:uid="{00000000-0005-0000-0000-000000000000}"/>
    <cellStyle name="20 % - Accent2" xfId="2" xr:uid="{00000000-0005-0000-0000-000001000000}"/>
    <cellStyle name="20 % - Accent3" xfId="3" xr:uid="{00000000-0005-0000-0000-000002000000}"/>
    <cellStyle name="20 % - Accent4" xfId="4" xr:uid="{00000000-0005-0000-0000-000003000000}"/>
    <cellStyle name="20 % - Accent5" xfId="5" xr:uid="{00000000-0005-0000-0000-000004000000}"/>
    <cellStyle name="20 % - Accent6" xfId="6" xr:uid="{00000000-0005-0000-0000-000005000000}"/>
    <cellStyle name="20% - Accent1" xfId="7" builtinId="30" customBuiltin="1"/>
    <cellStyle name="20% - Accent1 2" xfId="8" xr:uid="{00000000-0005-0000-0000-000007000000}"/>
    <cellStyle name="20% - Accent2" xfId="9" builtinId="34" customBuiltin="1"/>
    <cellStyle name="20% - Accent2 2" xfId="10" xr:uid="{00000000-0005-0000-0000-000009000000}"/>
    <cellStyle name="20% - Accent3" xfId="11" builtinId="38" customBuiltin="1"/>
    <cellStyle name="20% - Accent3 2" xfId="12" xr:uid="{00000000-0005-0000-0000-00000B000000}"/>
    <cellStyle name="20% - Accent4" xfId="13" builtinId="42" customBuiltin="1"/>
    <cellStyle name="20% - Accent4 2" xfId="14" xr:uid="{00000000-0005-0000-0000-00000D000000}"/>
    <cellStyle name="20% - Accent5" xfId="15" builtinId="46" customBuiltin="1"/>
    <cellStyle name="20% - Accent5 2" xfId="16" xr:uid="{00000000-0005-0000-0000-00000F000000}"/>
    <cellStyle name="20% - Accent6" xfId="17" builtinId="50" customBuiltin="1"/>
    <cellStyle name="20% - Accent6 2" xfId="18" xr:uid="{00000000-0005-0000-0000-000011000000}"/>
    <cellStyle name="2decimal" xfId="19" xr:uid="{00000000-0005-0000-0000-000012000000}"/>
    <cellStyle name="40 % - Accent1" xfId="20" xr:uid="{00000000-0005-0000-0000-000013000000}"/>
    <cellStyle name="40 % - Accent2" xfId="21" xr:uid="{00000000-0005-0000-0000-000014000000}"/>
    <cellStyle name="40 % - Accent3" xfId="22" xr:uid="{00000000-0005-0000-0000-000015000000}"/>
    <cellStyle name="40 % - Accent4" xfId="23" xr:uid="{00000000-0005-0000-0000-000016000000}"/>
    <cellStyle name="40 % - Accent5" xfId="24" xr:uid="{00000000-0005-0000-0000-000017000000}"/>
    <cellStyle name="40 % - Accent6" xfId="25" xr:uid="{00000000-0005-0000-0000-000018000000}"/>
    <cellStyle name="40% - Accent1" xfId="26" builtinId="31" customBuiltin="1"/>
    <cellStyle name="40% - Accent1 2" xfId="27" xr:uid="{00000000-0005-0000-0000-00001A000000}"/>
    <cellStyle name="40% - Accent2" xfId="28" builtinId="35" customBuiltin="1"/>
    <cellStyle name="40% - Accent2 2" xfId="29" xr:uid="{00000000-0005-0000-0000-00001C000000}"/>
    <cellStyle name="40% - Accent3" xfId="30" builtinId="39" customBuiltin="1"/>
    <cellStyle name="40% - Accent3 2" xfId="31" xr:uid="{00000000-0005-0000-0000-00001E000000}"/>
    <cellStyle name="40% - Accent4" xfId="32" builtinId="43" customBuiltin="1"/>
    <cellStyle name="40% - Accent4 2" xfId="33" xr:uid="{00000000-0005-0000-0000-000020000000}"/>
    <cellStyle name="40% - Accent5" xfId="34" builtinId="47" customBuiltin="1"/>
    <cellStyle name="40% - Accent5 2" xfId="35" xr:uid="{00000000-0005-0000-0000-000022000000}"/>
    <cellStyle name="40% - Accent6" xfId="36" builtinId="51" customBuiltin="1"/>
    <cellStyle name="40% - Accent6 2" xfId="37" xr:uid="{00000000-0005-0000-0000-000024000000}"/>
    <cellStyle name="60 % - Accent1" xfId="38" xr:uid="{00000000-0005-0000-0000-000025000000}"/>
    <cellStyle name="60 % - Accent2" xfId="39" xr:uid="{00000000-0005-0000-0000-000026000000}"/>
    <cellStyle name="60 % - Accent3" xfId="40" xr:uid="{00000000-0005-0000-0000-000027000000}"/>
    <cellStyle name="60 % - Accent4" xfId="41" xr:uid="{00000000-0005-0000-0000-000028000000}"/>
    <cellStyle name="60 % - Accent5" xfId="42" xr:uid="{00000000-0005-0000-0000-000029000000}"/>
    <cellStyle name="60 % - Accent6" xfId="43" xr:uid="{00000000-0005-0000-0000-00002A000000}"/>
    <cellStyle name="60% - Accent1" xfId="44" builtinId="32" customBuiltin="1"/>
    <cellStyle name="60% - Accent1 2" xfId="45" xr:uid="{00000000-0005-0000-0000-00002C000000}"/>
    <cellStyle name="60% - Accent2" xfId="46" builtinId="36" customBuiltin="1"/>
    <cellStyle name="60% - Accent2 2" xfId="47" xr:uid="{00000000-0005-0000-0000-00002E000000}"/>
    <cellStyle name="60% - Accent3" xfId="48" builtinId="40" customBuiltin="1"/>
    <cellStyle name="60% - Accent3 2" xfId="49" xr:uid="{00000000-0005-0000-0000-000030000000}"/>
    <cellStyle name="60% - Accent4" xfId="50" builtinId="44" customBuiltin="1"/>
    <cellStyle name="60% - Accent4 2" xfId="51" xr:uid="{00000000-0005-0000-0000-000032000000}"/>
    <cellStyle name="60% - Accent5" xfId="52" builtinId="48" customBuiltin="1"/>
    <cellStyle name="60% - Accent5 2" xfId="53" xr:uid="{00000000-0005-0000-0000-000034000000}"/>
    <cellStyle name="60% - Accent6" xfId="54" builtinId="52" customBuiltin="1"/>
    <cellStyle name="60% - Accent6 2" xfId="55" xr:uid="{00000000-0005-0000-0000-000036000000}"/>
    <cellStyle name="Accent1" xfId="56" builtinId="29" customBuiltin="1"/>
    <cellStyle name="Accent1 2" xfId="57" xr:uid="{00000000-0005-0000-0000-000038000000}"/>
    <cellStyle name="Accent2" xfId="58" builtinId="33" customBuiltin="1"/>
    <cellStyle name="Accent2 2" xfId="59" xr:uid="{00000000-0005-0000-0000-00003A000000}"/>
    <cellStyle name="Accent3" xfId="60" builtinId="37" customBuiltin="1"/>
    <cellStyle name="Accent3 2" xfId="61" xr:uid="{00000000-0005-0000-0000-00003C000000}"/>
    <cellStyle name="Accent4" xfId="62" builtinId="41" customBuiltin="1"/>
    <cellStyle name="Accent4 2" xfId="63" xr:uid="{00000000-0005-0000-0000-00003E000000}"/>
    <cellStyle name="Accent5" xfId="64" builtinId="45" customBuiltin="1"/>
    <cellStyle name="Accent5 2" xfId="65" xr:uid="{00000000-0005-0000-0000-000040000000}"/>
    <cellStyle name="Accent6" xfId="66" builtinId="49" customBuiltin="1"/>
    <cellStyle name="Accent6 2" xfId="67" xr:uid="{00000000-0005-0000-0000-000042000000}"/>
    <cellStyle name="Avertissement" xfId="68" xr:uid="{00000000-0005-0000-0000-000043000000}"/>
    <cellStyle name="Bad" xfId="69" builtinId="27" customBuiltin="1"/>
    <cellStyle name="Bad 2" xfId="70" xr:uid="{00000000-0005-0000-0000-000045000000}"/>
    <cellStyle name="BB" xfId="71" xr:uid="{00000000-0005-0000-0000-000046000000}"/>
    <cellStyle name="BlueBackground" xfId="72" xr:uid="{00000000-0005-0000-0000-000047000000}"/>
    <cellStyle name="Body" xfId="73" xr:uid="{00000000-0005-0000-0000-000048000000}"/>
    <cellStyle name="Border" xfId="74" xr:uid="{00000000-0005-0000-0000-000049000000}"/>
    <cellStyle name="Calc Currency (0)" xfId="75" xr:uid="{00000000-0005-0000-0000-00004A000000}"/>
    <cellStyle name="Calc Currency (2)" xfId="76" xr:uid="{00000000-0005-0000-0000-00004B000000}"/>
    <cellStyle name="Calc Percent (0)" xfId="77" xr:uid="{00000000-0005-0000-0000-00004C000000}"/>
    <cellStyle name="Calc Percent (1)" xfId="78" xr:uid="{00000000-0005-0000-0000-00004D000000}"/>
    <cellStyle name="Calc Percent (2)" xfId="79" xr:uid="{00000000-0005-0000-0000-00004E000000}"/>
    <cellStyle name="Calc Units (0)" xfId="80" xr:uid="{00000000-0005-0000-0000-00004F000000}"/>
    <cellStyle name="Calc Units (1)" xfId="81" xr:uid="{00000000-0005-0000-0000-000050000000}"/>
    <cellStyle name="Calc Units (2)" xfId="82" xr:uid="{00000000-0005-0000-0000-000051000000}"/>
    <cellStyle name="Calcul" xfId="83" xr:uid="{00000000-0005-0000-0000-000052000000}"/>
    <cellStyle name="Calculation" xfId="84" builtinId="22" customBuiltin="1"/>
    <cellStyle name="Calculation 2" xfId="85" xr:uid="{00000000-0005-0000-0000-000054000000}"/>
    <cellStyle name="Cellule liée" xfId="86" xr:uid="{00000000-0005-0000-0000-000055000000}"/>
    <cellStyle name="Check Cell" xfId="87" builtinId="23" customBuiltin="1"/>
    <cellStyle name="Check Cell 2" xfId="88" xr:uid="{00000000-0005-0000-0000-000057000000}"/>
    <cellStyle name="Comma" xfId="89" builtinId="3"/>
    <cellStyle name="Comma  - Style1" xfId="90" xr:uid="{00000000-0005-0000-0000-000059000000}"/>
    <cellStyle name="Comma  - Style2" xfId="91" xr:uid="{00000000-0005-0000-0000-00005A000000}"/>
    <cellStyle name="Comma  - Style3" xfId="92" xr:uid="{00000000-0005-0000-0000-00005B000000}"/>
    <cellStyle name="Comma  - Style4" xfId="93" xr:uid="{00000000-0005-0000-0000-00005C000000}"/>
    <cellStyle name="Comma  - Style5" xfId="94" xr:uid="{00000000-0005-0000-0000-00005D000000}"/>
    <cellStyle name="Comma  - Style6" xfId="95" xr:uid="{00000000-0005-0000-0000-00005E000000}"/>
    <cellStyle name="Comma  - Style7" xfId="96" xr:uid="{00000000-0005-0000-0000-00005F000000}"/>
    <cellStyle name="Comma  - Style8" xfId="97" xr:uid="{00000000-0005-0000-0000-000060000000}"/>
    <cellStyle name="Comma [00]" xfId="98" xr:uid="{00000000-0005-0000-0000-000061000000}"/>
    <cellStyle name="Comma 10" xfId="99" xr:uid="{00000000-0005-0000-0000-000062000000}"/>
    <cellStyle name="Comma 10 10" xfId="630" xr:uid="{00000000-0005-0000-0000-000063000000}"/>
    <cellStyle name="Comma 10 11" xfId="640" xr:uid="{00000000-0005-0000-0000-000064000000}"/>
    <cellStyle name="Comma 10 12" xfId="682" xr:uid="{00000000-0005-0000-0000-000065000000}"/>
    <cellStyle name="Comma 10 13" xfId="686" xr:uid="{00000000-0005-0000-0000-000066000000}"/>
    <cellStyle name="Comma 10 14" xfId="695" xr:uid="{00000000-0005-0000-0000-000067000000}"/>
    <cellStyle name="Comma 10 15" xfId="744" xr:uid="{00000000-0005-0000-0000-000068000000}"/>
    <cellStyle name="Comma 10 16" xfId="753" xr:uid="{00000000-0005-0000-0000-000069000000}"/>
    <cellStyle name="Comma 10 17" xfId="802" xr:uid="{00000000-0005-0000-0000-00006A000000}"/>
    <cellStyle name="Comma 10 18" xfId="812" xr:uid="{00000000-0005-0000-0000-00006B000000}"/>
    <cellStyle name="Comma 10 19" xfId="867" xr:uid="{00000000-0005-0000-0000-00006C000000}"/>
    <cellStyle name="Comma 10 2" xfId="100" xr:uid="{00000000-0005-0000-0000-00006D000000}"/>
    <cellStyle name="Comma 10 2 10" xfId="824" xr:uid="{00000000-0005-0000-0000-00006E000000}"/>
    <cellStyle name="Comma 10 2 11" xfId="879" xr:uid="{00000000-0005-0000-0000-00006F000000}"/>
    <cellStyle name="Comma 10 2 12" xfId="937" xr:uid="{00000000-0005-0000-0000-000070000000}"/>
    <cellStyle name="Comma 10 2 13" xfId="995" xr:uid="{00000000-0005-0000-0000-000071000000}"/>
    <cellStyle name="Comma 10 2 14" xfId="1050" xr:uid="{00000000-0005-0000-0000-000072000000}"/>
    <cellStyle name="Comma 10 2 2" xfId="101" xr:uid="{00000000-0005-0000-0000-000073000000}"/>
    <cellStyle name="Comma 10 2 2 10" xfId="880" xr:uid="{00000000-0005-0000-0000-000074000000}"/>
    <cellStyle name="Comma 10 2 2 11" xfId="938" xr:uid="{00000000-0005-0000-0000-000075000000}"/>
    <cellStyle name="Comma 10 2 2 12" xfId="996" xr:uid="{00000000-0005-0000-0000-000076000000}"/>
    <cellStyle name="Comma 10 2 2 13" xfId="1051" xr:uid="{00000000-0005-0000-0000-000077000000}"/>
    <cellStyle name="Comma 10 2 2 2" xfId="102" xr:uid="{00000000-0005-0000-0000-000078000000}"/>
    <cellStyle name="Comma 10 2 2 2 10" xfId="939" xr:uid="{00000000-0005-0000-0000-000079000000}"/>
    <cellStyle name="Comma 10 2 2 2 11" xfId="997" xr:uid="{00000000-0005-0000-0000-00007A000000}"/>
    <cellStyle name="Comma 10 2 2 2 12" xfId="1052" xr:uid="{00000000-0005-0000-0000-00007B000000}"/>
    <cellStyle name="Comma 10 2 2 2 2" xfId="469" xr:uid="{00000000-0005-0000-0000-00007C000000}"/>
    <cellStyle name="Comma 10 2 2 2 3" xfId="531" xr:uid="{00000000-0005-0000-0000-00007D000000}"/>
    <cellStyle name="Comma 10 2 2 2 4" xfId="589" xr:uid="{00000000-0005-0000-0000-00007E000000}"/>
    <cellStyle name="Comma 10 2 2 2 5" xfId="647" xr:uid="{00000000-0005-0000-0000-00007F000000}"/>
    <cellStyle name="Comma 10 2 2 2 6" xfId="709" xr:uid="{00000000-0005-0000-0000-000080000000}"/>
    <cellStyle name="Comma 10 2 2 2 7" xfId="767" xr:uid="{00000000-0005-0000-0000-000081000000}"/>
    <cellStyle name="Comma 10 2 2 2 8" xfId="826" xr:uid="{00000000-0005-0000-0000-000082000000}"/>
    <cellStyle name="Comma 10 2 2 2 9" xfId="881" xr:uid="{00000000-0005-0000-0000-000083000000}"/>
    <cellStyle name="Comma 10 2 2 3" xfId="468" xr:uid="{00000000-0005-0000-0000-000084000000}"/>
    <cellStyle name="Comma 10 2 2 4" xfId="530" xr:uid="{00000000-0005-0000-0000-000085000000}"/>
    <cellStyle name="Comma 10 2 2 5" xfId="588" xr:uid="{00000000-0005-0000-0000-000086000000}"/>
    <cellStyle name="Comma 10 2 2 6" xfId="646" xr:uid="{00000000-0005-0000-0000-000087000000}"/>
    <cellStyle name="Comma 10 2 2 7" xfId="708" xr:uid="{00000000-0005-0000-0000-000088000000}"/>
    <cellStyle name="Comma 10 2 2 8" xfId="766" xr:uid="{00000000-0005-0000-0000-000089000000}"/>
    <cellStyle name="Comma 10 2 2 9" xfId="825" xr:uid="{00000000-0005-0000-0000-00008A000000}"/>
    <cellStyle name="Comma 10 2 3" xfId="103" xr:uid="{00000000-0005-0000-0000-00008B000000}"/>
    <cellStyle name="Comma 10 2 3 10" xfId="940" xr:uid="{00000000-0005-0000-0000-00008C000000}"/>
    <cellStyle name="Comma 10 2 3 11" xfId="998" xr:uid="{00000000-0005-0000-0000-00008D000000}"/>
    <cellStyle name="Comma 10 2 3 12" xfId="1053" xr:uid="{00000000-0005-0000-0000-00008E000000}"/>
    <cellStyle name="Comma 10 2 3 2" xfId="470" xr:uid="{00000000-0005-0000-0000-00008F000000}"/>
    <cellStyle name="Comma 10 2 3 3" xfId="532" xr:uid="{00000000-0005-0000-0000-000090000000}"/>
    <cellStyle name="Comma 10 2 3 4" xfId="590" xr:uid="{00000000-0005-0000-0000-000091000000}"/>
    <cellStyle name="Comma 10 2 3 5" xfId="648" xr:uid="{00000000-0005-0000-0000-000092000000}"/>
    <cellStyle name="Comma 10 2 3 6" xfId="710" xr:uid="{00000000-0005-0000-0000-000093000000}"/>
    <cellStyle name="Comma 10 2 3 7" xfId="768" xr:uid="{00000000-0005-0000-0000-000094000000}"/>
    <cellStyle name="Comma 10 2 3 8" xfId="827" xr:uid="{00000000-0005-0000-0000-000095000000}"/>
    <cellStyle name="Comma 10 2 3 9" xfId="882" xr:uid="{00000000-0005-0000-0000-000096000000}"/>
    <cellStyle name="Comma 10 2 4" xfId="467" xr:uid="{00000000-0005-0000-0000-000097000000}"/>
    <cellStyle name="Comma 10 2 5" xfId="529" xr:uid="{00000000-0005-0000-0000-000098000000}"/>
    <cellStyle name="Comma 10 2 6" xfId="587" xr:uid="{00000000-0005-0000-0000-000099000000}"/>
    <cellStyle name="Comma 10 2 7" xfId="645" xr:uid="{00000000-0005-0000-0000-00009A000000}"/>
    <cellStyle name="Comma 10 2 8" xfId="707" xr:uid="{00000000-0005-0000-0000-00009B000000}"/>
    <cellStyle name="Comma 10 2 9" xfId="765" xr:uid="{00000000-0005-0000-0000-00009C000000}"/>
    <cellStyle name="Comma 10 20" xfId="922" xr:uid="{00000000-0005-0000-0000-00009D000000}"/>
    <cellStyle name="Comma 10 21" xfId="932" xr:uid="{00000000-0005-0000-0000-00009E000000}"/>
    <cellStyle name="Comma 10 22" xfId="980" xr:uid="{00000000-0005-0000-0000-00009F000000}"/>
    <cellStyle name="Comma 10 23" xfId="990" xr:uid="{00000000-0005-0000-0000-0000A0000000}"/>
    <cellStyle name="Comma 10 24" xfId="1038" xr:uid="{00000000-0005-0000-0000-0000A1000000}"/>
    <cellStyle name="Comma 10 25" xfId="1087" xr:uid="{00000000-0005-0000-0000-0000A2000000}"/>
    <cellStyle name="Comma 10 3" xfId="104" xr:uid="{00000000-0005-0000-0000-0000A3000000}"/>
    <cellStyle name="Comma 10 3 10" xfId="941" xr:uid="{00000000-0005-0000-0000-0000A4000000}"/>
    <cellStyle name="Comma 10 3 11" xfId="999" xr:uid="{00000000-0005-0000-0000-0000A5000000}"/>
    <cellStyle name="Comma 10 3 12" xfId="1054" xr:uid="{00000000-0005-0000-0000-0000A6000000}"/>
    <cellStyle name="Comma 10 3 2" xfId="471" xr:uid="{00000000-0005-0000-0000-0000A7000000}"/>
    <cellStyle name="Comma 10 3 3" xfId="533" xr:uid="{00000000-0005-0000-0000-0000A8000000}"/>
    <cellStyle name="Comma 10 3 4" xfId="591" xr:uid="{00000000-0005-0000-0000-0000A9000000}"/>
    <cellStyle name="Comma 10 3 5" xfId="649" xr:uid="{00000000-0005-0000-0000-0000AA000000}"/>
    <cellStyle name="Comma 10 3 6" xfId="711" xr:uid="{00000000-0005-0000-0000-0000AB000000}"/>
    <cellStyle name="Comma 10 3 7" xfId="769" xr:uid="{00000000-0005-0000-0000-0000AC000000}"/>
    <cellStyle name="Comma 10 3 8" xfId="828" xr:uid="{00000000-0005-0000-0000-0000AD000000}"/>
    <cellStyle name="Comma 10 3 9" xfId="883" xr:uid="{00000000-0005-0000-0000-0000AE000000}"/>
    <cellStyle name="Comma 10 4" xfId="439" xr:uid="{00000000-0005-0000-0000-0000AF000000}"/>
    <cellStyle name="Comma 10 5" xfId="461" xr:uid="{00000000-0005-0000-0000-0000B0000000}"/>
    <cellStyle name="Comma 10 6" xfId="507" xr:uid="{00000000-0005-0000-0000-0000B1000000}"/>
    <cellStyle name="Comma 10 7" xfId="517" xr:uid="{00000000-0005-0000-0000-0000B2000000}"/>
    <cellStyle name="Comma 10 8" xfId="566" xr:uid="{00000000-0005-0000-0000-0000B3000000}"/>
    <cellStyle name="Comma 10 9" xfId="575" xr:uid="{00000000-0005-0000-0000-0000B4000000}"/>
    <cellStyle name="Comma 11" xfId="105" xr:uid="{00000000-0005-0000-0000-0000B5000000}"/>
    <cellStyle name="Comma 11 10" xfId="868" xr:uid="{00000000-0005-0000-0000-0000B6000000}"/>
    <cellStyle name="Comma 11 11" xfId="923" xr:uid="{00000000-0005-0000-0000-0000B7000000}"/>
    <cellStyle name="Comma 11 12" xfId="981" xr:uid="{00000000-0005-0000-0000-0000B8000000}"/>
    <cellStyle name="Comma 11 13" xfId="1039" xr:uid="{00000000-0005-0000-0000-0000B9000000}"/>
    <cellStyle name="Comma 11 2" xfId="106" xr:uid="{00000000-0005-0000-0000-0000BA000000}"/>
    <cellStyle name="Comma 11 2 10" xfId="829" xr:uid="{00000000-0005-0000-0000-0000BB000000}"/>
    <cellStyle name="Comma 11 2 11" xfId="884" xr:uid="{00000000-0005-0000-0000-0000BC000000}"/>
    <cellStyle name="Comma 11 2 12" xfId="942" xr:uid="{00000000-0005-0000-0000-0000BD000000}"/>
    <cellStyle name="Comma 11 2 13" xfId="1000" xr:uid="{00000000-0005-0000-0000-0000BE000000}"/>
    <cellStyle name="Comma 11 2 14" xfId="1055" xr:uid="{00000000-0005-0000-0000-0000BF000000}"/>
    <cellStyle name="Comma 11 2 2" xfId="107" xr:uid="{00000000-0005-0000-0000-0000C0000000}"/>
    <cellStyle name="Comma 11 2 2 10" xfId="935" xr:uid="{00000000-0005-0000-0000-0000C1000000}"/>
    <cellStyle name="Comma 11 2 2 11" xfId="993" xr:uid="{00000000-0005-0000-0000-0000C2000000}"/>
    <cellStyle name="Comma 11 2 2 12" xfId="1048" xr:uid="{00000000-0005-0000-0000-0000C3000000}"/>
    <cellStyle name="Comma 11 2 2 2" xfId="465" xr:uid="{00000000-0005-0000-0000-0000C4000000}"/>
    <cellStyle name="Comma 11 2 2 3" xfId="527" xr:uid="{00000000-0005-0000-0000-0000C5000000}"/>
    <cellStyle name="Comma 11 2 2 4" xfId="585" xr:uid="{00000000-0005-0000-0000-0000C6000000}"/>
    <cellStyle name="Comma 11 2 2 5" xfId="643" xr:uid="{00000000-0005-0000-0000-0000C7000000}"/>
    <cellStyle name="Comma 11 2 2 6" xfId="705" xr:uid="{00000000-0005-0000-0000-0000C8000000}"/>
    <cellStyle name="Comma 11 2 2 7" xfId="763" xr:uid="{00000000-0005-0000-0000-0000C9000000}"/>
    <cellStyle name="Comma 11 2 2 8" xfId="822" xr:uid="{00000000-0005-0000-0000-0000CA000000}"/>
    <cellStyle name="Comma 11 2 2 9" xfId="877" xr:uid="{00000000-0005-0000-0000-0000CB000000}"/>
    <cellStyle name="Comma 11 2 3" xfId="108" xr:uid="{00000000-0005-0000-0000-0000CC000000}"/>
    <cellStyle name="Comma 11 2 3 10" xfId="943" xr:uid="{00000000-0005-0000-0000-0000CD000000}"/>
    <cellStyle name="Comma 11 2 3 11" xfId="1001" xr:uid="{00000000-0005-0000-0000-0000CE000000}"/>
    <cellStyle name="Comma 11 2 3 12" xfId="1056" xr:uid="{00000000-0005-0000-0000-0000CF000000}"/>
    <cellStyle name="Comma 11 2 3 2" xfId="473" xr:uid="{00000000-0005-0000-0000-0000D0000000}"/>
    <cellStyle name="Comma 11 2 3 3" xfId="535" xr:uid="{00000000-0005-0000-0000-0000D1000000}"/>
    <cellStyle name="Comma 11 2 3 4" xfId="593" xr:uid="{00000000-0005-0000-0000-0000D2000000}"/>
    <cellStyle name="Comma 11 2 3 5" xfId="651" xr:uid="{00000000-0005-0000-0000-0000D3000000}"/>
    <cellStyle name="Comma 11 2 3 6" xfId="713" xr:uid="{00000000-0005-0000-0000-0000D4000000}"/>
    <cellStyle name="Comma 11 2 3 7" xfId="771" xr:uid="{00000000-0005-0000-0000-0000D5000000}"/>
    <cellStyle name="Comma 11 2 3 8" xfId="830" xr:uid="{00000000-0005-0000-0000-0000D6000000}"/>
    <cellStyle name="Comma 11 2 3 9" xfId="885" xr:uid="{00000000-0005-0000-0000-0000D7000000}"/>
    <cellStyle name="Comma 11 2 4" xfId="472" xr:uid="{00000000-0005-0000-0000-0000D8000000}"/>
    <cellStyle name="Comma 11 2 5" xfId="534" xr:uid="{00000000-0005-0000-0000-0000D9000000}"/>
    <cellStyle name="Comma 11 2 6" xfId="592" xr:uid="{00000000-0005-0000-0000-0000DA000000}"/>
    <cellStyle name="Comma 11 2 7" xfId="650" xr:uid="{00000000-0005-0000-0000-0000DB000000}"/>
    <cellStyle name="Comma 11 2 8" xfId="712" xr:uid="{00000000-0005-0000-0000-0000DC000000}"/>
    <cellStyle name="Comma 11 2 9" xfId="770" xr:uid="{00000000-0005-0000-0000-0000DD000000}"/>
    <cellStyle name="Comma 11 3" xfId="440" xr:uid="{00000000-0005-0000-0000-0000DE000000}"/>
    <cellStyle name="Comma 11 4" xfId="518" xr:uid="{00000000-0005-0000-0000-0000DF000000}"/>
    <cellStyle name="Comma 11 5" xfId="576" xr:uid="{00000000-0005-0000-0000-0000E0000000}"/>
    <cellStyle name="Comma 11 6" xfId="631" xr:uid="{00000000-0005-0000-0000-0000E1000000}"/>
    <cellStyle name="Comma 11 7" xfId="696" xr:uid="{00000000-0005-0000-0000-0000E2000000}"/>
    <cellStyle name="Comma 11 8" xfId="754" xr:uid="{00000000-0005-0000-0000-0000E3000000}"/>
    <cellStyle name="Comma 11 9" xfId="813" xr:uid="{00000000-0005-0000-0000-0000E4000000}"/>
    <cellStyle name="Comma 12" xfId="109" xr:uid="{00000000-0005-0000-0000-0000E5000000}"/>
    <cellStyle name="Comma 12 10" xfId="944" xr:uid="{00000000-0005-0000-0000-0000E6000000}"/>
    <cellStyle name="Comma 12 11" xfId="1002" xr:uid="{00000000-0005-0000-0000-0000E7000000}"/>
    <cellStyle name="Comma 12 12" xfId="1057" xr:uid="{00000000-0005-0000-0000-0000E8000000}"/>
    <cellStyle name="Comma 12 2" xfId="474" xr:uid="{00000000-0005-0000-0000-0000E9000000}"/>
    <cellStyle name="Comma 12 3" xfId="536" xr:uid="{00000000-0005-0000-0000-0000EA000000}"/>
    <cellStyle name="Comma 12 4" xfId="594" xr:uid="{00000000-0005-0000-0000-0000EB000000}"/>
    <cellStyle name="Comma 12 5" xfId="652" xr:uid="{00000000-0005-0000-0000-0000EC000000}"/>
    <cellStyle name="Comma 12 6" xfId="714" xr:uid="{00000000-0005-0000-0000-0000ED000000}"/>
    <cellStyle name="Comma 12 7" xfId="772" xr:uid="{00000000-0005-0000-0000-0000EE000000}"/>
    <cellStyle name="Comma 12 8" xfId="831" xr:uid="{00000000-0005-0000-0000-0000EF000000}"/>
    <cellStyle name="Comma 12 9" xfId="886" xr:uid="{00000000-0005-0000-0000-0000F0000000}"/>
    <cellStyle name="Comma 13" xfId="110" xr:uid="{00000000-0005-0000-0000-0000F1000000}"/>
    <cellStyle name="Comma 13 10" xfId="832" xr:uid="{00000000-0005-0000-0000-0000F2000000}"/>
    <cellStyle name="Comma 13 11" xfId="887" xr:uid="{00000000-0005-0000-0000-0000F3000000}"/>
    <cellStyle name="Comma 13 12" xfId="945" xr:uid="{00000000-0005-0000-0000-0000F4000000}"/>
    <cellStyle name="Comma 13 13" xfId="1003" xr:uid="{00000000-0005-0000-0000-0000F5000000}"/>
    <cellStyle name="Comma 13 14" xfId="1058" xr:uid="{00000000-0005-0000-0000-0000F6000000}"/>
    <cellStyle name="Comma 13 2" xfId="111" xr:uid="{00000000-0005-0000-0000-0000F7000000}"/>
    <cellStyle name="Comma 13 2 10" xfId="936" xr:uid="{00000000-0005-0000-0000-0000F8000000}"/>
    <cellStyle name="Comma 13 2 11" xfId="994" xr:uid="{00000000-0005-0000-0000-0000F9000000}"/>
    <cellStyle name="Comma 13 2 12" xfId="1049" xr:uid="{00000000-0005-0000-0000-0000FA000000}"/>
    <cellStyle name="Comma 13 2 2" xfId="466" xr:uid="{00000000-0005-0000-0000-0000FB000000}"/>
    <cellStyle name="Comma 13 2 3" xfId="528" xr:uid="{00000000-0005-0000-0000-0000FC000000}"/>
    <cellStyle name="Comma 13 2 4" xfId="586" xr:uid="{00000000-0005-0000-0000-0000FD000000}"/>
    <cellStyle name="Comma 13 2 5" xfId="644" xr:uid="{00000000-0005-0000-0000-0000FE000000}"/>
    <cellStyle name="Comma 13 2 6" xfId="706" xr:uid="{00000000-0005-0000-0000-0000FF000000}"/>
    <cellStyle name="Comma 13 2 7" xfId="764" xr:uid="{00000000-0005-0000-0000-000000010000}"/>
    <cellStyle name="Comma 13 2 8" xfId="823" xr:uid="{00000000-0005-0000-0000-000001010000}"/>
    <cellStyle name="Comma 13 2 9" xfId="878" xr:uid="{00000000-0005-0000-0000-000002010000}"/>
    <cellStyle name="Comma 13 3" xfId="112" xr:uid="{00000000-0005-0000-0000-000003010000}"/>
    <cellStyle name="Comma 13 3 10" xfId="946" xr:uid="{00000000-0005-0000-0000-000004010000}"/>
    <cellStyle name="Comma 13 3 11" xfId="1004" xr:uid="{00000000-0005-0000-0000-000005010000}"/>
    <cellStyle name="Comma 13 3 12" xfId="1059" xr:uid="{00000000-0005-0000-0000-000006010000}"/>
    <cellStyle name="Comma 13 3 2" xfId="476" xr:uid="{00000000-0005-0000-0000-000007010000}"/>
    <cellStyle name="Comma 13 3 3" xfId="538" xr:uid="{00000000-0005-0000-0000-000008010000}"/>
    <cellStyle name="Comma 13 3 4" xfId="596" xr:uid="{00000000-0005-0000-0000-000009010000}"/>
    <cellStyle name="Comma 13 3 5" xfId="654" xr:uid="{00000000-0005-0000-0000-00000A010000}"/>
    <cellStyle name="Comma 13 3 6" xfId="716" xr:uid="{00000000-0005-0000-0000-00000B010000}"/>
    <cellStyle name="Comma 13 3 7" xfId="774" xr:uid="{00000000-0005-0000-0000-00000C010000}"/>
    <cellStyle name="Comma 13 3 8" xfId="833" xr:uid="{00000000-0005-0000-0000-00000D010000}"/>
    <cellStyle name="Comma 13 3 9" xfId="888" xr:uid="{00000000-0005-0000-0000-00000E010000}"/>
    <cellStyle name="Comma 13 4" xfId="475" xr:uid="{00000000-0005-0000-0000-00000F010000}"/>
    <cellStyle name="Comma 13 5" xfId="537" xr:uid="{00000000-0005-0000-0000-000010010000}"/>
    <cellStyle name="Comma 13 6" xfId="595" xr:uid="{00000000-0005-0000-0000-000011010000}"/>
    <cellStyle name="Comma 13 7" xfId="653" xr:uid="{00000000-0005-0000-0000-000012010000}"/>
    <cellStyle name="Comma 13 8" xfId="715" xr:uid="{00000000-0005-0000-0000-000013010000}"/>
    <cellStyle name="Comma 13 9" xfId="773" xr:uid="{00000000-0005-0000-0000-000014010000}"/>
    <cellStyle name="Comma 14" xfId="113" xr:uid="{00000000-0005-0000-0000-000015010000}"/>
    <cellStyle name="Comma 14 10" xfId="947" xr:uid="{00000000-0005-0000-0000-000016010000}"/>
    <cellStyle name="Comma 14 11" xfId="1005" xr:uid="{00000000-0005-0000-0000-000017010000}"/>
    <cellStyle name="Comma 14 12" xfId="1060" xr:uid="{00000000-0005-0000-0000-000018010000}"/>
    <cellStyle name="Comma 14 2" xfId="477" xr:uid="{00000000-0005-0000-0000-000019010000}"/>
    <cellStyle name="Comma 14 3" xfId="539" xr:uid="{00000000-0005-0000-0000-00001A010000}"/>
    <cellStyle name="Comma 14 4" xfId="597" xr:uid="{00000000-0005-0000-0000-00001B010000}"/>
    <cellStyle name="Comma 14 5" xfId="655" xr:uid="{00000000-0005-0000-0000-00001C010000}"/>
    <cellStyle name="Comma 14 6" xfId="717" xr:uid="{00000000-0005-0000-0000-00001D010000}"/>
    <cellStyle name="Comma 14 7" xfId="775" xr:uid="{00000000-0005-0000-0000-00001E010000}"/>
    <cellStyle name="Comma 14 8" xfId="834" xr:uid="{00000000-0005-0000-0000-00001F010000}"/>
    <cellStyle name="Comma 14 9" xfId="889" xr:uid="{00000000-0005-0000-0000-000020010000}"/>
    <cellStyle name="Comma 15" xfId="114" xr:uid="{00000000-0005-0000-0000-000021010000}"/>
    <cellStyle name="Comma 15 10" xfId="948" xr:uid="{00000000-0005-0000-0000-000022010000}"/>
    <cellStyle name="Comma 15 11" xfId="1006" xr:uid="{00000000-0005-0000-0000-000023010000}"/>
    <cellStyle name="Comma 15 12" xfId="1061" xr:uid="{00000000-0005-0000-0000-000024010000}"/>
    <cellStyle name="Comma 15 2" xfId="478" xr:uid="{00000000-0005-0000-0000-000025010000}"/>
    <cellStyle name="Comma 15 3" xfId="540" xr:uid="{00000000-0005-0000-0000-000026010000}"/>
    <cellStyle name="Comma 15 4" xfId="598" xr:uid="{00000000-0005-0000-0000-000027010000}"/>
    <cellStyle name="Comma 15 5" xfId="656" xr:uid="{00000000-0005-0000-0000-000028010000}"/>
    <cellStyle name="Comma 15 6" xfId="718" xr:uid="{00000000-0005-0000-0000-000029010000}"/>
    <cellStyle name="Comma 15 7" xfId="776" xr:uid="{00000000-0005-0000-0000-00002A010000}"/>
    <cellStyle name="Comma 15 8" xfId="835" xr:uid="{00000000-0005-0000-0000-00002B010000}"/>
    <cellStyle name="Comma 15 9" xfId="890" xr:uid="{00000000-0005-0000-0000-00002C010000}"/>
    <cellStyle name="Comma 16" xfId="115" xr:uid="{00000000-0005-0000-0000-00002D010000}"/>
    <cellStyle name="Comma 16 10" xfId="949" xr:uid="{00000000-0005-0000-0000-00002E010000}"/>
    <cellStyle name="Comma 16 11" xfId="1007" xr:uid="{00000000-0005-0000-0000-00002F010000}"/>
    <cellStyle name="Comma 16 12" xfId="1062" xr:uid="{00000000-0005-0000-0000-000030010000}"/>
    <cellStyle name="Comma 16 2" xfId="479" xr:uid="{00000000-0005-0000-0000-000031010000}"/>
    <cellStyle name="Comma 16 3" xfId="541" xr:uid="{00000000-0005-0000-0000-000032010000}"/>
    <cellStyle name="Comma 16 4" xfId="599" xr:uid="{00000000-0005-0000-0000-000033010000}"/>
    <cellStyle name="Comma 16 5" xfId="657" xr:uid="{00000000-0005-0000-0000-000034010000}"/>
    <cellStyle name="Comma 16 6" xfId="719" xr:uid="{00000000-0005-0000-0000-000035010000}"/>
    <cellStyle name="Comma 16 7" xfId="777" xr:uid="{00000000-0005-0000-0000-000036010000}"/>
    <cellStyle name="Comma 16 8" xfId="836" xr:uid="{00000000-0005-0000-0000-000037010000}"/>
    <cellStyle name="Comma 16 9" xfId="891" xr:uid="{00000000-0005-0000-0000-000038010000}"/>
    <cellStyle name="Comma 17" xfId="116" xr:uid="{00000000-0005-0000-0000-000039010000}"/>
    <cellStyle name="Comma 17 10" xfId="950" xr:uid="{00000000-0005-0000-0000-00003A010000}"/>
    <cellStyle name="Comma 17 11" xfId="1008" xr:uid="{00000000-0005-0000-0000-00003B010000}"/>
    <cellStyle name="Comma 17 12" xfId="1063" xr:uid="{00000000-0005-0000-0000-00003C010000}"/>
    <cellStyle name="Comma 17 2" xfId="480" xr:uid="{00000000-0005-0000-0000-00003D010000}"/>
    <cellStyle name="Comma 17 3" xfId="542" xr:uid="{00000000-0005-0000-0000-00003E010000}"/>
    <cellStyle name="Comma 17 4" xfId="600" xr:uid="{00000000-0005-0000-0000-00003F010000}"/>
    <cellStyle name="Comma 17 5" xfId="658" xr:uid="{00000000-0005-0000-0000-000040010000}"/>
    <cellStyle name="Comma 17 6" xfId="720" xr:uid="{00000000-0005-0000-0000-000041010000}"/>
    <cellStyle name="Comma 17 7" xfId="778" xr:uid="{00000000-0005-0000-0000-000042010000}"/>
    <cellStyle name="Comma 17 8" xfId="837" xr:uid="{00000000-0005-0000-0000-000043010000}"/>
    <cellStyle name="Comma 17 9" xfId="892" xr:uid="{00000000-0005-0000-0000-000044010000}"/>
    <cellStyle name="Comma 18" xfId="117" xr:uid="{00000000-0005-0000-0000-000045010000}"/>
    <cellStyle name="Comma 18 10" xfId="921" xr:uid="{00000000-0005-0000-0000-000046010000}"/>
    <cellStyle name="Comma 18 11" xfId="979" xr:uid="{00000000-0005-0000-0000-000047010000}"/>
    <cellStyle name="Comma 18 12" xfId="1037" xr:uid="{00000000-0005-0000-0000-000048010000}"/>
    <cellStyle name="Comma 18 2" xfId="437" xr:uid="{00000000-0005-0000-0000-000049010000}"/>
    <cellStyle name="Comma 18 3" xfId="516" xr:uid="{00000000-0005-0000-0000-00004A010000}"/>
    <cellStyle name="Comma 18 4" xfId="574" xr:uid="{00000000-0005-0000-0000-00004B010000}"/>
    <cellStyle name="Comma 18 5" xfId="629" xr:uid="{00000000-0005-0000-0000-00004C010000}"/>
    <cellStyle name="Comma 18 6" xfId="694" xr:uid="{00000000-0005-0000-0000-00004D010000}"/>
    <cellStyle name="Comma 18 7" xfId="752" xr:uid="{00000000-0005-0000-0000-00004E010000}"/>
    <cellStyle name="Comma 18 8" xfId="811" xr:uid="{00000000-0005-0000-0000-00004F010000}"/>
    <cellStyle name="Comma 18 9" xfId="866" xr:uid="{00000000-0005-0000-0000-000050010000}"/>
    <cellStyle name="Comma 19" xfId="118" xr:uid="{00000000-0005-0000-0000-000051010000}"/>
    <cellStyle name="Comma 2" xfId="119" xr:uid="{00000000-0005-0000-0000-000052010000}"/>
    <cellStyle name="Comma 2 10" xfId="510" xr:uid="{00000000-0005-0000-0000-000053010000}"/>
    <cellStyle name="Comma 2 11" xfId="569" xr:uid="{00000000-0005-0000-0000-000054010000}"/>
    <cellStyle name="Comma 2 12" xfId="624" xr:uid="{00000000-0005-0000-0000-000055010000}"/>
    <cellStyle name="Comma 2 13" xfId="689" xr:uid="{00000000-0005-0000-0000-000056010000}"/>
    <cellStyle name="Comma 2 14" xfId="747" xr:uid="{00000000-0005-0000-0000-000057010000}"/>
    <cellStyle name="Comma 2 15" xfId="806" xr:uid="{00000000-0005-0000-0000-000058010000}"/>
    <cellStyle name="Comma 2 16" xfId="861" xr:uid="{00000000-0005-0000-0000-000059010000}"/>
    <cellStyle name="Comma 2 17" xfId="916" xr:uid="{00000000-0005-0000-0000-00005A010000}"/>
    <cellStyle name="Comma 2 18" xfId="974" xr:uid="{00000000-0005-0000-0000-00005B010000}"/>
    <cellStyle name="Comma 2 19" xfId="1032" xr:uid="{00000000-0005-0000-0000-00005C010000}"/>
    <cellStyle name="Comma 2 2" xfId="120" xr:uid="{00000000-0005-0000-0000-00005D010000}"/>
    <cellStyle name="Comma 2 2 2" xfId="121" xr:uid="{00000000-0005-0000-0000-00005E010000}"/>
    <cellStyle name="Comma 2 2 2 2" xfId="442" xr:uid="{00000000-0005-0000-0000-00005F010000}"/>
    <cellStyle name="Comma 2 2 3" xfId="122" xr:uid="{00000000-0005-0000-0000-000060010000}"/>
    <cellStyle name="Comma 2 2 3 2" xfId="443" xr:uid="{00000000-0005-0000-0000-000061010000}"/>
    <cellStyle name="Comma 2 2 4" xfId="441" xr:uid="{00000000-0005-0000-0000-000062010000}"/>
    <cellStyle name="Comma 2 3" xfId="123" xr:uid="{00000000-0005-0000-0000-000063010000}"/>
    <cellStyle name="Comma 2 3 2" xfId="124" xr:uid="{00000000-0005-0000-0000-000064010000}"/>
    <cellStyle name="Comma 2 4" xfId="125" xr:uid="{00000000-0005-0000-0000-000065010000}"/>
    <cellStyle name="Comma 2 4 2" xfId="126" xr:uid="{00000000-0005-0000-0000-000066010000}"/>
    <cellStyle name="Comma 2 4 2 2" xfId="445" xr:uid="{00000000-0005-0000-0000-000067010000}"/>
    <cellStyle name="Comma 2 4 3" xfId="444" xr:uid="{00000000-0005-0000-0000-000068010000}"/>
    <cellStyle name="Comma 2 5" xfId="127" xr:uid="{00000000-0005-0000-0000-000069010000}"/>
    <cellStyle name="Comma 2 5 2" xfId="446" xr:uid="{00000000-0005-0000-0000-00006A010000}"/>
    <cellStyle name="Comma 2 6" xfId="128" xr:uid="{00000000-0005-0000-0000-00006B010000}"/>
    <cellStyle name="Comma 2 6 2" xfId="129" xr:uid="{00000000-0005-0000-0000-00006C010000}"/>
    <cellStyle name="Comma 2 6 2 2" xfId="482" xr:uid="{00000000-0005-0000-0000-00006D010000}"/>
    <cellStyle name="Comma 2 6 3" xfId="481" xr:uid="{00000000-0005-0000-0000-00006E010000}"/>
    <cellStyle name="Comma 2 7" xfId="130" xr:uid="{00000000-0005-0000-0000-00006F010000}"/>
    <cellStyle name="Comma 2 7 2" xfId="438" xr:uid="{00000000-0005-0000-0000-000070010000}"/>
    <cellStyle name="Comma 2 8" xfId="131" xr:uid="{00000000-0005-0000-0000-000071010000}"/>
    <cellStyle name="Comma 2 9" xfId="432" xr:uid="{00000000-0005-0000-0000-000072010000}"/>
    <cellStyle name="Comma 2_~2568094" xfId="132" xr:uid="{00000000-0005-0000-0000-000073010000}"/>
    <cellStyle name="Comma 20" xfId="429" xr:uid="{00000000-0005-0000-0000-000074010000}"/>
    <cellStyle name="Comma 21" xfId="431" xr:uid="{00000000-0005-0000-0000-000075010000}"/>
    <cellStyle name="Comma 22" xfId="133" xr:uid="{00000000-0005-0000-0000-000076010000}"/>
    <cellStyle name="Comma 22 10" xfId="917" xr:uid="{00000000-0005-0000-0000-000077010000}"/>
    <cellStyle name="Comma 22 11" xfId="975" xr:uid="{00000000-0005-0000-0000-000078010000}"/>
    <cellStyle name="Comma 22 12" xfId="1033" xr:uid="{00000000-0005-0000-0000-000079010000}"/>
    <cellStyle name="Comma 22 2" xfId="433" xr:uid="{00000000-0005-0000-0000-00007A010000}"/>
    <cellStyle name="Comma 22 3" xfId="513" xr:uid="{00000000-0005-0000-0000-00007B010000}"/>
    <cellStyle name="Comma 22 4" xfId="571" xr:uid="{00000000-0005-0000-0000-00007C010000}"/>
    <cellStyle name="Comma 22 5" xfId="625" xr:uid="{00000000-0005-0000-0000-00007D010000}"/>
    <cellStyle name="Comma 22 6" xfId="691" xr:uid="{00000000-0005-0000-0000-00007E010000}"/>
    <cellStyle name="Comma 22 7" xfId="749" xr:uid="{00000000-0005-0000-0000-00007F010000}"/>
    <cellStyle name="Comma 22 8" xfId="807" xr:uid="{00000000-0005-0000-0000-000080010000}"/>
    <cellStyle name="Comma 22 9" xfId="862" xr:uid="{00000000-0005-0000-0000-000081010000}"/>
    <cellStyle name="Comma 23" xfId="462" xr:uid="{00000000-0005-0000-0000-000082010000}"/>
    <cellStyle name="Comma 24" xfId="134" xr:uid="{00000000-0005-0000-0000-000083010000}"/>
    <cellStyle name="Comma 24 10" xfId="918" xr:uid="{00000000-0005-0000-0000-000084010000}"/>
    <cellStyle name="Comma 24 11" xfId="976" xr:uid="{00000000-0005-0000-0000-000085010000}"/>
    <cellStyle name="Comma 24 12" xfId="1034" xr:uid="{00000000-0005-0000-0000-000086010000}"/>
    <cellStyle name="Comma 24 2" xfId="434" xr:uid="{00000000-0005-0000-0000-000087010000}"/>
    <cellStyle name="Comma 24 3" xfId="514" xr:uid="{00000000-0005-0000-0000-000088010000}"/>
    <cellStyle name="Comma 24 4" xfId="572" xr:uid="{00000000-0005-0000-0000-000089010000}"/>
    <cellStyle name="Comma 24 5" xfId="626" xr:uid="{00000000-0005-0000-0000-00008A010000}"/>
    <cellStyle name="Comma 24 6" xfId="692" xr:uid="{00000000-0005-0000-0000-00008B010000}"/>
    <cellStyle name="Comma 24 7" xfId="750" xr:uid="{00000000-0005-0000-0000-00008C010000}"/>
    <cellStyle name="Comma 24 8" xfId="808" xr:uid="{00000000-0005-0000-0000-00008D010000}"/>
    <cellStyle name="Comma 24 9" xfId="863" xr:uid="{00000000-0005-0000-0000-00008E010000}"/>
    <cellStyle name="Comma 25" xfId="506" xr:uid="{00000000-0005-0000-0000-00008F010000}"/>
    <cellStyle name="Comma 26" xfId="511" xr:uid="{00000000-0005-0000-0000-000090010000}"/>
    <cellStyle name="Comma 27" xfId="565" xr:uid="{00000000-0005-0000-0000-000091010000}"/>
    <cellStyle name="Comma 28" xfId="570" xr:uid="{00000000-0005-0000-0000-000092010000}"/>
    <cellStyle name="Comma 29" xfId="623" xr:uid="{00000000-0005-0000-0000-000093010000}"/>
    <cellStyle name="Comma 3" xfId="135" xr:uid="{00000000-0005-0000-0000-000094010000}"/>
    <cellStyle name="Comma 3 10" xfId="803" xr:uid="{00000000-0005-0000-0000-000095010000}"/>
    <cellStyle name="Comma 3 11" xfId="809" xr:uid="{00000000-0005-0000-0000-000096010000}"/>
    <cellStyle name="Comma 3 12" xfId="864" xr:uid="{00000000-0005-0000-0000-000097010000}"/>
    <cellStyle name="Comma 3 13" xfId="919" xr:uid="{00000000-0005-0000-0000-000098010000}"/>
    <cellStyle name="Comma 3 14" xfId="977" xr:uid="{00000000-0005-0000-0000-000099010000}"/>
    <cellStyle name="Comma 3 15" xfId="1035" xr:uid="{00000000-0005-0000-0000-00009A010000}"/>
    <cellStyle name="Comma 3 16" xfId="1088" xr:uid="{00000000-0005-0000-0000-00009B010000}"/>
    <cellStyle name="Comma 3 2" xfId="136" xr:uid="{00000000-0005-0000-0000-00009C010000}"/>
    <cellStyle name="Comma 3 2 10" xfId="924" xr:uid="{00000000-0005-0000-0000-00009D010000}"/>
    <cellStyle name="Comma 3 2 11" xfId="982" xr:uid="{00000000-0005-0000-0000-00009E010000}"/>
    <cellStyle name="Comma 3 2 12" xfId="1040" xr:uid="{00000000-0005-0000-0000-00009F010000}"/>
    <cellStyle name="Comma 3 2 2" xfId="447" xr:uid="{00000000-0005-0000-0000-0000A0010000}"/>
    <cellStyle name="Comma 3 2 3" xfId="519" xr:uid="{00000000-0005-0000-0000-0000A1010000}"/>
    <cellStyle name="Comma 3 2 4" xfId="577" xr:uid="{00000000-0005-0000-0000-0000A2010000}"/>
    <cellStyle name="Comma 3 2 5" xfId="632" xr:uid="{00000000-0005-0000-0000-0000A3010000}"/>
    <cellStyle name="Comma 3 2 6" xfId="697" xr:uid="{00000000-0005-0000-0000-0000A4010000}"/>
    <cellStyle name="Comma 3 2 7" xfId="755" xr:uid="{00000000-0005-0000-0000-0000A5010000}"/>
    <cellStyle name="Comma 3 2 8" xfId="814" xr:uid="{00000000-0005-0000-0000-0000A6010000}"/>
    <cellStyle name="Comma 3 2 9" xfId="869" xr:uid="{00000000-0005-0000-0000-0000A7010000}"/>
    <cellStyle name="Comma 3 3" xfId="435" xr:uid="{00000000-0005-0000-0000-0000A8010000}"/>
    <cellStyle name="Comma 3 4" xfId="508" xr:uid="{00000000-0005-0000-0000-0000A9010000}"/>
    <cellStyle name="Comma 3 5" xfId="567" xr:uid="{00000000-0005-0000-0000-0000AA010000}"/>
    <cellStyle name="Comma 3 6" xfId="627" xr:uid="{00000000-0005-0000-0000-0000AB010000}"/>
    <cellStyle name="Comma 3 7" xfId="683" xr:uid="{00000000-0005-0000-0000-0000AC010000}"/>
    <cellStyle name="Comma 3 8" xfId="687" xr:uid="{00000000-0005-0000-0000-0000AD010000}"/>
    <cellStyle name="Comma 3 9" xfId="745" xr:uid="{00000000-0005-0000-0000-0000AE010000}"/>
    <cellStyle name="Comma 30" xfId="641" xr:uid="{00000000-0005-0000-0000-0000AF010000}"/>
    <cellStyle name="Comma 31" xfId="681" xr:uid="{00000000-0005-0000-0000-0000B0010000}"/>
    <cellStyle name="Comma 32" xfId="685" xr:uid="{00000000-0005-0000-0000-0000B1010000}"/>
    <cellStyle name="Comma 33" xfId="690" xr:uid="{00000000-0005-0000-0000-0000B2010000}"/>
    <cellStyle name="Comma 34" xfId="743" xr:uid="{00000000-0005-0000-0000-0000B3010000}"/>
    <cellStyle name="Comma 35" xfId="748" xr:uid="{00000000-0005-0000-0000-0000B4010000}"/>
    <cellStyle name="Comma 36" xfId="801" xr:uid="{00000000-0005-0000-0000-0000B5010000}"/>
    <cellStyle name="Comma 37" xfId="805" xr:uid="{00000000-0005-0000-0000-0000B6010000}"/>
    <cellStyle name="Comma 38" xfId="860" xr:uid="{00000000-0005-0000-0000-0000B7010000}"/>
    <cellStyle name="Comma 39" xfId="915" xr:uid="{00000000-0005-0000-0000-0000B8010000}"/>
    <cellStyle name="Comma 4" xfId="137" xr:uid="{00000000-0005-0000-0000-0000B9010000}"/>
    <cellStyle name="Comma 4 10" xfId="925" xr:uid="{00000000-0005-0000-0000-0000BA010000}"/>
    <cellStyle name="Comma 4 11" xfId="983" xr:uid="{00000000-0005-0000-0000-0000BB010000}"/>
    <cellStyle name="Comma 4 12" xfId="1041" xr:uid="{00000000-0005-0000-0000-0000BC010000}"/>
    <cellStyle name="Comma 4 2" xfId="448" xr:uid="{00000000-0005-0000-0000-0000BD010000}"/>
    <cellStyle name="Comma 4 3" xfId="520" xr:uid="{00000000-0005-0000-0000-0000BE010000}"/>
    <cellStyle name="Comma 4 4" xfId="578" xr:uid="{00000000-0005-0000-0000-0000BF010000}"/>
    <cellStyle name="Comma 4 5" xfId="633" xr:uid="{00000000-0005-0000-0000-0000C0010000}"/>
    <cellStyle name="Comma 4 6" xfId="698" xr:uid="{00000000-0005-0000-0000-0000C1010000}"/>
    <cellStyle name="Comma 4 7" xfId="756" xr:uid="{00000000-0005-0000-0000-0000C2010000}"/>
    <cellStyle name="Comma 4 8" xfId="815" xr:uid="{00000000-0005-0000-0000-0000C3010000}"/>
    <cellStyle name="Comma 4 9" xfId="870" xr:uid="{00000000-0005-0000-0000-0000C4010000}"/>
    <cellStyle name="Comma 40" xfId="933" xr:uid="{00000000-0005-0000-0000-0000C5010000}"/>
    <cellStyle name="Comma 41" xfId="973" xr:uid="{00000000-0005-0000-0000-0000C6010000}"/>
    <cellStyle name="Comma 42" xfId="991" xr:uid="{00000000-0005-0000-0000-0000C7010000}"/>
    <cellStyle name="Comma 43" xfId="1031" xr:uid="{00000000-0005-0000-0000-0000C8010000}"/>
    <cellStyle name="Comma 44" xfId="1086" xr:uid="{00000000-0005-0000-0000-0000C9010000}"/>
    <cellStyle name="Comma 5" xfId="138" xr:uid="{00000000-0005-0000-0000-0000CA010000}"/>
    <cellStyle name="Comma 5 10" xfId="926" xr:uid="{00000000-0005-0000-0000-0000CB010000}"/>
    <cellStyle name="Comma 5 11" xfId="984" xr:uid="{00000000-0005-0000-0000-0000CC010000}"/>
    <cellStyle name="Comma 5 12" xfId="1042" xr:uid="{00000000-0005-0000-0000-0000CD010000}"/>
    <cellStyle name="Comma 5 2" xfId="449" xr:uid="{00000000-0005-0000-0000-0000CE010000}"/>
    <cellStyle name="Comma 5 3" xfId="521" xr:uid="{00000000-0005-0000-0000-0000CF010000}"/>
    <cellStyle name="Comma 5 4" xfId="579" xr:uid="{00000000-0005-0000-0000-0000D0010000}"/>
    <cellStyle name="Comma 5 5" xfId="634" xr:uid="{00000000-0005-0000-0000-0000D1010000}"/>
    <cellStyle name="Comma 5 6" xfId="699" xr:uid="{00000000-0005-0000-0000-0000D2010000}"/>
    <cellStyle name="Comma 5 7" xfId="757" xr:uid="{00000000-0005-0000-0000-0000D3010000}"/>
    <cellStyle name="Comma 5 8" xfId="816" xr:uid="{00000000-0005-0000-0000-0000D4010000}"/>
    <cellStyle name="Comma 5 9" xfId="871" xr:uid="{00000000-0005-0000-0000-0000D5010000}"/>
    <cellStyle name="Comma 6" xfId="139" xr:uid="{00000000-0005-0000-0000-0000D6010000}"/>
    <cellStyle name="Comma 6 10" xfId="872" xr:uid="{00000000-0005-0000-0000-0000D7010000}"/>
    <cellStyle name="Comma 6 11" xfId="927" xr:uid="{00000000-0005-0000-0000-0000D8010000}"/>
    <cellStyle name="Comma 6 12" xfId="985" xr:uid="{00000000-0005-0000-0000-0000D9010000}"/>
    <cellStyle name="Comma 6 13" xfId="1043" xr:uid="{00000000-0005-0000-0000-0000DA010000}"/>
    <cellStyle name="Comma 6 2" xfId="140" xr:uid="{00000000-0005-0000-0000-0000DB010000}"/>
    <cellStyle name="Comma 6 2 2" xfId="451" xr:uid="{00000000-0005-0000-0000-0000DC010000}"/>
    <cellStyle name="Comma 6 3" xfId="450" xr:uid="{00000000-0005-0000-0000-0000DD010000}"/>
    <cellStyle name="Comma 6 4" xfId="522" xr:uid="{00000000-0005-0000-0000-0000DE010000}"/>
    <cellStyle name="Comma 6 5" xfId="580" xr:uid="{00000000-0005-0000-0000-0000DF010000}"/>
    <cellStyle name="Comma 6 6" xfId="635" xr:uid="{00000000-0005-0000-0000-0000E0010000}"/>
    <cellStyle name="Comma 6 7" xfId="700" xr:uid="{00000000-0005-0000-0000-0000E1010000}"/>
    <cellStyle name="Comma 6 8" xfId="758" xr:uid="{00000000-0005-0000-0000-0000E2010000}"/>
    <cellStyle name="Comma 6 9" xfId="817" xr:uid="{00000000-0005-0000-0000-0000E3010000}"/>
    <cellStyle name="Comma 6_07.12 JET A-1 KOT-Mt ATLANTIC MUSE(GULF)" xfId="141" xr:uid="{00000000-0005-0000-0000-0000E4010000}"/>
    <cellStyle name="Comma 7" xfId="142" xr:uid="{00000000-0005-0000-0000-0000E5010000}"/>
    <cellStyle name="Comma 7 10" xfId="928" xr:uid="{00000000-0005-0000-0000-0000E6010000}"/>
    <cellStyle name="Comma 7 11" xfId="986" xr:uid="{00000000-0005-0000-0000-0000E7010000}"/>
    <cellStyle name="Comma 7 12" xfId="1044" xr:uid="{00000000-0005-0000-0000-0000E8010000}"/>
    <cellStyle name="Comma 7 2" xfId="452" xr:uid="{00000000-0005-0000-0000-0000E9010000}"/>
    <cellStyle name="Comma 7 3" xfId="523" xr:uid="{00000000-0005-0000-0000-0000EA010000}"/>
    <cellStyle name="Comma 7 4" xfId="581" xr:uid="{00000000-0005-0000-0000-0000EB010000}"/>
    <cellStyle name="Comma 7 5" xfId="636" xr:uid="{00000000-0005-0000-0000-0000EC010000}"/>
    <cellStyle name="Comma 7 6" xfId="701" xr:uid="{00000000-0005-0000-0000-0000ED010000}"/>
    <cellStyle name="Comma 7 7" xfId="759" xr:uid="{00000000-0005-0000-0000-0000EE010000}"/>
    <cellStyle name="Comma 7 8" xfId="818" xr:uid="{00000000-0005-0000-0000-0000EF010000}"/>
    <cellStyle name="Comma 7 9" xfId="873" xr:uid="{00000000-0005-0000-0000-0000F0010000}"/>
    <cellStyle name="Comma 8" xfId="143" xr:uid="{00000000-0005-0000-0000-0000F1010000}"/>
    <cellStyle name="Comma 8 2" xfId="453" xr:uid="{00000000-0005-0000-0000-0000F2010000}"/>
    <cellStyle name="Comma 9" xfId="144" xr:uid="{00000000-0005-0000-0000-0000F3010000}"/>
    <cellStyle name="Comma 9 2" xfId="454" xr:uid="{00000000-0005-0000-0000-0000F4010000}"/>
    <cellStyle name="Comma0" xfId="145" xr:uid="{00000000-0005-0000-0000-0000F7010000}"/>
    <cellStyle name="Commentaire" xfId="146" xr:uid="{00000000-0005-0000-0000-0000F8010000}"/>
    <cellStyle name="Copied" xfId="147" xr:uid="{00000000-0005-0000-0000-0000F9010000}"/>
    <cellStyle name="Currency [0]b" xfId="148" xr:uid="{00000000-0005-0000-0000-0000FB010000}"/>
    <cellStyle name="Currency [00]" xfId="149" xr:uid="{00000000-0005-0000-0000-0000FC010000}"/>
    <cellStyle name="Currency 2" xfId="150" xr:uid="{00000000-0005-0000-0000-0000FD010000}"/>
    <cellStyle name="currency(2)" xfId="151" xr:uid="{00000000-0005-0000-0000-0000FE010000}"/>
    <cellStyle name="Currency0" xfId="152" xr:uid="{00000000-0005-0000-0000-0000FF010000}"/>
    <cellStyle name="Date Short" xfId="153" xr:uid="{00000000-0005-0000-0000-000000020000}"/>
    <cellStyle name="Date_OUTPUT2 (2)" xfId="154" xr:uid="{00000000-0005-0000-0000-000001020000}"/>
    <cellStyle name="Dezimal [0]_laroux" xfId="155" xr:uid="{00000000-0005-0000-0000-000002020000}"/>
    <cellStyle name="Dezimal_laroux" xfId="156" xr:uid="{00000000-0005-0000-0000-000003020000}"/>
    <cellStyle name="Enter Currency (0)" xfId="157" xr:uid="{00000000-0005-0000-0000-000004020000}"/>
    <cellStyle name="Enter Currency (2)" xfId="158" xr:uid="{00000000-0005-0000-0000-000005020000}"/>
    <cellStyle name="Enter Units (0)" xfId="159" xr:uid="{00000000-0005-0000-0000-000006020000}"/>
    <cellStyle name="Enter Units (1)" xfId="160" xr:uid="{00000000-0005-0000-0000-000007020000}"/>
    <cellStyle name="Enter Units (2)" xfId="161" xr:uid="{00000000-0005-0000-0000-000008020000}"/>
    <cellStyle name="Entered" xfId="162" xr:uid="{00000000-0005-0000-0000-000009020000}"/>
    <cellStyle name="Entrée" xfId="163" xr:uid="{00000000-0005-0000-0000-00000A020000}"/>
    <cellStyle name="Explanatory Text" xfId="164" builtinId="53" customBuiltin="1"/>
    <cellStyle name="Explanatory Text 2" xfId="165" xr:uid="{00000000-0005-0000-0000-00000C020000}"/>
    <cellStyle name="Good" xfId="166" builtinId="26" customBuiltin="1"/>
    <cellStyle name="Good 2" xfId="167" xr:uid="{00000000-0005-0000-0000-00000E020000}"/>
    <cellStyle name="Grey" xfId="168" xr:uid="{00000000-0005-0000-0000-00000F020000}"/>
    <cellStyle name="Grey 2" xfId="455" xr:uid="{00000000-0005-0000-0000-000010020000}"/>
    <cellStyle name="Header1" xfId="169" xr:uid="{00000000-0005-0000-0000-000011020000}"/>
    <cellStyle name="Header2" xfId="170" xr:uid="{00000000-0005-0000-0000-000012020000}"/>
    <cellStyle name="Heading 1" xfId="171" builtinId="16" customBuiltin="1"/>
    <cellStyle name="Heading 1 2" xfId="172" xr:uid="{00000000-0005-0000-0000-000014020000}"/>
    <cellStyle name="Heading 2" xfId="173" builtinId="17" customBuiltin="1"/>
    <cellStyle name="Heading 2 2" xfId="174" xr:uid="{00000000-0005-0000-0000-000016020000}"/>
    <cellStyle name="Heading 3" xfId="175" builtinId="18" customBuiltin="1"/>
    <cellStyle name="Heading 3 2" xfId="176" xr:uid="{00000000-0005-0000-0000-000018020000}"/>
    <cellStyle name="Heading 4" xfId="177" builtinId="19" customBuiltin="1"/>
    <cellStyle name="Heading 4 2" xfId="178" xr:uid="{00000000-0005-0000-0000-00001A020000}"/>
    <cellStyle name="Horizontal" xfId="179" xr:uid="{00000000-0005-0000-0000-00001B020000}"/>
    <cellStyle name="Hyperlink 2" xfId="180" xr:uid="{00000000-0005-0000-0000-00001C020000}"/>
    <cellStyle name="Hyperlink 2 2" xfId="1091" xr:uid="{00000000-0005-0000-0000-00001D020000}"/>
    <cellStyle name="Hyperlink 3" xfId="181" xr:uid="{00000000-0005-0000-0000-00001E020000}"/>
    <cellStyle name="Hyperlink 4" xfId="1095" xr:uid="{3F3D56AC-D122-4406-BC42-9F7F962DEF72}"/>
    <cellStyle name="Input" xfId="182" builtinId="20" customBuiltin="1"/>
    <cellStyle name="Input [yellow]" xfId="183" xr:uid="{00000000-0005-0000-0000-000020020000}"/>
    <cellStyle name="Input [yellow] 2" xfId="456" xr:uid="{00000000-0005-0000-0000-000021020000}"/>
    <cellStyle name="Input 2" xfId="184" xr:uid="{00000000-0005-0000-0000-000022020000}"/>
    <cellStyle name="Input 3" xfId="185" xr:uid="{00000000-0005-0000-0000-000023020000}"/>
    <cellStyle name="Insatisfaisant" xfId="186" xr:uid="{00000000-0005-0000-0000-000024020000}"/>
    <cellStyle name="Link Currency (0)" xfId="187" xr:uid="{00000000-0005-0000-0000-000025020000}"/>
    <cellStyle name="Link Currency (2)" xfId="188" xr:uid="{00000000-0005-0000-0000-000026020000}"/>
    <cellStyle name="Link Units (0)" xfId="189" xr:uid="{00000000-0005-0000-0000-000027020000}"/>
    <cellStyle name="Link Units (1)" xfId="190" xr:uid="{00000000-0005-0000-0000-000028020000}"/>
    <cellStyle name="Link Units (2)" xfId="191" xr:uid="{00000000-0005-0000-0000-000029020000}"/>
    <cellStyle name="Linked Cell" xfId="192" builtinId="24" customBuiltin="1"/>
    <cellStyle name="Linked Cell 2" xfId="193" xr:uid="{00000000-0005-0000-0000-00002B020000}"/>
    <cellStyle name="macroname" xfId="194" xr:uid="{00000000-0005-0000-0000-00002C020000}"/>
    <cellStyle name="Matrix" xfId="195" xr:uid="{00000000-0005-0000-0000-00002D020000}"/>
    <cellStyle name="Milliers [0]_calcul" xfId="196" xr:uid="{00000000-0005-0000-0000-00002E020000}"/>
    <cellStyle name="Milliers 2" xfId="197" xr:uid="{00000000-0005-0000-0000-00002F020000}"/>
    <cellStyle name="Milliers 2 10" xfId="929" xr:uid="{00000000-0005-0000-0000-000030020000}"/>
    <cellStyle name="Milliers 2 11" xfId="987" xr:uid="{00000000-0005-0000-0000-000031020000}"/>
    <cellStyle name="Milliers 2 12" xfId="1045" xr:uid="{00000000-0005-0000-0000-000032020000}"/>
    <cellStyle name="Milliers 2 2" xfId="457" xr:uid="{00000000-0005-0000-0000-000033020000}"/>
    <cellStyle name="Milliers 2 3" xfId="524" xr:uid="{00000000-0005-0000-0000-000034020000}"/>
    <cellStyle name="Milliers 2 4" xfId="582" xr:uid="{00000000-0005-0000-0000-000035020000}"/>
    <cellStyle name="Milliers 2 5" xfId="637" xr:uid="{00000000-0005-0000-0000-000036020000}"/>
    <cellStyle name="Milliers 2 6" xfId="702" xr:uid="{00000000-0005-0000-0000-000037020000}"/>
    <cellStyle name="Milliers 2 7" xfId="760" xr:uid="{00000000-0005-0000-0000-000038020000}"/>
    <cellStyle name="Milliers 2 8" xfId="819" xr:uid="{00000000-0005-0000-0000-000039020000}"/>
    <cellStyle name="Milliers 2 9" xfId="874" xr:uid="{00000000-0005-0000-0000-00003A020000}"/>
    <cellStyle name="Milliers_calcul" xfId="198" xr:uid="{00000000-0005-0000-0000-00003B020000}"/>
    <cellStyle name="Monétaire [0]_calcul" xfId="199" xr:uid="{00000000-0005-0000-0000-00003C020000}"/>
    <cellStyle name="Monétaire_calcul" xfId="200" xr:uid="{00000000-0005-0000-0000-00003D020000}"/>
    <cellStyle name="Neutral" xfId="201" builtinId="28" customBuiltin="1"/>
    <cellStyle name="Neutral 2" xfId="202" xr:uid="{00000000-0005-0000-0000-00003F020000}"/>
    <cellStyle name="Neutre" xfId="203" xr:uid="{00000000-0005-0000-0000-000040020000}"/>
    <cellStyle name="New Times Roman" xfId="204" xr:uid="{00000000-0005-0000-0000-000041020000}"/>
    <cellStyle name="Normal" xfId="0" builtinId="0"/>
    <cellStyle name="Normal - Style1" xfId="205" xr:uid="{00000000-0005-0000-0000-000043020000}"/>
    <cellStyle name="Normal - Style1 2" xfId="206" xr:uid="{00000000-0005-0000-0000-000044020000}"/>
    <cellStyle name="Normal - Style1 3" xfId="458" xr:uid="{00000000-0005-0000-0000-000045020000}"/>
    <cellStyle name="Normal - Style1_~2985205" xfId="207" xr:uid="{00000000-0005-0000-0000-000046020000}"/>
    <cellStyle name="Normal 10" xfId="208" xr:uid="{00000000-0005-0000-0000-000047020000}"/>
    <cellStyle name="Normal 11" xfId="209" xr:uid="{00000000-0005-0000-0000-000048020000}"/>
    <cellStyle name="Normal 11 10" xfId="875" xr:uid="{00000000-0005-0000-0000-000049020000}"/>
    <cellStyle name="Normal 11 11" xfId="930" xr:uid="{00000000-0005-0000-0000-00004A020000}"/>
    <cellStyle name="Normal 11 12" xfId="988" xr:uid="{00000000-0005-0000-0000-00004B020000}"/>
    <cellStyle name="Normal 11 13" xfId="1046" xr:uid="{00000000-0005-0000-0000-00004C020000}"/>
    <cellStyle name="Normal 11 2" xfId="210" xr:uid="{00000000-0005-0000-0000-00004D020000}"/>
    <cellStyle name="Normal 11 2 2" xfId="211" xr:uid="{00000000-0005-0000-0000-00004E020000}"/>
    <cellStyle name="Normal 11 3" xfId="459" xr:uid="{00000000-0005-0000-0000-00004F020000}"/>
    <cellStyle name="Normal 11 4" xfId="525" xr:uid="{00000000-0005-0000-0000-000050020000}"/>
    <cellStyle name="Normal 11 5" xfId="583" xr:uid="{00000000-0005-0000-0000-000051020000}"/>
    <cellStyle name="Normal 11 6" xfId="638" xr:uid="{00000000-0005-0000-0000-000052020000}"/>
    <cellStyle name="Normal 11 7" xfId="703" xr:uid="{00000000-0005-0000-0000-000053020000}"/>
    <cellStyle name="Normal 11 8" xfId="761" xr:uid="{00000000-0005-0000-0000-000054020000}"/>
    <cellStyle name="Normal 11 9" xfId="820" xr:uid="{00000000-0005-0000-0000-000055020000}"/>
    <cellStyle name="Normal 12" xfId="212" xr:uid="{00000000-0005-0000-0000-000056020000}"/>
    <cellStyle name="Normal 12 10" xfId="951" xr:uid="{00000000-0005-0000-0000-000057020000}"/>
    <cellStyle name="Normal 12 11" xfId="1009" xr:uid="{00000000-0005-0000-0000-000058020000}"/>
    <cellStyle name="Normal 12 12" xfId="1064" xr:uid="{00000000-0005-0000-0000-000059020000}"/>
    <cellStyle name="Normal 12 2" xfId="483" xr:uid="{00000000-0005-0000-0000-00005A020000}"/>
    <cellStyle name="Normal 12 3" xfId="543" xr:uid="{00000000-0005-0000-0000-00005B020000}"/>
    <cellStyle name="Normal 12 4" xfId="601" xr:uid="{00000000-0005-0000-0000-00005C020000}"/>
    <cellStyle name="Normal 12 5" xfId="659" xr:uid="{00000000-0005-0000-0000-00005D020000}"/>
    <cellStyle name="Normal 12 6" xfId="721" xr:uid="{00000000-0005-0000-0000-00005E020000}"/>
    <cellStyle name="Normal 12 7" xfId="779" xr:uid="{00000000-0005-0000-0000-00005F020000}"/>
    <cellStyle name="Normal 12 8" xfId="838" xr:uid="{00000000-0005-0000-0000-000060020000}"/>
    <cellStyle name="Normal 12 9" xfId="893" xr:uid="{00000000-0005-0000-0000-000061020000}"/>
    <cellStyle name="Normal 13" xfId="213" xr:uid="{00000000-0005-0000-0000-000062020000}"/>
    <cellStyle name="Normal 13 10" xfId="780" xr:uid="{00000000-0005-0000-0000-000063020000}"/>
    <cellStyle name="Normal 13 11" xfId="839" xr:uid="{00000000-0005-0000-0000-000064020000}"/>
    <cellStyle name="Normal 13 12" xfId="894" xr:uid="{00000000-0005-0000-0000-000065020000}"/>
    <cellStyle name="Normal 13 13" xfId="952" xr:uid="{00000000-0005-0000-0000-000066020000}"/>
    <cellStyle name="Normal 13 14" xfId="1010" xr:uid="{00000000-0005-0000-0000-000067020000}"/>
    <cellStyle name="Normal 13 15" xfId="1065" xr:uid="{00000000-0005-0000-0000-000068020000}"/>
    <cellStyle name="Normal 13 2" xfId="214" xr:uid="{00000000-0005-0000-0000-000069020000}"/>
    <cellStyle name="Normal 13 2 10" xfId="934" xr:uid="{00000000-0005-0000-0000-00006A020000}"/>
    <cellStyle name="Normal 13 2 11" xfId="992" xr:uid="{00000000-0005-0000-0000-00006B020000}"/>
    <cellStyle name="Normal 13 2 12" xfId="1047" xr:uid="{00000000-0005-0000-0000-00006C020000}"/>
    <cellStyle name="Normal 13 2 2" xfId="464" xr:uid="{00000000-0005-0000-0000-00006D020000}"/>
    <cellStyle name="Normal 13 2 3" xfId="526" xr:uid="{00000000-0005-0000-0000-00006E020000}"/>
    <cellStyle name="Normal 13 2 4" xfId="584" xr:uid="{00000000-0005-0000-0000-00006F020000}"/>
    <cellStyle name="Normal 13 2 5" xfId="642" xr:uid="{00000000-0005-0000-0000-000070020000}"/>
    <cellStyle name="Normal 13 2 6" xfId="704" xr:uid="{00000000-0005-0000-0000-000071020000}"/>
    <cellStyle name="Normal 13 2 7" xfId="762" xr:uid="{00000000-0005-0000-0000-000072020000}"/>
    <cellStyle name="Normal 13 2 8" xfId="821" xr:uid="{00000000-0005-0000-0000-000073020000}"/>
    <cellStyle name="Normal 13 2 9" xfId="876" xr:uid="{00000000-0005-0000-0000-000074020000}"/>
    <cellStyle name="Normal 13 3" xfId="215" xr:uid="{00000000-0005-0000-0000-000075020000}"/>
    <cellStyle name="Normal 13 3 10" xfId="920" xr:uid="{00000000-0005-0000-0000-000076020000}"/>
    <cellStyle name="Normal 13 3 11" xfId="978" xr:uid="{00000000-0005-0000-0000-000077020000}"/>
    <cellStyle name="Normal 13 3 12" xfId="1036" xr:uid="{00000000-0005-0000-0000-000078020000}"/>
    <cellStyle name="Normal 13 3 2" xfId="436" xr:uid="{00000000-0005-0000-0000-000079020000}"/>
    <cellStyle name="Normal 13 3 3" xfId="515" xr:uid="{00000000-0005-0000-0000-00007A020000}"/>
    <cellStyle name="Normal 13 3 4" xfId="573" xr:uid="{00000000-0005-0000-0000-00007B020000}"/>
    <cellStyle name="Normal 13 3 5" xfId="628" xr:uid="{00000000-0005-0000-0000-00007C020000}"/>
    <cellStyle name="Normal 13 3 6" xfId="693" xr:uid="{00000000-0005-0000-0000-00007D020000}"/>
    <cellStyle name="Normal 13 3 7" xfId="751" xr:uid="{00000000-0005-0000-0000-00007E020000}"/>
    <cellStyle name="Normal 13 3 8" xfId="810" xr:uid="{00000000-0005-0000-0000-00007F020000}"/>
    <cellStyle name="Normal 13 3 9" xfId="865" xr:uid="{00000000-0005-0000-0000-000080020000}"/>
    <cellStyle name="Normal 13 4" xfId="504" xr:uid="{00000000-0005-0000-0000-000081020000}"/>
    <cellStyle name="Normal 13 4 10" xfId="1030" xr:uid="{00000000-0005-0000-0000-000082020000}"/>
    <cellStyle name="Normal 13 4 11" xfId="1085" xr:uid="{00000000-0005-0000-0000-000083020000}"/>
    <cellStyle name="Normal 13 4 2" xfId="564" xr:uid="{00000000-0005-0000-0000-000084020000}"/>
    <cellStyle name="Normal 13 4 3" xfId="622" xr:uid="{00000000-0005-0000-0000-000085020000}"/>
    <cellStyle name="Normal 13 4 4" xfId="680" xr:uid="{00000000-0005-0000-0000-000086020000}"/>
    <cellStyle name="Normal 13 4 5" xfId="742" xr:uid="{00000000-0005-0000-0000-000087020000}"/>
    <cellStyle name="Normal 13 4 6" xfId="800" xr:uid="{00000000-0005-0000-0000-000088020000}"/>
    <cellStyle name="Normal 13 4 7" xfId="859" xr:uid="{00000000-0005-0000-0000-000089020000}"/>
    <cellStyle name="Normal 13 4 8" xfId="914" xr:uid="{00000000-0005-0000-0000-00008A020000}"/>
    <cellStyle name="Normal 13 4 9" xfId="972" xr:uid="{00000000-0005-0000-0000-00008B020000}"/>
    <cellStyle name="Normal 13 5" xfId="484" xr:uid="{00000000-0005-0000-0000-00008C020000}"/>
    <cellStyle name="Normal 13 6" xfId="544" xr:uid="{00000000-0005-0000-0000-00008D020000}"/>
    <cellStyle name="Normal 13 7" xfId="602" xr:uid="{00000000-0005-0000-0000-00008E020000}"/>
    <cellStyle name="Normal 13 8" xfId="660" xr:uid="{00000000-0005-0000-0000-00008F020000}"/>
    <cellStyle name="Normal 13 9" xfId="722" xr:uid="{00000000-0005-0000-0000-000090020000}"/>
    <cellStyle name="Normal 14" xfId="216" xr:uid="{00000000-0005-0000-0000-000091020000}"/>
    <cellStyle name="Normal 15" xfId="217" xr:uid="{00000000-0005-0000-0000-000092020000}"/>
    <cellStyle name="Normal 15 10" xfId="953" xr:uid="{00000000-0005-0000-0000-000093020000}"/>
    <cellStyle name="Normal 15 11" xfId="1011" xr:uid="{00000000-0005-0000-0000-000094020000}"/>
    <cellStyle name="Normal 15 12" xfId="1066" xr:uid="{00000000-0005-0000-0000-000095020000}"/>
    <cellStyle name="Normal 15 2" xfId="485" xr:uid="{00000000-0005-0000-0000-000096020000}"/>
    <cellStyle name="Normal 15 3" xfId="545" xr:uid="{00000000-0005-0000-0000-000097020000}"/>
    <cellStyle name="Normal 15 4" xfId="603" xr:uid="{00000000-0005-0000-0000-000098020000}"/>
    <cellStyle name="Normal 15 5" xfId="661" xr:uid="{00000000-0005-0000-0000-000099020000}"/>
    <cellStyle name="Normal 15 6" xfId="723" xr:uid="{00000000-0005-0000-0000-00009A020000}"/>
    <cellStyle name="Normal 15 7" xfId="781" xr:uid="{00000000-0005-0000-0000-00009B020000}"/>
    <cellStyle name="Normal 15 8" xfId="840" xr:uid="{00000000-0005-0000-0000-00009C020000}"/>
    <cellStyle name="Normal 15 9" xfId="895" xr:uid="{00000000-0005-0000-0000-00009D020000}"/>
    <cellStyle name="Normal 16" xfId="218" xr:uid="{00000000-0005-0000-0000-00009E020000}"/>
    <cellStyle name="Normal 16 10" xfId="841" xr:uid="{00000000-0005-0000-0000-00009F020000}"/>
    <cellStyle name="Normal 16 11" xfId="896" xr:uid="{00000000-0005-0000-0000-0000A0020000}"/>
    <cellStyle name="Normal 16 12" xfId="954" xr:uid="{00000000-0005-0000-0000-0000A1020000}"/>
    <cellStyle name="Normal 16 13" xfId="1012" xr:uid="{00000000-0005-0000-0000-0000A2020000}"/>
    <cellStyle name="Normal 16 14" xfId="1067" xr:uid="{00000000-0005-0000-0000-0000A3020000}"/>
    <cellStyle name="Normal 16 2" xfId="219" xr:uid="{00000000-0005-0000-0000-0000A4020000}"/>
    <cellStyle name="Normal 16 2 10" xfId="897" xr:uid="{00000000-0005-0000-0000-0000A5020000}"/>
    <cellStyle name="Normal 16 2 11" xfId="955" xr:uid="{00000000-0005-0000-0000-0000A6020000}"/>
    <cellStyle name="Normal 16 2 12" xfId="1013" xr:uid="{00000000-0005-0000-0000-0000A7020000}"/>
    <cellStyle name="Normal 16 2 13" xfId="1068" xr:uid="{00000000-0005-0000-0000-0000A8020000}"/>
    <cellStyle name="Normal 16 2 2" xfId="220" xr:uid="{00000000-0005-0000-0000-0000A9020000}"/>
    <cellStyle name="Normal 16 2 2 10" xfId="956" xr:uid="{00000000-0005-0000-0000-0000AA020000}"/>
    <cellStyle name="Normal 16 2 2 11" xfId="1014" xr:uid="{00000000-0005-0000-0000-0000AB020000}"/>
    <cellStyle name="Normal 16 2 2 12" xfId="1069" xr:uid="{00000000-0005-0000-0000-0000AC020000}"/>
    <cellStyle name="Normal 16 2 2 2" xfId="488" xr:uid="{00000000-0005-0000-0000-0000AD020000}"/>
    <cellStyle name="Normal 16 2 2 3" xfId="548" xr:uid="{00000000-0005-0000-0000-0000AE020000}"/>
    <cellStyle name="Normal 16 2 2 4" xfId="606" xr:uid="{00000000-0005-0000-0000-0000AF020000}"/>
    <cellStyle name="Normal 16 2 2 5" xfId="664" xr:uid="{00000000-0005-0000-0000-0000B0020000}"/>
    <cellStyle name="Normal 16 2 2 6" xfId="726" xr:uid="{00000000-0005-0000-0000-0000B1020000}"/>
    <cellStyle name="Normal 16 2 2 7" xfId="784" xr:uid="{00000000-0005-0000-0000-0000B2020000}"/>
    <cellStyle name="Normal 16 2 2 8" xfId="843" xr:uid="{00000000-0005-0000-0000-0000B3020000}"/>
    <cellStyle name="Normal 16 2 2 9" xfId="898" xr:uid="{00000000-0005-0000-0000-0000B4020000}"/>
    <cellStyle name="Normal 16 2 3" xfId="487" xr:uid="{00000000-0005-0000-0000-0000B5020000}"/>
    <cellStyle name="Normal 16 2 4" xfId="547" xr:uid="{00000000-0005-0000-0000-0000B6020000}"/>
    <cellStyle name="Normal 16 2 5" xfId="605" xr:uid="{00000000-0005-0000-0000-0000B7020000}"/>
    <cellStyle name="Normal 16 2 6" xfId="663" xr:uid="{00000000-0005-0000-0000-0000B8020000}"/>
    <cellStyle name="Normal 16 2 7" xfId="725" xr:uid="{00000000-0005-0000-0000-0000B9020000}"/>
    <cellStyle name="Normal 16 2 8" xfId="783" xr:uid="{00000000-0005-0000-0000-0000BA020000}"/>
    <cellStyle name="Normal 16 2 9" xfId="842" xr:uid="{00000000-0005-0000-0000-0000BB020000}"/>
    <cellStyle name="Normal 16 3" xfId="221" xr:uid="{00000000-0005-0000-0000-0000BC020000}"/>
    <cellStyle name="Normal 16 3 10" xfId="957" xr:uid="{00000000-0005-0000-0000-0000BD020000}"/>
    <cellStyle name="Normal 16 3 11" xfId="1015" xr:uid="{00000000-0005-0000-0000-0000BE020000}"/>
    <cellStyle name="Normal 16 3 12" xfId="1070" xr:uid="{00000000-0005-0000-0000-0000BF020000}"/>
    <cellStyle name="Normal 16 3 2" xfId="489" xr:uid="{00000000-0005-0000-0000-0000C0020000}"/>
    <cellStyle name="Normal 16 3 3" xfId="549" xr:uid="{00000000-0005-0000-0000-0000C1020000}"/>
    <cellStyle name="Normal 16 3 4" xfId="607" xr:uid="{00000000-0005-0000-0000-0000C2020000}"/>
    <cellStyle name="Normal 16 3 5" xfId="665" xr:uid="{00000000-0005-0000-0000-0000C3020000}"/>
    <cellStyle name="Normal 16 3 6" xfId="727" xr:uid="{00000000-0005-0000-0000-0000C4020000}"/>
    <cellStyle name="Normal 16 3 7" xfId="785" xr:uid="{00000000-0005-0000-0000-0000C5020000}"/>
    <cellStyle name="Normal 16 3 8" xfId="844" xr:uid="{00000000-0005-0000-0000-0000C6020000}"/>
    <cellStyle name="Normal 16 3 9" xfId="899" xr:uid="{00000000-0005-0000-0000-0000C7020000}"/>
    <cellStyle name="Normal 16 4" xfId="486" xr:uid="{00000000-0005-0000-0000-0000C8020000}"/>
    <cellStyle name="Normal 16 5" xfId="546" xr:uid="{00000000-0005-0000-0000-0000C9020000}"/>
    <cellStyle name="Normal 16 6" xfId="604" xr:uid="{00000000-0005-0000-0000-0000CA020000}"/>
    <cellStyle name="Normal 16 7" xfId="662" xr:uid="{00000000-0005-0000-0000-0000CB020000}"/>
    <cellStyle name="Normal 16 8" xfId="724" xr:uid="{00000000-0005-0000-0000-0000CC020000}"/>
    <cellStyle name="Normal 16 9" xfId="782" xr:uid="{00000000-0005-0000-0000-0000CD020000}"/>
    <cellStyle name="Normal 17" xfId="222" xr:uid="{00000000-0005-0000-0000-0000CE020000}"/>
    <cellStyle name="Normal 17 10" xfId="958" xr:uid="{00000000-0005-0000-0000-0000CF020000}"/>
    <cellStyle name="Normal 17 11" xfId="1016" xr:uid="{00000000-0005-0000-0000-0000D0020000}"/>
    <cellStyle name="Normal 17 12" xfId="1071" xr:uid="{00000000-0005-0000-0000-0000D1020000}"/>
    <cellStyle name="Normal 17 2" xfId="490" xr:uid="{00000000-0005-0000-0000-0000D2020000}"/>
    <cellStyle name="Normal 17 3" xfId="550" xr:uid="{00000000-0005-0000-0000-0000D3020000}"/>
    <cellStyle name="Normal 17 4" xfId="608" xr:uid="{00000000-0005-0000-0000-0000D4020000}"/>
    <cellStyle name="Normal 17 5" xfId="666" xr:uid="{00000000-0005-0000-0000-0000D5020000}"/>
    <cellStyle name="Normal 17 6" xfId="728" xr:uid="{00000000-0005-0000-0000-0000D6020000}"/>
    <cellStyle name="Normal 17 7" xfId="786" xr:uid="{00000000-0005-0000-0000-0000D7020000}"/>
    <cellStyle name="Normal 17 8" xfId="845" xr:uid="{00000000-0005-0000-0000-0000D8020000}"/>
    <cellStyle name="Normal 17 9" xfId="900" xr:uid="{00000000-0005-0000-0000-0000D9020000}"/>
    <cellStyle name="Normal 18" xfId="223" xr:uid="{00000000-0005-0000-0000-0000DA020000}"/>
    <cellStyle name="Normal 18 10" xfId="901" xr:uid="{00000000-0005-0000-0000-0000DB020000}"/>
    <cellStyle name="Normal 18 11" xfId="959" xr:uid="{00000000-0005-0000-0000-0000DC020000}"/>
    <cellStyle name="Normal 18 12" xfId="1017" xr:uid="{00000000-0005-0000-0000-0000DD020000}"/>
    <cellStyle name="Normal 18 13" xfId="1072" xr:uid="{00000000-0005-0000-0000-0000DE020000}"/>
    <cellStyle name="Normal 18 2" xfId="224" xr:uid="{00000000-0005-0000-0000-0000DF020000}"/>
    <cellStyle name="Normal 18 2 10" xfId="960" xr:uid="{00000000-0005-0000-0000-0000E0020000}"/>
    <cellStyle name="Normal 18 2 11" xfId="1018" xr:uid="{00000000-0005-0000-0000-0000E1020000}"/>
    <cellStyle name="Normal 18 2 12" xfId="1073" xr:uid="{00000000-0005-0000-0000-0000E2020000}"/>
    <cellStyle name="Normal 18 2 2" xfId="492" xr:uid="{00000000-0005-0000-0000-0000E3020000}"/>
    <cellStyle name="Normal 18 2 3" xfId="552" xr:uid="{00000000-0005-0000-0000-0000E4020000}"/>
    <cellStyle name="Normal 18 2 4" xfId="610" xr:uid="{00000000-0005-0000-0000-0000E5020000}"/>
    <cellStyle name="Normal 18 2 5" xfId="668" xr:uid="{00000000-0005-0000-0000-0000E6020000}"/>
    <cellStyle name="Normal 18 2 6" xfId="730" xr:uid="{00000000-0005-0000-0000-0000E7020000}"/>
    <cellStyle name="Normal 18 2 7" xfId="788" xr:uid="{00000000-0005-0000-0000-0000E8020000}"/>
    <cellStyle name="Normal 18 2 8" xfId="847" xr:uid="{00000000-0005-0000-0000-0000E9020000}"/>
    <cellStyle name="Normal 18 2 9" xfId="902" xr:uid="{00000000-0005-0000-0000-0000EA020000}"/>
    <cellStyle name="Normal 18 3" xfId="491" xr:uid="{00000000-0005-0000-0000-0000EB020000}"/>
    <cellStyle name="Normal 18 4" xfId="551" xr:uid="{00000000-0005-0000-0000-0000EC020000}"/>
    <cellStyle name="Normal 18 5" xfId="609" xr:uid="{00000000-0005-0000-0000-0000ED020000}"/>
    <cellStyle name="Normal 18 6" xfId="667" xr:uid="{00000000-0005-0000-0000-0000EE020000}"/>
    <cellStyle name="Normal 18 7" xfId="729" xr:uid="{00000000-0005-0000-0000-0000EF020000}"/>
    <cellStyle name="Normal 18 8" xfId="787" xr:uid="{00000000-0005-0000-0000-0000F0020000}"/>
    <cellStyle name="Normal 18 9" xfId="846" xr:uid="{00000000-0005-0000-0000-0000F1020000}"/>
    <cellStyle name="Normal 19" xfId="225" xr:uid="{00000000-0005-0000-0000-0000F2020000}"/>
    <cellStyle name="Normal 19 10" xfId="961" xr:uid="{00000000-0005-0000-0000-0000F3020000}"/>
    <cellStyle name="Normal 19 11" xfId="1019" xr:uid="{00000000-0005-0000-0000-0000F4020000}"/>
    <cellStyle name="Normal 19 12" xfId="1074" xr:uid="{00000000-0005-0000-0000-0000F5020000}"/>
    <cellStyle name="Normal 19 2" xfId="493" xr:uid="{00000000-0005-0000-0000-0000F6020000}"/>
    <cellStyle name="Normal 19 3" xfId="553" xr:uid="{00000000-0005-0000-0000-0000F7020000}"/>
    <cellStyle name="Normal 19 4" xfId="611" xr:uid="{00000000-0005-0000-0000-0000F8020000}"/>
    <cellStyle name="Normal 19 5" xfId="669" xr:uid="{00000000-0005-0000-0000-0000F9020000}"/>
    <cellStyle name="Normal 19 6" xfId="731" xr:uid="{00000000-0005-0000-0000-0000FA020000}"/>
    <cellStyle name="Normal 19 7" xfId="789" xr:uid="{00000000-0005-0000-0000-0000FB020000}"/>
    <cellStyle name="Normal 19 8" xfId="848" xr:uid="{00000000-0005-0000-0000-0000FC020000}"/>
    <cellStyle name="Normal 19 9" xfId="903" xr:uid="{00000000-0005-0000-0000-0000FD020000}"/>
    <cellStyle name="Normal 2" xfId="226" xr:uid="{00000000-0005-0000-0000-0000FE020000}"/>
    <cellStyle name="Normal 2 10" xfId="227" xr:uid="{00000000-0005-0000-0000-0000FF020000}"/>
    <cellStyle name="Normal 2 11" xfId="228" xr:uid="{00000000-0005-0000-0000-000000030000}"/>
    <cellStyle name="Normal 2 12" xfId="229" xr:uid="{00000000-0005-0000-0000-000001030000}"/>
    <cellStyle name="Normal 2 13" xfId="230" xr:uid="{00000000-0005-0000-0000-000002030000}"/>
    <cellStyle name="Normal 2 14" xfId="231" xr:uid="{00000000-0005-0000-0000-000003030000}"/>
    <cellStyle name="Normal 2 15" xfId="232" xr:uid="{00000000-0005-0000-0000-000004030000}"/>
    <cellStyle name="Normal 2 16" xfId="233" xr:uid="{00000000-0005-0000-0000-000005030000}"/>
    <cellStyle name="Normal 2 17" xfId="234" xr:uid="{00000000-0005-0000-0000-000006030000}"/>
    <cellStyle name="Normal 2 18" xfId="235" xr:uid="{00000000-0005-0000-0000-000007030000}"/>
    <cellStyle name="Normal 2 19" xfId="236" xr:uid="{00000000-0005-0000-0000-000008030000}"/>
    <cellStyle name="Normal 2 2" xfId="237" xr:uid="{00000000-0005-0000-0000-000009030000}"/>
    <cellStyle name="Normal 2 2 2" xfId="238" xr:uid="{00000000-0005-0000-0000-00000A030000}"/>
    <cellStyle name="Normal 2 2 2 2" xfId="1090" xr:uid="{00000000-0005-0000-0000-00000B030000}"/>
    <cellStyle name="Normal 2 2 3" xfId="239" xr:uid="{00000000-0005-0000-0000-00000C030000}"/>
    <cellStyle name="Normal 2 2_07.12 JET A-1 KOT-Mt ATLANTIC MUSE(GULF)" xfId="240" xr:uid="{00000000-0005-0000-0000-00000D030000}"/>
    <cellStyle name="Normal 2 20" xfId="241" xr:uid="{00000000-0005-0000-0000-00000E030000}"/>
    <cellStyle name="Normal 2 21" xfId="242" xr:uid="{00000000-0005-0000-0000-00000F030000}"/>
    <cellStyle name="Normal 2 22" xfId="243" xr:uid="{00000000-0005-0000-0000-000010030000}"/>
    <cellStyle name="Normal 2 23" xfId="244" xr:uid="{00000000-0005-0000-0000-000011030000}"/>
    <cellStyle name="Normal 2 24" xfId="245" xr:uid="{00000000-0005-0000-0000-000012030000}"/>
    <cellStyle name="Normal 2 25" xfId="246" xr:uid="{00000000-0005-0000-0000-000013030000}"/>
    <cellStyle name="Normal 2 26" xfId="247" xr:uid="{00000000-0005-0000-0000-000014030000}"/>
    <cellStyle name="Normal 2 27" xfId="248" xr:uid="{00000000-0005-0000-0000-000015030000}"/>
    <cellStyle name="Normal 2 28" xfId="249" xr:uid="{00000000-0005-0000-0000-000016030000}"/>
    <cellStyle name="Normal 2 29" xfId="250" xr:uid="{00000000-0005-0000-0000-000017030000}"/>
    <cellStyle name="Normal 2 3" xfId="251" xr:uid="{00000000-0005-0000-0000-000018030000}"/>
    <cellStyle name="Normal 2 3 2" xfId="252" xr:uid="{00000000-0005-0000-0000-000019030000}"/>
    <cellStyle name="Normal 2 3_AGO offer to OILIBYA ex MT Stresa" xfId="253" xr:uid="{00000000-0005-0000-0000-00001A030000}"/>
    <cellStyle name="Normal 2 30" xfId="254" xr:uid="{00000000-0005-0000-0000-00001B030000}"/>
    <cellStyle name="Normal 2 31" xfId="255" xr:uid="{00000000-0005-0000-0000-00001C030000}"/>
    <cellStyle name="Normal 2 32" xfId="256" xr:uid="{00000000-0005-0000-0000-00001D030000}"/>
    <cellStyle name="Normal 2 33" xfId="257" xr:uid="{00000000-0005-0000-0000-00001E030000}"/>
    <cellStyle name="Normal 2 34" xfId="258" xr:uid="{00000000-0005-0000-0000-00001F030000}"/>
    <cellStyle name="Normal 2 35" xfId="259" xr:uid="{00000000-0005-0000-0000-000020030000}"/>
    <cellStyle name="Normal 2 36" xfId="260" xr:uid="{00000000-0005-0000-0000-000021030000}"/>
    <cellStyle name="Normal 2 37" xfId="261" xr:uid="{00000000-0005-0000-0000-000022030000}"/>
    <cellStyle name="Normal 2 38" xfId="262" xr:uid="{00000000-0005-0000-0000-000023030000}"/>
    <cellStyle name="Normal 2 39" xfId="460" xr:uid="{00000000-0005-0000-0000-000024030000}"/>
    <cellStyle name="Normal 2 4" xfId="263" xr:uid="{00000000-0005-0000-0000-000025030000}"/>
    <cellStyle name="Normal 2 4 2" xfId="264" xr:uid="{00000000-0005-0000-0000-000026030000}"/>
    <cellStyle name="Normal 2 4_AGO offer to OILIBYA ex MT Stresa" xfId="265" xr:uid="{00000000-0005-0000-0000-000027030000}"/>
    <cellStyle name="Normal 2 40" xfId="509" xr:uid="{00000000-0005-0000-0000-000028030000}"/>
    <cellStyle name="Normal 2 41" xfId="568" xr:uid="{00000000-0005-0000-0000-000029030000}"/>
    <cellStyle name="Normal 2 42" xfId="639" xr:uid="{00000000-0005-0000-0000-00002A030000}"/>
    <cellStyle name="Normal 2 43" xfId="684" xr:uid="{00000000-0005-0000-0000-00002B030000}"/>
    <cellStyle name="Normal 2 44" xfId="688" xr:uid="{00000000-0005-0000-0000-00002C030000}"/>
    <cellStyle name="Normal 2 45" xfId="746" xr:uid="{00000000-0005-0000-0000-00002D030000}"/>
    <cellStyle name="Normal 2 46" xfId="804" xr:uid="{00000000-0005-0000-0000-00002E030000}"/>
    <cellStyle name="Normal 2 47" xfId="931" xr:uid="{00000000-0005-0000-0000-00002F030000}"/>
    <cellStyle name="Normal 2 48" xfId="989" xr:uid="{00000000-0005-0000-0000-000030030000}"/>
    <cellStyle name="Normal 2 49" xfId="1089" xr:uid="{00000000-0005-0000-0000-000031030000}"/>
    <cellStyle name="Normal 2 5" xfId="266" xr:uid="{00000000-0005-0000-0000-000032030000}"/>
    <cellStyle name="Normal 2 6" xfId="267" xr:uid="{00000000-0005-0000-0000-000033030000}"/>
    <cellStyle name="Normal 2 6 2" xfId="268" xr:uid="{00000000-0005-0000-0000-000034030000}"/>
    <cellStyle name="Normal 2 6_Final Price Build Up" xfId="269" xr:uid="{00000000-0005-0000-0000-000035030000}"/>
    <cellStyle name="Normal 2 7" xfId="270" xr:uid="{00000000-0005-0000-0000-000036030000}"/>
    <cellStyle name="Normal 2 8" xfId="271" xr:uid="{00000000-0005-0000-0000-000037030000}"/>
    <cellStyle name="Normal 2 9" xfId="272" xr:uid="{00000000-0005-0000-0000-000038030000}"/>
    <cellStyle name="Normal 2_~2985205" xfId="273" xr:uid="{00000000-0005-0000-0000-000039030000}"/>
    <cellStyle name="Normal 20" xfId="274" xr:uid="{00000000-0005-0000-0000-00003A030000}"/>
    <cellStyle name="Normal 20 10" xfId="962" xr:uid="{00000000-0005-0000-0000-00003B030000}"/>
    <cellStyle name="Normal 20 11" xfId="1020" xr:uid="{00000000-0005-0000-0000-00003C030000}"/>
    <cellStyle name="Normal 20 12" xfId="1075" xr:uid="{00000000-0005-0000-0000-00003D030000}"/>
    <cellStyle name="Normal 20 2" xfId="494" xr:uid="{00000000-0005-0000-0000-00003E030000}"/>
    <cellStyle name="Normal 20 3" xfId="554" xr:uid="{00000000-0005-0000-0000-00003F030000}"/>
    <cellStyle name="Normal 20 4" xfId="612" xr:uid="{00000000-0005-0000-0000-000040030000}"/>
    <cellStyle name="Normal 20 5" xfId="670" xr:uid="{00000000-0005-0000-0000-000041030000}"/>
    <cellStyle name="Normal 20 6" xfId="732" xr:uid="{00000000-0005-0000-0000-000042030000}"/>
    <cellStyle name="Normal 20 7" xfId="790" xr:uid="{00000000-0005-0000-0000-000043030000}"/>
    <cellStyle name="Normal 20 8" xfId="849" xr:uid="{00000000-0005-0000-0000-000044030000}"/>
    <cellStyle name="Normal 20 9" xfId="904" xr:uid="{00000000-0005-0000-0000-000045030000}"/>
    <cellStyle name="Normal 21" xfId="275" xr:uid="{00000000-0005-0000-0000-000046030000}"/>
    <cellStyle name="Normal 22" xfId="430" xr:uid="{00000000-0005-0000-0000-000047030000}"/>
    <cellStyle name="Normal 23" xfId="463" xr:uid="{00000000-0005-0000-0000-000048030000}"/>
    <cellStyle name="Normal 24" xfId="505" xr:uid="{00000000-0005-0000-0000-000049030000}"/>
    <cellStyle name="Normal 25" xfId="512" xr:uid="{00000000-0005-0000-0000-00004A030000}"/>
    <cellStyle name="Normal 26" xfId="1094" xr:uid="{1FA5943D-925B-4431-9506-B7161DEF92AF}"/>
    <cellStyle name="Normal 3" xfId="276" xr:uid="{00000000-0005-0000-0000-00004B030000}"/>
    <cellStyle name="Normal 3 2" xfId="277" xr:uid="{00000000-0005-0000-0000-00004C030000}"/>
    <cellStyle name="Normal 3 3" xfId="278" xr:uid="{00000000-0005-0000-0000-00004D030000}"/>
    <cellStyle name="Normal 3_~2985205" xfId="279" xr:uid="{00000000-0005-0000-0000-00004E030000}"/>
    <cellStyle name="Normal 35" xfId="1093" xr:uid="{5A69890E-D5EF-4C65-B166-FED4ADBA454F}"/>
    <cellStyle name="Normal 38" xfId="280" xr:uid="{00000000-0005-0000-0000-00004F030000}"/>
    <cellStyle name="Normal 4" xfId="281" xr:uid="{00000000-0005-0000-0000-000050030000}"/>
    <cellStyle name="Normal 4 2" xfId="282" xr:uid="{00000000-0005-0000-0000-000051030000}"/>
    <cellStyle name="Normal 4 3" xfId="283" xr:uid="{00000000-0005-0000-0000-000052030000}"/>
    <cellStyle name="Normal 4_~2985205" xfId="284" xr:uid="{00000000-0005-0000-0000-000053030000}"/>
    <cellStyle name="Normal 5" xfId="285" xr:uid="{00000000-0005-0000-0000-000054030000}"/>
    <cellStyle name="Normal 5 2" xfId="286" xr:uid="{00000000-0005-0000-0000-000055030000}"/>
    <cellStyle name="Normal 5 3" xfId="287" xr:uid="{00000000-0005-0000-0000-000056030000}"/>
    <cellStyle name="Normal 5 4" xfId="288" xr:uid="{00000000-0005-0000-0000-000057030000}"/>
    <cellStyle name="Normal 5_07.12 JET A-1 KOT-Mt ATLANTIC MUSE(GULF)" xfId="289" xr:uid="{00000000-0005-0000-0000-000058030000}"/>
    <cellStyle name="Normal 6" xfId="290" xr:uid="{00000000-0005-0000-0000-000059030000}"/>
    <cellStyle name="Normal 6 2" xfId="291" xr:uid="{00000000-0005-0000-0000-00005A030000}"/>
    <cellStyle name="Normal 6 3" xfId="292" xr:uid="{00000000-0005-0000-0000-00005B030000}"/>
    <cellStyle name="Normal 6_Copy of Final Price Build Up (4).xls" xfId="293" xr:uid="{00000000-0005-0000-0000-00005C030000}"/>
    <cellStyle name="Normal 7" xfId="294" xr:uid="{00000000-0005-0000-0000-00005D030000}"/>
    <cellStyle name="Normal 7 2" xfId="295" xr:uid="{00000000-0005-0000-0000-00005E030000}"/>
    <cellStyle name="Normal 7 3" xfId="296" xr:uid="{00000000-0005-0000-0000-00005F030000}"/>
    <cellStyle name="Normal 7 4" xfId="297" xr:uid="{00000000-0005-0000-0000-000060030000}"/>
    <cellStyle name="Normal 7 4 10" xfId="963" xr:uid="{00000000-0005-0000-0000-000061030000}"/>
    <cellStyle name="Normal 7 4 11" xfId="1021" xr:uid="{00000000-0005-0000-0000-000062030000}"/>
    <cellStyle name="Normal 7 4 12" xfId="1076" xr:uid="{00000000-0005-0000-0000-000063030000}"/>
    <cellStyle name="Normal 7 4 2" xfId="495" xr:uid="{00000000-0005-0000-0000-000064030000}"/>
    <cellStyle name="Normal 7 4 3" xfId="555" xr:uid="{00000000-0005-0000-0000-000065030000}"/>
    <cellStyle name="Normal 7 4 4" xfId="613" xr:uid="{00000000-0005-0000-0000-000066030000}"/>
    <cellStyle name="Normal 7 4 5" xfId="671" xr:uid="{00000000-0005-0000-0000-000067030000}"/>
    <cellStyle name="Normal 7 4 6" xfId="733" xr:uid="{00000000-0005-0000-0000-000068030000}"/>
    <cellStyle name="Normal 7 4 7" xfId="791" xr:uid="{00000000-0005-0000-0000-000069030000}"/>
    <cellStyle name="Normal 7 4 8" xfId="850" xr:uid="{00000000-0005-0000-0000-00006A030000}"/>
    <cellStyle name="Normal 7 4 9" xfId="905" xr:uid="{00000000-0005-0000-0000-00006B030000}"/>
    <cellStyle name="Normal 8" xfId="298" xr:uid="{00000000-0005-0000-0000-00006C030000}"/>
    <cellStyle name="Normal 8 2" xfId="299" xr:uid="{00000000-0005-0000-0000-00006D030000}"/>
    <cellStyle name="Normal 8 3" xfId="300" xr:uid="{00000000-0005-0000-0000-00006E030000}"/>
    <cellStyle name="Normal 8_Refinery Production Apr 2012 final" xfId="301" xr:uid="{00000000-0005-0000-0000-00006F030000}"/>
    <cellStyle name="Normal 9" xfId="302" xr:uid="{00000000-0005-0000-0000-000070030000}"/>
    <cellStyle name="Note" xfId="303" builtinId="10" customBuiltin="1"/>
    <cellStyle name="Note 2" xfId="304" xr:uid="{00000000-0005-0000-0000-000073030000}"/>
    <cellStyle name="Option" xfId="305" xr:uid="{00000000-0005-0000-0000-000074030000}"/>
    <cellStyle name="OptionHeading" xfId="306" xr:uid="{00000000-0005-0000-0000-000075030000}"/>
    <cellStyle name="OptionHeading 10" xfId="307" xr:uid="{00000000-0005-0000-0000-000076030000}"/>
    <cellStyle name="OptionHeading 11" xfId="308" xr:uid="{00000000-0005-0000-0000-000077030000}"/>
    <cellStyle name="OptionHeading 12" xfId="309" xr:uid="{00000000-0005-0000-0000-000078030000}"/>
    <cellStyle name="OptionHeading 13" xfId="310" xr:uid="{00000000-0005-0000-0000-000079030000}"/>
    <cellStyle name="OptionHeading 14" xfId="311" xr:uid="{00000000-0005-0000-0000-00007A030000}"/>
    <cellStyle name="OptionHeading 15" xfId="312" xr:uid="{00000000-0005-0000-0000-00007B030000}"/>
    <cellStyle name="OptionHeading 16" xfId="313" xr:uid="{00000000-0005-0000-0000-00007C030000}"/>
    <cellStyle name="OptionHeading 17" xfId="314" xr:uid="{00000000-0005-0000-0000-00007D030000}"/>
    <cellStyle name="OptionHeading 18" xfId="315" xr:uid="{00000000-0005-0000-0000-00007E030000}"/>
    <cellStyle name="OptionHeading 19" xfId="316" xr:uid="{00000000-0005-0000-0000-00007F030000}"/>
    <cellStyle name="OptionHeading 2" xfId="317" xr:uid="{00000000-0005-0000-0000-000080030000}"/>
    <cellStyle name="OptionHeading 20" xfId="318" xr:uid="{00000000-0005-0000-0000-000081030000}"/>
    <cellStyle name="OptionHeading 21" xfId="319" xr:uid="{00000000-0005-0000-0000-000082030000}"/>
    <cellStyle name="OptionHeading 22" xfId="320" xr:uid="{00000000-0005-0000-0000-000083030000}"/>
    <cellStyle name="OptionHeading 23" xfId="321" xr:uid="{00000000-0005-0000-0000-000084030000}"/>
    <cellStyle name="OptionHeading 24" xfId="322" xr:uid="{00000000-0005-0000-0000-000085030000}"/>
    <cellStyle name="OptionHeading 25" xfId="323" xr:uid="{00000000-0005-0000-0000-000086030000}"/>
    <cellStyle name="OptionHeading 26" xfId="324" xr:uid="{00000000-0005-0000-0000-000087030000}"/>
    <cellStyle name="OptionHeading 27" xfId="325" xr:uid="{00000000-0005-0000-0000-000088030000}"/>
    <cellStyle name="OptionHeading 28" xfId="326" xr:uid="{00000000-0005-0000-0000-000089030000}"/>
    <cellStyle name="OptionHeading 29" xfId="327" xr:uid="{00000000-0005-0000-0000-00008A030000}"/>
    <cellStyle name="OptionHeading 3" xfId="328" xr:uid="{00000000-0005-0000-0000-00008B030000}"/>
    <cellStyle name="OptionHeading 30" xfId="329" xr:uid="{00000000-0005-0000-0000-00008C030000}"/>
    <cellStyle name="OptionHeading 31" xfId="330" xr:uid="{00000000-0005-0000-0000-00008D030000}"/>
    <cellStyle name="OptionHeading 32" xfId="331" xr:uid="{00000000-0005-0000-0000-00008E030000}"/>
    <cellStyle name="OptionHeading 33" xfId="332" xr:uid="{00000000-0005-0000-0000-00008F030000}"/>
    <cellStyle name="OptionHeading 34" xfId="333" xr:uid="{00000000-0005-0000-0000-000090030000}"/>
    <cellStyle name="OptionHeading 35" xfId="334" xr:uid="{00000000-0005-0000-0000-000091030000}"/>
    <cellStyle name="OptionHeading 36" xfId="335" xr:uid="{00000000-0005-0000-0000-000092030000}"/>
    <cellStyle name="OptionHeading 37" xfId="336" xr:uid="{00000000-0005-0000-0000-000093030000}"/>
    <cellStyle name="OptionHeading 4" xfId="337" xr:uid="{00000000-0005-0000-0000-000094030000}"/>
    <cellStyle name="OptionHeading 5" xfId="338" xr:uid="{00000000-0005-0000-0000-000095030000}"/>
    <cellStyle name="OptionHeading 6" xfId="339" xr:uid="{00000000-0005-0000-0000-000096030000}"/>
    <cellStyle name="OptionHeading 7" xfId="340" xr:uid="{00000000-0005-0000-0000-000097030000}"/>
    <cellStyle name="OptionHeading 8" xfId="341" xr:uid="{00000000-0005-0000-0000-000098030000}"/>
    <cellStyle name="OptionHeading 9" xfId="342" xr:uid="{00000000-0005-0000-0000-000099030000}"/>
    <cellStyle name="Output" xfId="343" builtinId="21" customBuiltin="1"/>
    <cellStyle name="Output 2" xfId="344" xr:uid="{00000000-0005-0000-0000-00009B030000}"/>
    <cellStyle name="Percent [0]" xfId="345" xr:uid="{00000000-0005-0000-0000-00009D030000}"/>
    <cellStyle name="Percent [00]" xfId="346" xr:uid="{00000000-0005-0000-0000-00009E030000}"/>
    <cellStyle name="Percent [00] 10" xfId="347" xr:uid="{00000000-0005-0000-0000-00009F030000}"/>
    <cellStyle name="Percent [00] 11" xfId="348" xr:uid="{00000000-0005-0000-0000-0000A0030000}"/>
    <cellStyle name="Percent [00] 12" xfId="349" xr:uid="{00000000-0005-0000-0000-0000A1030000}"/>
    <cellStyle name="Percent [00] 13" xfId="350" xr:uid="{00000000-0005-0000-0000-0000A2030000}"/>
    <cellStyle name="Percent [00] 14" xfId="351" xr:uid="{00000000-0005-0000-0000-0000A3030000}"/>
    <cellStyle name="Percent [00] 15" xfId="352" xr:uid="{00000000-0005-0000-0000-0000A4030000}"/>
    <cellStyle name="Percent [00] 16" xfId="353" xr:uid="{00000000-0005-0000-0000-0000A5030000}"/>
    <cellStyle name="Percent [00] 17" xfId="354" xr:uid="{00000000-0005-0000-0000-0000A6030000}"/>
    <cellStyle name="Percent [00] 18" xfId="355" xr:uid="{00000000-0005-0000-0000-0000A7030000}"/>
    <cellStyle name="Percent [00] 19" xfId="356" xr:uid="{00000000-0005-0000-0000-0000A8030000}"/>
    <cellStyle name="Percent [00] 2" xfId="357" xr:uid="{00000000-0005-0000-0000-0000A9030000}"/>
    <cellStyle name="Percent [00] 20" xfId="358" xr:uid="{00000000-0005-0000-0000-0000AA030000}"/>
    <cellStyle name="Percent [00] 21" xfId="359" xr:uid="{00000000-0005-0000-0000-0000AB030000}"/>
    <cellStyle name="Percent [00] 22" xfId="360" xr:uid="{00000000-0005-0000-0000-0000AC030000}"/>
    <cellStyle name="Percent [00] 23" xfId="361" xr:uid="{00000000-0005-0000-0000-0000AD030000}"/>
    <cellStyle name="Percent [00] 24" xfId="362" xr:uid="{00000000-0005-0000-0000-0000AE030000}"/>
    <cellStyle name="Percent [00] 25" xfId="363" xr:uid="{00000000-0005-0000-0000-0000AF030000}"/>
    <cellStyle name="Percent [00] 26" xfId="364" xr:uid="{00000000-0005-0000-0000-0000B0030000}"/>
    <cellStyle name="Percent [00] 27" xfId="365" xr:uid="{00000000-0005-0000-0000-0000B1030000}"/>
    <cellStyle name="Percent [00] 28" xfId="366" xr:uid="{00000000-0005-0000-0000-0000B2030000}"/>
    <cellStyle name="Percent [00] 29" xfId="367" xr:uid="{00000000-0005-0000-0000-0000B3030000}"/>
    <cellStyle name="Percent [00] 3" xfId="368" xr:uid="{00000000-0005-0000-0000-0000B4030000}"/>
    <cellStyle name="Percent [00] 30" xfId="369" xr:uid="{00000000-0005-0000-0000-0000B5030000}"/>
    <cellStyle name="Percent [00] 31" xfId="370" xr:uid="{00000000-0005-0000-0000-0000B6030000}"/>
    <cellStyle name="Percent [00] 32" xfId="371" xr:uid="{00000000-0005-0000-0000-0000B7030000}"/>
    <cellStyle name="Percent [00] 33" xfId="372" xr:uid="{00000000-0005-0000-0000-0000B8030000}"/>
    <cellStyle name="Percent [00] 34" xfId="373" xr:uid="{00000000-0005-0000-0000-0000B9030000}"/>
    <cellStyle name="Percent [00] 35" xfId="374" xr:uid="{00000000-0005-0000-0000-0000BA030000}"/>
    <cellStyle name="Percent [00] 36" xfId="375" xr:uid="{00000000-0005-0000-0000-0000BB030000}"/>
    <cellStyle name="Percent [00] 37" xfId="376" xr:uid="{00000000-0005-0000-0000-0000BC030000}"/>
    <cellStyle name="Percent [00] 4" xfId="377" xr:uid="{00000000-0005-0000-0000-0000BD030000}"/>
    <cellStyle name="Percent [00] 5" xfId="378" xr:uid="{00000000-0005-0000-0000-0000BE030000}"/>
    <cellStyle name="Percent [00] 6" xfId="379" xr:uid="{00000000-0005-0000-0000-0000BF030000}"/>
    <cellStyle name="Percent [00] 7" xfId="380" xr:uid="{00000000-0005-0000-0000-0000C0030000}"/>
    <cellStyle name="Percent [00] 8" xfId="381" xr:uid="{00000000-0005-0000-0000-0000C1030000}"/>
    <cellStyle name="Percent [00] 9" xfId="382" xr:uid="{00000000-0005-0000-0000-0000C2030000}"/>
    <cellStyle name="Percent [2]" xfId="383" xr:uid="{00000000-0005-0000-0000-0000C3030000}"/>
    <cellStyle name="Percent 2" xfId="384" xr:uid="{00000000-0005-0000-0000-0000C4030000}"/>
    <cellStyle name="Percent 3" xfId="385" xr:uid="{00000000-0005-0000-0000-0000C5030000}"/>
    <cellStyle name="Percent 3 2" xfId="1092" xr:uid="{00000000-0005-0000-0000-0000C6030000}"/>
    <cellStyle name="Percent 4" xfId="386" xr:uid="{00000000-0005-0000-0000-0000C7030000}"/>
    <cellStyle name="Percent 4 10" xfId="964" xr:uid="{00000000-0005-0000-0000-0000C8030000}"/>
    <cellStyle name="Percent 4 11" xfId="1022" xr:uid="{00000000-0005-0000-0000-0000C9030000}"/>
    <cellStyle name="Percent 4 12" xfId="1077" xr:uid="{00000000-0005-0000-0000-0000CA030000}"/>
    <cellStyle name="Percent 4 2" xfId="496" xr:uid="{00000000-0005-0000-0000-0000CB030000}"/>
    <cellStyle name="Percent 4 3" xfId="556" xr:uid="{00000000-0005-0000-0000-0000CC030000}"/>
    <cellStyle name="Percent 4 4" xfId="614" xr:uid="{00000000-0005-0000-0000-0000CD030000}"/>
    <cellStyle name="Percent 4 5" xfId="672" xr:uid="{00000000-0005-0000-0000-0000CE030000}"/>
    <cellStyle name="Percent 4 6" xfId="734" xr:uid="{00000000-0005-0000-0000-0000CF030000}"/>
    <cellStyle name="Percent 4 7" xfId="792" xr:uid="{00000000-0005-0000-0000-0000D0030000}"/>
    <cellStyle name="Percent 4 8" xfId="851" xr:uid="{00000000-0005-0000-0000-0000D1030000}"/>
    <cellStyle name="Percent 4 9" xfId="906" xr:uid="{00000000-0005-0000-0000-0000D2030000}"/>
    <cellStyle name="Percent 5" xfId="387" xr:uid="{00000000-0005-0000-0000-0000D3030000}"/>
    <cellStyle name="Percent 5 10" xfId="965" xr:uid="{00000000-0005-0000-0000-0000D4030000}"/>
    <cellStyle name="Percent 5 11" xfId="1023" xr:uid="{00000000-0005-0000-0000-0000D5030000}"/>
    <cellStyle name="Percent 5 12" xfId="1078" xr:uid="{00000000-0005-0000-0000-0000D6030000}"/>
    <cellStyle name="Percent 5 2" xfId="497" xr:uid="{00000000-0005-0000-0000-0000D7030000}"/>
    <cellStyle name="Percent 5 3" xfId="557" xr:uid="{00000000-0005-0000-0000-0000D8030000}"/>
    <cellStyle name="Percent 5 4" xfId="615" xr:uid="{00000000-0005-0000-0000-0000D9030000}"/>
    <cellStyle name="Percent 5 5" xfId="673" xr:uid="{00000000-0005-0000-0000-0000DA030000}"/>
    <cellStyle name="Percent 5 6" xfId="735" xr:uid="{00000000-0005-0000-0000-0000DB030000}"/>
    <cellStyle name="Percent 5 7" xfId="793" xr:uid="{00000000-0005-0000-0000-0000DC030000}"/>
    <cellStyle name="Percent 5 8" xfId="852" xr:uid="{00000000-0005-0000-0000-0000DD030000}"/>
    <cellStyle name="Percent 5 9" xfId="907" xr:uid="{00000000-0005-0000-0000-0000DE030000}"/>
    <cellStyle name="Percent 6" xfId="388" xr:uid="{00000000-0005-0000-0000-0000DF030000}"/>
    <cellStyle name="Percent 6 10" xfId="908" xr:uid="{00000000-0005-0000-0000-0000E0030000}"/>
    <cellStyle name="Percent 6 11" xfId="966" xr:uid="{00000000-0005-0000-0000-0000E1030000}"/>
    <cellStyle name="Percent 6 12" xfId="1024" xr:uid="{00000000-0005-0000-0000-0000E2030000}"/>
    <cellStyle name="Percent 6 13" xfId="1079" xr:uid="{00000000-0005-0000-0000-0000E3030000}"/>
    <cellStyle name="Percent 6 2" xfId="389" xr:uid="{00000000-0005-0000-0000-0000E4030000}"/>
    <cellStyle name="Percent 6 2 10" xfId="967" xr:uid="{00000000-0005-0000-0000-0000E5030000}"/>
    <cellStyle name="Percent 6 2 11" xfId="1025" xr:uid="{00000000-0005-0000-0000-0000E6030000}"/>
    <cellStyle name="Percent 6 2 12" xfId="1080" xr:uid="{00000000-0005-0000-0000-0000E7030000}"/>
    <cellStyle name="Percent 6 2 2" xfId="499" xr:uid="{00000000-0005-0000-0000-0000E8030000}"/>
    <cellStyle name="Percent 6 2 3" xfId="559" xr:uid="{00000000-0005-0000-0000-0000E9030000}"/>
    <cellStyle name="Percent 6 2 4" xfId="617" xr:uid="{00000000-0005-0000-0000-0000EA030000}"/>
    <cellStyle name="Percent 6 2 5" xfId="675" xr:uid="{00000000-0005-0000-0000-0000EB030000}"/>
    <cellStyle name="Percent 6 2 6" xfId="737" xr:uid="{00000000-0005-0000-0000-0000EC030000}"/>
    <cellStyle name="Percent 6 2 7" xfId="795" xr:uid="{00000000-0005-0000-0000-0000ED030000}"/>
    <cellStyle name="Percent 6 2 8" xfId="854" xr:uid="{00000000-0005-0000-0000-0000EE030000}"/>
    <cellStyle name="Percent 6 2 9" xfId="909" xr:uid="{00000000-0005-0000-0000-0000EF030000}"/>
    <cellStyle name="Percent 6 3" xfId="498" xr:uid="{00000000-0005-0000-0000-0000F0030000}"/>
    <cellStyle name="Percent 6 4" xfId="558" xr:uid="{00000000-0005-0000-0000-0000F1030000}"/>
    <cellStyle name="Percent 6 5" xfId="616" xr:uid="{00000000-0005-0000-0000-0000F2030000}"/>
    <cellStyle name="Percent 6 6" xfId="674" xr:uid="{00000000-0005-0000-0000-0000F3030000}"/>
    <cellStyle name="Percent 6 7" xfId="736" xr:uid="{00000000-0005-0000-0000-0000F4030000}"/>
    <cellStyle name="Percent 6 8" xfId="794" xr:uid="{00000000-0005-0000-0000-0000F5030000}"/>
    <cellStyle name="Percent 6 9" xfId="853" xr:uid="{00000000-0005-0000-0000-0000F6030000}"/>
    <cellStyle name="Percent 7" xfId="390" xr:uid="{00000000-0005-0000-0000-0000F7030000}"/>
    <cellStyle name="Percent 7 10" xfId="968" xr:uid="{00000000-0005-0000-0000-0000F8030000}"/>
    <cellStyle name="Percent 7 11" xfId="1026" xr:uid="{00000000-0005-0000-0000-0000F9030000}"/>
    <cellStyle name="Percent 7 12" xfId="1081" xr:uid="{00000000-0005-0000-0000-0000FA030000}"/>
    <cellStyle name="Percent 7 2" xfId="500" xr:uid="{00000000-0005-0000-0000-0000FB030000}"/>
    <cellStyle name="Percent 7 3" xfId="560" xr:uid="{00000000-0005-0000-0000-0000FC030000}"/>
    <cellStyle name="Percent 7 4" xfId="618" xr:uid="{00000000-0005-0000-0000-0000FD030000}"/>
    <cellStyle name="Percent 7 5" xfId="676" xr:uid="{00000000-0005-0000-0000-0000FE030000}"/>
    <cellStyle name="Percent 7 6" xfId="738" xr:uid="{00000000-0005-0000-0000-0000FF030000}"/>
    <cellStyle name="Percent 7 7" xfId="796" xr:uid="{00000000-0005-0000-0000-000000040000}"/>
    <cellStyle name="Percent 7 8" xfId="855" xr:uid="{00000000-0005-0000-0000-000001040000}"/>
    <cellStyle name="Percent 7 9" xfId="910" xr:uid="{00000000-0005-0000-0000-000002040000}"/>
    <cellStyle name="Percent 8" xfId="391" xr:uid="{00000000-0005-0000-0000-000003040000}"/>
    <cellStyle name="Percent 8 10" xfId="911" xr:uid="{00000000-0005-0000-0000-000004040000}"/>
    <cellStyle name="Percent 8 11" xfId="969" xr:uid="{00000000-0005-0000-0000-000005040000}"/>
    <cellStyle name="Percent 8 12" xfId="1027" xr:uid="{00000000-0005-0000-0000-000006040000}"/>
    <cellStyle name="Percent 8 13" xfId="1082" xr:uid="{00000000-0005-0000-0000-000007040000}"/>
    <cellStyle name="Percent 8 2" xfId="392" xr:uid="{00000000-0005-0000-0000-000008040000}"/>
    <cellStyle name="Percent 8 2 10" xfId="970" xr:uid="{00000000-0005-0000-0000-000009040000}"/>
    <cellStyle name="Percent 8 2 11" xfId="1028" xr:uid="{00000000-0005-0000-0000-00000A040000}"/>
    <cellStyle name="Percent 8 2 12" xfId="1083" xr:uid="{00000000-0005-0000-0000-00000B040000}"/>
    <cellStyle name="Percent 8 2 2" xfId="502" xr:uid="{00000000-0005-0000-0000-00000C040000}"/>
    <cellStyle name="Percent 8 2 3" xfId="562" xr:uid="{00000000-0005-0000-0000-00000D040000}"/>
    <cellStyle name="Percent 8 2 4" xfId="620" xr:uid="{00000000-0005-0000-0000-00000E040000}"/>
    <cellStyle name="Percent 8 2 5" xfId="678" xr:uid="{00000000-0005-0000-0000-00000F040000}"/>
    <cellStyle name="Percent 8 2 6" xfId="740" xr:uid="{00000000-0005-0000-0000-000010040000}"/>
    <cellStyle name="Percent 8 2 7" xfId="798" xr:uid="{00000000-0005-0000-0000-000011040000}"/>
    <cellStyle name="Percent 8 2 8" xfId="857" xr:uid="{00000000-0005-0000-0000-000012040000}"/>
    <cellStyle name="Percent 8 2 9" xfId="912" xr:uid="{00000000-0005-0000-0000-000013040000}"/>
    <cellStyle name="Percent 8 3" xfId="501" xr:uid="{00000000-0005-0000-0000-000014040000}"/>
    <cellStyle name="Percent 8 4" xfId="561" xr:uid="{00000000-0005-0000-0000-000015040000}"/>
    <cellStyle name="Percent 8 5" xfId="619" xr:uid="{00000000-0005-0000-0000-000016040000}"/>
    <cellStyle name="Percent 8 6" xfId="677" xr:uid="{00000000-0005-0000-0000-000017040000}"/>
    <cellStyle name="Percent 8 7" xfId="739" xr:uid="{00000000-0005-0000-0000-000018040000}"/>
    <cellStyle name="Percent 8 8" xfId="797" xr:uid="{00000000-0005-0000-0000-000019040000}"/>
    <cellStyle name="Percent 8 9" xfId="856" xr:uid="{00000000-0005-0000-0000-00001A040000}"/>
    <cellStyle name="Percent 9" xfId="393" xr:uid="{00000000-0005-0000-0000-00001B040000}"/>
    <cellStyle name="Percent 9 10" xfId="971" xr:uid="{00000000-0005-0000-0000-00001C040000}"/>
    <cellStyle name="Percent 9 11" xfId="1029" xr:uid="{00000000-0005-0000-0000-00001D040000}"/>
    <cellStyle name="Percent 9 12" xfId="1084" xr:uid="{00000000-0005-0000-0000-00001E040000}"/>
    <cellStyle name="Percent 9 2" xfId="503" xr:uid="{00000000-0005-0000-0000-00001F040000}"/>
    <cellStyle name="Percent 9 3" xfId="563" xr:uid="{00000000-0005-0000-0000-000020040000}"/>
    <cellStyle name="Percent 9 4" xfId="621" xr:uid="{00000000-0005-0000-0000-000021040000}"/>
    <cellStyle name="Percent 9 5" xfId="679" xr:uid="{00000000-0005-0000-0000-000022040000}"/>
    <cellStyle name="Percent 9 6" xfId="741" xr:uid="{00000000-0005-0000-0000-000023040000}"/>
    <cellStyle name="Percent 9 7" xfId="799" xr:uid="{00000000-0005-0000-0000-000024040000}"/>
    <cellStyle name="Percent 9 8" xfId="858" xr:uid="{00000000-0005-0000-0000-000025040000}"/>
    <cellStyle name="Percent 9 9" xfId="913" xr:uid="{00000000-0005-0000-0000-000026040000}"/>
    <cellStyle name="PrePop Currency (0)" xfId="394" xr:uid="{00000000-0005-0000-0000-000027040000}"/>
    <cellStyle name="PrePop Currency (2)" xfId="395" xr:uid="{00000000-0005-0000-0000-000028040000}"/>
    <cellStyle name="PrePop Units (0)" xfId="396" xr:uid="{00000000-0005-0000-0000-000029040000}"/>
    <cellStyle name="PrePop Units (1)" xfId="397" xr:uid="{00000000-0005-0000-0000-00002A040000}"/>
    <cellStyle name="PrePop Units (2)" xfId="398" xr:uid="{00000000-0005-0000-0000-00002B040000}"/>
    <cellStyle name="RevList" xfId="399" xr:uid="{00000000-0005-0000-0000-00002C040000}"/>
    <cellStyle name="Satisfaisant" xfId="400" xr:uid="{00000000-0005-0000-0000-00002D040000}"/>
    <cellStyle name="Smart Total" xfId="401" xr:uid="{00000000-0005-0000-0000-00002E040000}"/>
    <cellStyle name="Sortie" xfId="402" xr:uid="{00000000-0005-0000-0000-00002F040000}"/>
    <cellStyle name="Standard_laroux" xfId="403" xr:uid="{00000000-0005-0000-0000-000030040000}"/>
    <cellStyle name="Subtotal" xfId="404" xr:uid="{00000000-0005-0000-0000-000031040000}"/>
    <cellStyle name="Text Indent A" xfId="405" xr:uid="{00000000-0005-0000-0000-000032040000}"/>
    <cellStyle name="Text Indent B" xfId="406" xr:uid="{00000000-0005-0000-0000-000033040000}"/>
    <cellStyle name="Text Indent C" xfId="407" xr:uid="{00000000-0005-0000-0000-000034040000}"/>
    <cellStyle name="Texte explicatif" xfId="408" xr:uid="{00000000-0005-0000-0000-000035040000}"/>
    <cellStyle name="Title" xfId="409" builtinId="15" customBuiltin="1"/>
    <cellStyle name="Title 2" xfId="410" xr:uid="{00000000-0005-0000-0000-000037040000}"/>
    <cellStyle name="Titre" xfId="411" xr:uid="{00000000-0005-0000-0000-000038040000}"/>
    <cellStyle name="Titre 1" xfId="412" xr:uid="{00000000-0005-0000-0000-000039040000}"/>
    <cellStyle name="Titre 2" xfId="413" xr:uid="{00000000-0005-0000-0000-00003A040000}"/>
    <cellStyle name="Titre 3" xfId="414" xr:uid="{00000000-0005-0000-0000-00003B040000}"/>
    <cellStyle name="Titre 4" xfId="415" xr:uid="{00000000-0005-0000-0000-00003C040000}"/>
    <cellStyle name="Total" xfId="416" builtinId="25" customBuiltin="1"/>
    <cellStyle name="Total 2" xfId="417" xr:uid="{00000000-0005-0000-0000-00003E040000}"/>
    <cellStyle name="Tusental (0)_pldt" xfId="418" xr:uid="{00000000-0005-0000-0000-00003F040000}"/>
    <cellStyle name="Tusental_pldt" xfId="419" xr:uid="{00000000-0005-0000-0000-000040040000}"/>
    <cellStyle name="Valuta (0)_pldt" xfId="420" xr:uid="{00000000-0005-0000-0000-000041040000}"/>
    <cellStyle name="Valuta_pldt" xfId="421" xr:uid="{00000000-0005-0000-0000-000042040000}"/>
    <cellStyle name="Vérification" xfId="422" xr:uid="{00000000-0005-0000-0000-000043040000}"/>
    <cellStyle name="Vertical" xfId="423" xr:uid="{00000000-0005-0000-0000-000044040000}"/>
    <cellStyle name="Währung [0]_laroux" xfId="424" xr:uid="{00000000-0005-0000-0000-000045040000}"/>
    <cellStyle name="Währung_laroux" xfId="425" xr:uid="{00000000-0005-0000-0000-000046040000}"/>
    <cellStyle name="Warning Text" xfId="426" builtinId="11" customBuiltin="1"/>
    <cellStyle name="Warning Text 2" xfId="427" xr:uid="{00000000-0005-0000-0000-000048040000}"/>
    <cellStyle name="Yellow&amp;BlueBackground" xfId="428" xr:uid="{00000000-0005-0000-0000-000049040000}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89" formatCode="_-* #,##0.00000_-;\-* #,##0.00000_-;_-* &quot;-&quot;??_-;_-@_-"/>
      <fill>
        <patternFill patternType="solid">
          <fgColor indexed="64"/>
          <bgColor theme="6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89" formatCode="_-* #,##0.00000_-;\-* #,##0.00000_-;_-* &quot;-&quot;??_-;_-@_-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89" formatCode="_-* #,##0.00000_-;\-* #,##0.00000_-;_-* &quot;-&quot;??_-;_-@_-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9" formatCode="_-* #,##0_-;\-* #,##0_-;_-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9" formatCode="_-* #,##0_-;\-* #,##0_-;_-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9" formatCode="_-* #,##0_-;\-* #,##0_-;_-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9" formatCode="_-* #,##0_-;\-* #,##0_-;_-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9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alignment horizontal="center" vertical="top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alignment horizontal="center" vertical="top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alignment horizontal="center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www.myonlinetraininghub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447675</xdr:colOff>
      <xdr:row>0</xdr:row>
      <xdr:rowOff>66675</xdr:rowOff>
    </xdr:from>
    <xdr:ext cx="3705377" cy="504824"/>
    <xdr:pic>
      <xdr:nvPicPr>
        <xdr:cNvPr id="2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6497D6-5358-4FD1-B930-E6416BF9A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257925" y="66675"/>
          <a:ext cx="3705377" cy="50482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2181225</xdr:colOff>
      <xdr:row>0</xdr:row>
      <xdr:rowOff>76200</xdr:rowOff>
    </xdr:from>
    <xdr:ext cx="3705377" cy="504824"/>
    <xdr:pic>
      <xdr:nvPicPr>
        <xdr:cNvPr id="2" name="my-online-training-hub-logo-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3FBBA9-7591-4C48-A62E-C347F8534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534025" y="76200"/>
          <a:ext cx="3705377" cy="504824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6D36EA-B001-46EF-9B83-F195741B2579}" name="Table1" displayName="Table1" ref="A10:K18" totalsRowShown="0" headerRowDxfId="13" headerRowBorderDxfId="12" tableBorderDxfId="11">
  <autoFilter ref="A10:K18" xr:uid="{CE6D36EA-B001-46EF-9B83-F195741B257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DAD294E6-9E42-4EF5-B44B-7C3DAA504746}" name="Name" dataDxfId="10" dataCellStyle="Normal 21"/>
    <tableColumn id="2" xr3:uid="{B8767B59-A9CE-4678-981B-87EE8878B6C1}" name="Reference station " dataDxfId="9" dataCellStyle="Normal 21"/>
    <tableColumn id="3" xr3:uid="{6F5CDC5F-78D5-4FE9-B84D-A2E7D1D2B72B}" name="Nature of Delivery" dataDxfId="8" dataCellStyle="Normal 21"/>
    <tableColumn id="4" xr3:uid="{EFDBE52D-2229-41E9-B4B5-1BAE9B5418F0}" name="Applicable discount " dataDxfId="7" dataCellStyle="Comma"/>
    <tableColumn id="5" xr3:uid="{F008D28E-BB83-4CFA-9143-572B389EA934}" name="Distance to Client site " dataDxfId="6" dataCellStyle="Comma"/>
    <tableColumn id="6" xr3:uid="{0F48E473-B23F-4F97-9CA0-FC949AF95BCE}" name="Transport Rate " dataDxfId="5" dataCellStyle="Comma">
      <calculatedColumnFormula>CEILING(IF(E11&gt;100,0.33*E11,IF(E11&gt;25,0.35*E11,20)),1)</calculatedColumnFormula>
    </tableColumn>
    <tableColumn id="7" xr3:uid="{F12AC4E3-1391-4C3C-A6DC-DFA92C262A29}" name="Credit days" dataDxfId="4" dataCellStyle="Comma"/>
    <tableColumn id="8" xr3:uid="{156FACA2-9D99-45C6-87D9-FD56CCAECE85}" name="Provision for Financial Charges  " dataDxfId="3" dataCellStyle="Comma">
      <calculatedColumnFormula>AGO*IntRate/365*G11</calculatedColumnFormula>
    </tableColumn>
    <tableColumn id="9" xr3:uid="{E0E1BB9B-701C-4DA5-A2D0-9A2035671D0D}" name="Ridiculous IF" dataDxfId="2" dataCellStyle="Comma">
      <calculatedColumnFormula>CEILING(IF(C11="consignment",(IF($G11&gt;30,(CEILING(IF($B11="Station A",IF($F11&gt;10,($B$4-$D11+$F11),($B$4-$D11)),IF($F11&gt;10,($B$5-$D11+$F11),($B$5-$D11))),10)+(H11-AGO/365*30*IntRate)),(CEILING(IF($B11="Station A",IF($F11&gt;10,($B$4-$D11+$F11),($B$4-$D11)),IF($F11&gt;10,($B$5-$D11+$F11),($B$5-$D11))),10)))+20),(IF($G11&gt;30,(CEILING(IF($B11="Station A",IF($F11&gt;10,($B$4-$D11+$F11),($B$4-$D11)),IF($F11&gt;10,($B$5-$D11+$F11),($B$5-$D11))),10)+(H11-AGO/365*30*IntRate)),(CEILING(IF($B11="Station A",IF($F11&gt;10,($B$4-$D11+$F11),($B$4-$D11)),IF($F11&gt;10,($B$5-$D11+$F11),($B$5-$D11))),10))))),10)/FXRate</calculatedColumnFormula>
    </tableColumn>
    <tableColumn id="10" xr3:uid="{DD0616FA-9CE6-4804-AC66-0BFD80894803}" name="Wrapped Formula" dataDxfId="1" dataCellStyle="Comma">
      <calculatedColumnFormula>CEILING(
    IF(
        Formula!C11 = "consignment",
        (IF(
            Formula!$G11 &gt; 30,
            (CEILING(
                IF(
                    Formula!$B11 = "Station A",
                    IF(Formula!$F11 &gt; 10,(Formula!$B$4 - Formula!$D11 + Formula!$F11),(Formula!$B$4 - Formula!$D11)),
                    IF(Formula!$F11 &gt; 10,(Formula!$B$5 - Formula!$D11 + Formula!$F11),(Formula!$B$5 - Formula!$D11))
                ),
                10
            ) + (Formula!H11 - AGO / 365 * 30 * IntRate)),
            (CEILING(
                IF(
                    Formula!$B11 = "Station A",
                    IF(Formula!$F11 &gt; 10,(Formula!$B$4 - Formula!$D11 + Formula!$F11),(Formula!$B$4 - Formula!$D11)),
                    IF(Formula!$F11 &gt; 10,(Formula!$B$5 - Formula!$D11 + Formula!$F11),(Formula!$B$5 - Formula!$D11))
                ),
                10
            ))
        ) + 20),
        (IF(
            Formula!$G11 &gt; 30,
            (CEILING(
                IF(
                    Formula!$B11 = "Station A",
                    IF(Formula!$F11 &gt; 10,(Formula!$B$4 - Formula!$D11 + Formula!$F11),(Formula!$B$4 - Formula!$D11)),
                    IF(Formula!$F11 &gt; 10,(Formula!$B$5 - Formula!$D11 + Formula!$F11),(Formula!$B$5 - Formula!$D11))
                ),
                10
            ) + (Formula!H11 - AGO / 365 * 30 * IntRate)),
            (CEILING(
                IF(
                    Formula!$B11 = "Station A",
                    IF(Formula!$F11 &gt; 10,(Formula!$B$4 - Formula!$D11 + Formula!$F11),(Formula!$B$4 - Formula!$D11)),
                    IF(Formula!$F11 &gt; 10,(Formula!$B$5 - Formula!$D11 + Formula!$F11),(Formula!$B$5 - Formula!$D11))
                ),
                10
            ))
        ))
    ),
    10
)/FXRate</calculatedColumnFormula>
    </tableColumn>
    <tableColumn id="11" xr3:uid="{8BDB9BF7-0C97-4E4F-A218-FF6E0F2EF42B}" name="Simplified Calc." dataDxfId="0" dataCellStyle="Comma">
      <calculatedColumnFormula>CEILING(
_xlfn.XLOOKUP(Table1[[#This Row],[Reference station ]],$A$4:$A$5,$B$4:$B$5,,0)
-Table1[[#This Row],[Applicable discount ]]
+(Table1[[#This Row],[Nature of Delivery]]="Consignment")*20
+(Table1[[#This Row],[Transport Rate ]]&gt;10)*Table1[[#This Row],[Transport Rate ]]
+(Table1[[#This Row],[Credit days]]&gt;30)*(Table1[[#This Row],[Provision for Financial Charges  ]]-AGO/365*30*IntRate),10)
/FXRate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844" row="8">
    <wetp:webextensionref xmlns:r="http://schemas.openxmlformats.org/officeDocument/2006/relationships" r:id="rId1"/>
  </wetp:taskpane>
  <wetp:taskpane dockstate="right" visibility="0" width="677" row="10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A848F6FA-1CF9-41A8-87CE-E2243600B06B}">
  <we:reference id="wa200003696" version="1.0.0.0" store="en-US" storeType="OMEX"/>
  <we:alternateReferences>
    <we:reference id="WA200003696" version="1.0.0.0" store="WA200003696" storeType="OMEX"/>
  </we:alternateReferences>
  <we:properties>
    <we:property name="projectV0_1-56c6e055-265e-4713-816e-a646dbb708de" value="{&quot;kind&quot;:&quot;AFEJSONBlobNode&quot;,&quot;id&quot;:&quot;{DD0FBBB1-7278-410C-BA3A-4933CEC9A725}&quot;}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_xldudf_LABS_GENERATIVEAI</we:customFunctionIds>
      </we:customFunctionIdList>
    </a:ext>
  </we:extLst>
</we:webextension>
</file>

<file path=xl/webextensions/webextension2.xml><?xml version="1.0" encoding="utf-8"?>
<we:webextension xmlns:we="http://schemas.microsoft.com/office/webextensions/webextension/2010/11" id="{0B5E8593-1761-4417-8C50-1503D1116D06}">
  <we:reference id="wa200002346" version="1.1.0.0" store="en-US" storeType="OMEX"/>
  <we:alternateReferences>
    <we:reference id="WA200002346" version="1.1.0.0" store="WA200002346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yonlinetraininghub.com/excel-expert-upgrade" TargetMode="External"/><Relationship Id="rId13" Type="http://schemas.openxmlformats.org/officeDocument/2006/relationships/hyperlink" Target="https://www.myonlinetraininghub.com/power-pivot-course" TargetMode="External"/><Relationship Id="rId18" Type="http://schemas.openxmlformats.org/officeDocument/2006/relationships/hyperlink" Target="https://www.myonlinetraininghub.com/excel-operations-management-course" TargetMode="External"/><Relationship Id="rId3" Type="http://schemas.openxmlformats.org/officeDocument/2006/relationships/hyperlink" Target="https://www.myonlinetraininghub.com/power-bi-course" TargetMode="External"/><Relationship Id="rId7" Type="http://schemas.openxmlformats.org/officeDocument/2006/relationships/hyperlink" Target="https://www.myonlinetraininghub.com/excel-functions" TargetMode="External"/><Relationship Id="rId12" Type="http://schemas.openxmlformats.org/officeDocument/2006/relationships/hyperlink" Target="https://www.myonlinetraininghub.com/excel-pivottable-course" TargetMode="External"/><Relationship Id="rId17" Type="http://schemas.openxmlformats.org/officeDocument/2006/relationships/hyperlink" Target="https://www.myonlinetraininghub.com/excel-for-customer-service-professionals" TargetMode="External"/><Relationship Id="rId2" Type="http://schemas.openxmlformats.org/officeDocument/2006/relationships/hyperlink" Target="http://www.myonlinetraininghub.com/category/excel-dashboard" TargetMode="External"/><Relationship Id="rId16" Type="http://schemas.openxmlformats.org/officeDocument/2006/relationships/hyperlink" Target="https://www.myonlinetraininghub.com/excel-analysis-toolpak-course" TargetMode="External"/><Relationship Id="rId20" Type="http://schemas.openxmlformats.org/officeDocument/2006/relationships/drawing" Target="../drawings/drawing2.xml"/><Relationship Id="rId1" Type="http://schemas.openxmlformats.org/officeDocument/2006/relationships/hyperlink" Target="http://www.myonlinetraininghub.com/category/excel-charts" TargetMode="External"/><Relationship Id="rId6" Type="http://schemas.openxmlformats.org/officeDocument/2006/relationships/hyperlink" Target="https://www.myonlinetraininghub.com/excel-dashboard-course" TargetMode="External"/><Relationship Id="rId11" Type="http://schemas.openxmlformats.org/officeDocument/2006/relationships/hyperlink" Target="https://www.myonlinetraininghub.com/excel-pivottable-course-quick-start" TargetMode="External"/><Relationship Id="rId5" Type="http://schemas.openxmlformats.org/officeDocument/2006/relationships/hyperlink" Target="https://www.myonlinetraininghub.com/excel-forum" TargetMode="External"/><Relationship Id="rId15" Type="http://schemas.openxmlformats.org/officeDocument/2006/relationships/hyperlink" Target="https://www.myonlinetraininghub.com/excel-for-finance-course" TargetMode="External"/><Relationship Id="rId10" Type="http://schemas.openxmlformats.org/officeDocument/2006/relationships/hyperlink" Target="https://www.myonlinetraininghub.com/excel-power-query-course" TargetMode="External"/><Relationship Id="rId19" Type="http://schemas.openxmlformats.org/officeDocument/2006/relationships/hyperlink" Target="https://www.myonlinetraininghub.com/financial-modelling-course" TargetMode="External"/><Relationship Id="rId4" Type="http://schemas.openxmlformats.org/officeDocument/2006/relationships/hyperlink" Target="http://www.myonlinetraininghub.com/excel-webinars" TargetMode="External"/><Relationship Id="rId9" Type="http://schemas.openxmlformats.org/officeDocument/2006/relationships/hyperlink" Target="https://www.myonlinetraininghub.com/advanced-excel-formulas-course" TargetMode="External"/><Relationship Id="rId14" Type="http://schemas.openxmlformats.org/officeDocument/2006/relationships/hyperlink" Target="https://www.myonlinetraininghub.com/excel-for-decision-making-cour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A64C9-5B61-47B0-B2D8-FD18E5963763}">
  <dimension ref="A1:Q11"/>
  <sheetViews>
    <sheetView showGridLines="0" workbookViewId="0">
      <selection activeCell="N21" sqref="N21"/>
    </sheetView>
  </sheetViews>
  <sheetFormatPr defaultRowHeight="15" x14ac:dyDescent="0.25"/>
  <cols>
    <col min="1" max="1" width="4.85546875" style="31" customWidth="1"/>
    <col min="2" max="16384" width="9.140625" style="31"/>
  </cols>
  <sheetData>
    <row r="1" spans="1:17" ht="52.5" customHeight="1" x14ac:dyDescent="0.25">
      <c r="A1" s="30"/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3" spans="1:17" ht="18.75" x14ac:dyDescent="0.3">
      <c r="B3" s="32" t="s">
        <v>1</v>
      </c>
    </row>
    <row r="4" spans="1:17" ht="18.75" x14ac:dyDescent="0.25">
      <c r="B4" s="33" t="s">
        <v>2</v>
      </c>
    </row>
    <row r="5" spans="1:17" ht="18.75" x14ac:dyDescent="0.25">
      <c r="B5" s="33" t="s">
        <v>3</v>
      </c>
    </row>
    <row r="6" spans="1:17" ht="18.75" x14ac:dyDescent="0.25">
      <c r="B6" s="33" t="s">
        <v>4</v>
      </c>
    </row>
    <row r="7" spans="1:17" ht="18.75" x14ac:dyDescent="0.25">
      <c r="B7" s="33"/>
    </row>
    <row r="8" spans="1:17" ht="18.75" x14ac:dyDescent="0.25">
      <c r="B8" s="33" t="s">
        <v>5</v>
      </c>
    </row>
    <row r="10" spans="1:17" ht="18.75" x14ac:dyDescent="0.25">
      <c r="B10" s="33" t="s">
        <v>6</v>
      </c>
    </row>
    <row r="11" spans="1:17" ht="18.75" x14ac:dyDescent="0.25">
      <c r="B11" s="33" t="s">
        <v>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8">
    <tabColor theme="4" tint="-0.249977111117893"/>
    <pageSetUpPr fitToPage="1"/>
  </sheetPr>
  <dimension ref="A1:Q121"/>
  <sheetViews>
    <sheetView showGridLines="0" tabSelected="1" zoomScaleNormal="100" workbookViewId="0">
      <selection activeCell="L10" sqref="L10:R23"/>
    </sheetView>
  </sheetViews>
  <sheetFormatPr defaultColWidth="35.28515625" defaultRowHeight="12" x14ac:dyDescent="0.2"/>
  <cols>
    <col min="1" max="1" width="10.5703125" style="1" customWidth="1"/>
    <col min="2" max="2" width="11.42578125" style="1" customWidth="1"/>
    <col min="3" max="3" width="11.140625" style="1" customWidth="1"/>
    <col min="4" max="4" width="11.42578125" style="1" bestFit="1" customWidth="1"/>
    <col min="5" max="5" width="9.7109375" style="1" customWidth="1"/>
    <col min="6" max="6" width="7.7109375" style="1" bestFit="1" customWidth="1"/>
    <col min="7" max="7" width="8" style="1" customWidth="1"/>
    <col min="8" max="8" width="11.7109375" style="1" customWidth="1"/>
    <col min="9" max="9" width="9.85546875" style="1" bestFit="1" customWidth="1"/>
    <col min="10" max="10" width="11.7109375" style="1" customWidth="1"/>
    <col min="11" max="11" width="10.140625" style="1" customWidth="1"/>
    <col min="12" max="12" width="12.5703125" style="1" customWidth="1"/>
    <col min="13" max="13" width="8.7109375" style="24" bestFit="1" customWidth="1"/>
    <col min="14" max="14" width="5.7109375" style="1" bestFit="1" customWidth="1"/>
    <col min="15" max="15" width="8.140625" style="1" bestFit="1" customWidth="1"/>
    <col min="16" max="16384" width="35.28515625" style="1"/>
  </cols>
  <sheetData>
    <row r="1" spans="1:17" ht="12.75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1:17" ht="22.5" customHeight="1" x14ac:dyDescent="0.2">
      <c r="A2" s="7"/>
      <c r="D2" s="45"/>
      <c r="E2" s="45"/>
      <c r="F2" s="45"/>
      <c r="G2" s="45"/>
      <c r="H2" s="45"/>
      <c r="I2" s="45"/>
      <c r="J2" s="45"/>
      <c r="K2" s="45"/>
      <c r="L2"/>
      <c r="M2"/>
      <c r="N2"/>
      <c r="O2"/>
    </row>
    <row r="3" spans="1:17" ht="13.5" thickBot="1" x14ac:dyDescent="0.25">
      <c r="A3" s="8"/>
      <c r="B3" s="39" t="s">
        <v>8</v>
      </c>
      <c r="C3"/>
      <c r="F3" s="3"/>
      <c r="G3"/>
      <c r="H3"/>
      <c r="I3"/>
      <c r="J3"/>
      <c r="L3"/>
      <c r="M3"/>
      <c r="N3"/>
      <c r="O3"/>
    </row>
    <row r="4" spans="1:17" ht="12.75" x14ac:dyDescent="0.2">
      <c r="A4" s="10" t="s">
        <v>9</v>
      </c>
      <c r="B4" s="40">
        <v>6640</v>
      </c>
      <c r="C4"/>
      <c r="D4" s="2" t="s">
        <v>10</v>
      </c>
      <c r="E4" s="48">
        <v>9.5019999999999993E-2</v>
      </c>
      <c r="F4" s="3"/>
      <c r="G4" s="5"/>
      <c r="H4" s="6" t="s">
        <v>11</v>
      </c>
      <c r="I4"/>
      <c r="L4"/>
      <c r="M4"/>
      <c r="N4"/>
      <c r="O4"/>
    </row>
    <row r="5" spans="1:17" ht="13.5" thickBot="1" x14ac:dyDescent="0.25">
      <c r="A5" s="13" t="s">
        <v>12</v>
      </c>
      <c r="B5" s="40">
        <v>6580</v>
      </c>
      <c r="C5"/>
      <c r="D5" s="4" t="s">
        <v>13</v>
      </c>
      <c r="E5" s="49">
        <v>3820.54</v>
      </c>
      <c r="F5" s="3"/>
      <c r="G5" s="46" t="s">
        <v>14</v>
      </c>
      <c r="H5" s="50">
        <v>5424.945541363315</v>
      </c>
      <c r="I5"/>
      <c r="L5"/>
      <c r="M5"/>
      <c r="N5"/>
      <c r="O5"/>
    </row>
    <row r="6" spans="1:17" ht="12.75" x14ac:dyDescent="0.2">
      <c r="A6" s="7"/>
      <c r="I6"/>
      <c r="J6"/>
      <c r="K6"/>
      <c r="L6"/>
      <c r="M6"/>
      <c r="N6"/>
      <c r="O6"/>
    </row>
    <row r="7" spans="1:17" ht="12.75" x14ac:dyDescent="0.2">
      <c r="A7" s="7"/>
      <c r="I7" s="9"/>
      <c r="J7" s="9"/>
      <c r="K7" s="9"/>
      <c r="L7"/>
      <c r="M7"/>
      <c r="N7"/>
      <c r="O7"/>
    </row>
    <row r="8" spans="1:17" ht="12.75" x14ac:dyDescent="0.2">
      <c r="A8" s="11"/>
      <c r="B8" s="12"/>
      <c r="C8" s="12"/>
      <c r="I8" s="9"/>
      <c r="J8" s="9"/>
      <c r="K8" s="9"/>
      <c r="L8"/>
      <c r="M8"/>
      <c r="N8"/>
      <c r="O8"/>
    </row>
    <row r="9" spans="1:17" ht="15.75" customHeight="1" thickBot="1" x14ac:dyDescent="0.25">
      <c r="A9" s="7"/>
      <c r="D9" s="14"/>
      <c r="G9" s="14"/>
      <c r="H9" s="14"/>
      <c r="I9" s="14"/>
      <c r="J9" s="14"/>
      <c r="K9"/>
      <c r="L9"/>
      <c r="M9"/>
      <c r="N9"/>
      <c r="O9"/>
    </row>
    <row r="10" spans="1:17" ht="36.75" thickBot="1" x14ac:dyDescent="0.25">
      <c r="A10" s="53" t="s">
        <v>15</v>
      </c>
      <c r="B10" s="54" t="s">
        <v>16</v>
      </c>
      <c r="C10" s="54" t="s">
        <v>17</v>
      </c>
      <c r="D10" s="55" t="s">
        <v>18</v>
      </c>
      <c r="E10" s="55" t="s">
        <v>19</v>
      </c>
      <c r="F10" s="55" t="s">
        <v>20</v>
      </c>
      <c r="G10" s="55" t="s">
        <v>21</v>
      </c>
      <c r="H10" s="55" t="s">
        <v>22</v>
      </c>
      <c r="I10" s="56" t="s">
        <v>23</v>
      </c>
      <c r="J10" s="57" t="s">
        <v>24</v>
      </c>
      <c r="K10" s="58" t="s">
        <v>25</v>
      </c>
      <c r="L10"/>
      <c r="M10"/>
    </row>
    <row r="11" spans="1:17" ht="12.75" x14ac:dyDescent="0.2">
      <c r="A11" s="15" t="s">
        <v>26</v>
      </c>
      <c r="B11" s="16" t="s">
        <v>9</v>
      </c>
      <c r="C11" s="16" t="s">
        <v>27</v>
      </c>
      <c r="D11" s="25">
        <v>150</v>
      </c>
      <c r="E11" s="26">
        <v>250</v>
      </c>
      <c r="F11" s="27">
        <f t="shared" ref="F11:F18" si="0">CEILING(IF(E11&gt;100,0.33*E11,IF(E11&gt;25,0.35*E11,20)),1)</f>
        <v>83</v>
      </c>
      <c r="G11" s="26">
        <v>45</v>
      </c>
      <c r="H11" s="28">
        <f t="shared" ref="H11:H18" si="1">AGO*IntRate/365*G11</f>
        <v>63.552122302233968</v>
      </c>
      <c r="I11" s="42">
        <f t="shared" ref="I11:I18" si="2">CEILING(IF(C11="consignment",(IF($G11&gt;30,(CEILING(IF($B11="Station A",IF($F11&gt;10,($B$4-$D11+$F11),($B$4-$D11)),IF($F11&gt;10,($B$5-$D11+$F11),($B$5-$D11))),10)+(H11-AGO/365*30*IntRate)),(CEILING(IF($B11="Station A",IF($F11&gt;10,($B$4-$D11+$F11),($B$4-$D11)),IF($F11&gt;10,($B$5-$D11+$F11),($B$5-$D11))),10)))+20),(IF($G11&gt;30,(CEILING(IF($B11="Station A",IF($F11&gt;10,($B$4-$D11+$F11),($B$4-$D11)),IF($F11&gt;10,($B$5-$D11+$F11),($B$5-$D11))),10)+(H11-AGO/365*30*IntRate)),(CEILING(IF($B11="Station A",IF($F11&gt;10,($B$4-$D11+$F11),($B$4-$D11)),IF($F11&gt;10,($B$5-$D11+$F11),($B$5-$D11))),10))))),10)/FXRate</f>
        <v>1.7353567820255775</v>
      </c>
      <c r="J11" s="37">
        <f t="shared" ref="J11:J18" si="3">CEILING(
    IF(
        C11 = "consignment",
        (IF(
            $G11 &gt; 30,
            (CEILING(
                IF(
                    $B11 = "Station A",
                    IF($F11 &gt; 10,($B$4 - $D11 + $F11),($B$4 - $D11)),
                    IF($F11 &gt; 10,($B$5 - $D11 + $F11),($B$5 - $D11))
                ),
                10
            ) + (H11 - AGO / 365 * 30 * IntRate)),
            (CEILING(
                IF(
                    $B11 = "Station A",
                    IF($F11 &gt; 10,($B$4 - $D11 + $F11),($B$4 - $D11)),
                    IF($F11 &gt; 10,($B$5 - $D11 + $F11),($B$5 - $D11))
                ),
                10
            ))
        ) + 20),
        (IF(
            $G11 &gt; 30,
            (CEILING(
                IF(
                    $B11 = "Station A",
                    IF($F11 &gt; 10,($B$4 - $D11 + $F11),($B$4 - $D11)),
                    IF($F11 &gt; 10,($B$5 - $D11 + $F11),($B$5 - $D11))
                ),
                10
            ) + (H11 - AGO / 365 * 30 * IntRate)),
            (CEILING(
                IF(
                    $B11 = "Station A",
                    IF($F11 &gt; 10,($B$4 - $D11 + $F11),($B$4 - $D11)),
                    IF($F11 &gt; 10,($B$5 - $D11 + $F11),($B$5 - $D11))
                ),
                10
            ))
        ))
    ),
    10
)/FXRate</f>
        <v>1.7353567820255775</v>
      </c>
      <c r="K11" s="51">
        <f>CEILING(
_xlfn.XLOOKUP(Table1[[#This Row],[Reference station ]],$A$4:$A$5,$B$4:$B$5,,0)
-Table1[[#This Row],[Applicable discount ]]
+(Table1[[#This Row],[Nature of Delivery]]="Consignment")*20
+(Table1[[#This Row],[Transport Rate ]]&gt;10)*Table1[[#This Row],[Transport Rate ]]
+(Table1[[#This Row],[Credit days]]&gt;30)*(Table1[[#This Row],[Provision for Financial Charges  ]]-AGO/365*30*IntRate),10)
/FXRate</f>
        <v>1.7327393509817983</v>
      </c>
      <c r="L11" s="41">
        <f>+I11-J11</f>
        <v>0</v>
      </c>
      <c r="M11" s="41">
        <f>+I11-K11</f>
        <v>2.6174310437792059E-3</v>
      </c>
      <c r="O11" s="47">
        <f>10/Table1[[#This Row],[Simplified Calc.]]</f>
        <v>5.7712084592145017</v>
      </c>
      <c r="P11" s="66">
        <f>CEILING((IF(C11="consignment",IF(G11&gt;30,H11-AGO/365*30*IntRate,0),0)+CEILING(IF(B11="Station A",B4,B5)+IF(F11&gt;10,F11,0)-D11,10)+20)/FXRate,10)</f>
        <v>10</v>
      </c>
      <c r="Q11" s="67">
        <f>CEILING(((IF(C11="consignment",IF(G11&gt;30,(H11-AGO/365*30*IntRate),0),0)+CEILING((IF(B11="Station A",B4,B5)+IF(F11&gt;10,F11,0)-D11),10)+20)/FXRate),10)</f>
        <v>10</v>
      </c>
    </row>
    <row r="12" spans="1:17" ht="12.75" x14ac:dyDescent="0.2">
      <c r="A12" s="17" t="s">
        <v>28</v>
      </c>
      <c r="B12" s="18" t="s">
        <v>9</v>
      </c>
      <c r="C12" s="18"/>
      <c r="D12" s="22">
        <v>150</v>
      </c>
      <c r="E12" s="23">
        <v>250</v>
      </c>
      <c r="F12" s="29">
        <f t="shared" si="0"/>
        <v>83</v>
      </c>
      <c r="G12" s="23">
        <v>45</v>
      </c>
      <c r="H12" s="29">
        <f t="shared" si="1"/>
        <v>63.552122302233968</v>
      </c>
      <c r="I12" s="43">
        <f t="shared" si="2"/>
        <v>1.7301219199380193</v>
      </c>
      <c r="J12" s="38">
        <f t="shared" si="3"/>
        <v>1.7301219199380193</v>
      </c>
      <c r="K12" s="52">
        <f>CEILING(
_xlfn.XLOOKUP(Table1[[#This Row],[Reference station ]],$A$4:$A$5,$B$4:$B$5,,0)
-Table1[[#This Row],[Applicable discount ]]
+(Table1[[#This Row],[Nature of Delivery]]="Consignment")*20
+(Table1[[#This Row],[Transport Rate ]]&gt;10)*Table1[[#This Row],[Transport Rate ]]
+(Table1[[#This Row],[Credit days]]&gt;30)*(Table1[[#This Row],[Provision for Financial Charges  ]]-AGO/365*30*IntRate),10)
/FXRate</f>
        <v>1.7275044888942401</v>
      </c>
      <c r="L12" s="41">
        <f t="shared" ref="L12:L18" si="4">+I12-J12</f>
        <v>0</v>
      </c>
      <c r="M12" s="41">
        <f t="shared" ref="M12:M18" si="5">+I12-K12</f>
        <v>2.6174310437792059E-3</v>
      </c>
      <c r="O12" s="47"/>
      <c r="P12" s="1">
        <f ca="1">LEN(_xlfn.FORMULATEXT(P11))</f>
        <v>143</v>
      </c>
      <c r="Q12" s="1">
        <f ca="1">LEN(_xlfn.FORMULATEXT(Q11))</f>
        <v>149</v>
      </c>
    </row>
    <row r="13" spans="1:17" ht="12.75" x14ac:dyDescent="0.2">
      <c r="A13" s="20" t="s">
        <v>29</v>
      </c>
      <c r="B13" s="21" t="s">
        <v>9</v>
      </c>
      <c r="C13" s="21"/>
      <c r="D13" s="22">
        <v>120</v>
      </c>
      <c r="E13" s="23">
        <v>403</v>
      </c>
      <c r="F13" s="29">
        <f t="shared" si="0"/>
        <v>133</v>
      </c>
      <c r="G13" s="23">
        <v>60</v>
      </c>
      <c r="H13" s="29">
        <f t="shared" si="1"/>
        <v>84.736163069645286</v>
      </c>
      <c r="I13" s="43">
        <f t="shared" si="2"/>
        <v>1.7562962303758107</v>
      </c>
      <c r="J13" s="38">
        <f t="shared" si="3"/>
        <v>1.7562962303758107</v>
      </c>
      <c r="K13" s="52">
        <f>CEILING(
_xlfn.XLOOKUP(Table1[[#This Row],[Reference station ]],$A$4:$A$5,$B$4:$B$5,,0)
-Table1[[#This Row],[Applicable discount ]]
+(Table1[[#This Row],[Nature of Delivery]]="Consignment")*20
+(Table1[[#This Row],[Transport Rate ]]&gt;10)*Table1[[#This Row],[Transport Rate ]]
+(Table1[[#This Row],[Credit days]]&gt;30)*(Table1[[#This Row],[Provision for Financial Charges  ]]-AGO/365*30*IntRate),10)
/FXRate</f>
        <v>1.7536787993320315</v>
      </c>
      <c r="L13" s="41">
        <f t="shared" si="4"/>
        <v>0</v>
      </c>
      <c r="M13" s="41">
        <f t="shared" si="5"/>
        <v>2.6174310437792059E-3</v>
      </c>
      <c r="O13" s="47"/>
      <c r="Q13" s="1">
        <f ca="1">+Q12-P12</f>
        <v>6</v>
      </c>
    </row>
    <row r="14" spans="1:17" ht="12.75" x14ac:dyDescent="0.2">
      <c r="A14" s="17" t="s">
        <v>30</v>
      </c>
      <c r="B14" s="18" t="s">
        <v>9</v>
      </c>
      <c r="C14" s="18" t="s">
        <v>27</v>
      </c>
      <c r="D14" s="22">
        <v>150</v>
      </c>
      <c r="E14" s="23">
        <v>250</v>
      </c>
      <c r="F14" s="29">
        <f t="shared" si="0"/>
        <v>83</v>
      </c>
      <c r="G14" s="23">
        <v>45</v>
      </c>
      <c r="H14" s="29">
        <f t="shared" si="1"/>
        <v>63.552122302233968</v>
      </c>
      <c r="I14" s="43">
        <f t="shared" si="2"/>
        <v>1.7353567820255775</v>
      </c>
      <c r="J14" s="38">
        <f t="shared" si="3"/>
        <v>1.7353567820255775</v>
      </c>
      <c r="K14" s="52">
        <f>CEILING(
_xlfn.XLOOKUP(Table1[[#This Row],[Reference station ]],$A$4:$A$5,$B$4:$B$5,,0)
-Table1[[#This Row],[Applicable discount ]]
+(Table1[[#This Row],[Nature of Delivery]]="Consignment")*20
+(Table1[[#This Row],[Transport Rate ]]&gt;10)*Table1[[#This Row],[Transport Rate ]]
+(Table1[[#This Row],[Credit days]]&gt;30)*(Table1[[#This Row],[Provision for Financial Charges  ]]-AGO/365*30*IntRate),10)
/FXRate</f>
        <v>1.7327393509817983</v>
      </c>
      <c r="L14" s="41">
        <f t="shared" si="4"/>
        <v>0</v>
      </c>
      <c r="M14" s="41">
        <f t="shared" si="5"/>
        <v>2.6174310437792059E-3</v>
      </c>
      <c r="O14" s="47"/>
    </row>
    <row r="15" spans="1:17" ht="12.75" x14ac:dyDescent="0.2">
      <c r="A15" s="17" t="s">
        <v>31</v>
      </c>
      <c r="B15" s="18" t="s">
        <v>9</v>
      </c>
      <c r="C15" s="18"/>
      <c r="D15" s="22">
        <v>150</v>
      </c>
      <c r="E15" s="23">
        <v>250</v>
      </c>
      <c r="F15" s="29">
        <f t="shared" si="0"/>
        <v>83</v>
      </c>
      <c r="G15" s="23">
        <v>45</v>
      </c>
      <c r="H15" s="29">
        <f t="shared" si="1"/>
        <v>63.552122302233968</v>
      </c>
      <c r="I15" s="43">
        <f t="shared" si="2"/>
        <v>1.7301219199380193</v>
      </c>
      <c r="J15" s="38">
        <f t="shared" si="3"/>
        <v>1.7301219199380193</v>
      </c>
      <c r="K15" s="52">
        <f>CEILING(
_xlfn.XLOOKUP(Table1[[#This Row],[Reference station ]],$A$4:$A$5,$B$4:$B$5,,0)
-Table1[[#This Row],[Applicable discount ]]
+(Table1[[#This Row],[Nature of Delivery]]="Consignment")*20
+(Table1[[#This Row],[Transport Rate ]]&gt;10)*Table1[[#This Row],[Transport Rate ]]
+(Table1[[#This Row],[Credit days]]&gt;30)*(Table1[[#This Row],[Provision for Financial Charges  ]]-AGO/365*30*IntRate),10)
/FXRate</f>
        <v>1.7275044888942401</v>
      </c>
      <c r="L15" s="41">
        <f t="shared" si="4"/>
        <v>0</v>
      </c>
      <c r="M15" s="41">
        <f t="shared" si="5"/>
        <v>2.6174310437792059E-3</v>
      </c>
      <c r="O15" s="47"/>
    </row>
    <row r="16" spans="1:17" ht="12.75" x14ac:dyDescent="0.2">
      <c r="A16" s="17" t="s">
        <v>32</v>
      </c>
      <c r="B16" s="18" t="s">
        <v>9</v>
      </c>
      <c r="C16" s="18"/>
      <c r="D16" s="22">
        <v>150</v>
      </c>
      <c r="E16" s="23">
        <v>250</v>
      </c>
      <c r="F16" s="29">
        <f t="shared" si="0"/>
        <v>83</v>
      </c>
      <c r="G16" s="23">
        <v>45</v>
      </c>
      <c r="H16" s="29">
        <f t="shared" si="1"/>
        <v>63.552122302233968</v>
      </c>
      <c r="I16" s="43">
        <f t="shared" si="2"/>
        <v>1.7301219199380193</v>
      </c>
      <c r="J16" s="38">
        <f t="shared" si="3"/>
        <v>1.7301219199380193</v>
      </c>
      <c r="K16" s="52">
        <f>CEILING(
_xlfn.XLOOKUP(Table1[[#This Row],[Reference station ]],$A$4:$A$5,$B$4:$B$5,,0)
-Table1[[#This Row],[Applicable discount ]]
+(Table1[[#This Row],[Nature of Delivery]]="Consignment")*20
+(Table1[[#This Row],[Transport Rate ]]&gt;10)*Table1[[#This Row],[Transport Rate ]]
+(Table1[[#This Row],[Credit days]]&gt;30)*(Table1[[#This Row],[Provision for Financial Charges  ]]-AGO/365*30*IntRate),10)
/FXRate</f>
        <v>1.7275044888942401</v>
      </c>
      <c r="L16" s="41">
        <f t="shared" si="4"/>
        <v>0</v>
      </c>
      <c r="M16" s="41">
        <f t="shared" si="5"/>
        <v>2.6174310437792059E-3</v>
      </c>
      <c r="O16" s="47"/>
    </row>
    <row r="17" spans="1:16" ht="12.75" x14ac:dyDescent="0.2">
      <c r="A17" s="20" t="s">
        <v>33</v>
      </c>
      <c r="B17" s="21" t="s">
        <v>9</v>
      </c>
      <c r="C17" s="21"/>
      <c r="D17" s="22">
        <v>150</v>
      </c>
      <c r="E17" s="23">
        <v>250</v>
      </c>
      <c r="F17" s="29">
        <f t="shared" si="0"/>
        <v>83</v>
      </c>
      <c r="G17" s="23">
        <v>45</v>
      </c>
      <c r="H17" s="29">
        <f t="shared" si="1"/>
        <v>63.552122302233968</v>
      </c>
      <c r="I17" s="43">
        <f t="shared" si="2"/>
        <v>1.7301219199380193</v>
      </c>
      <c r="J17" s="38">
        <f t="shared" si="3"/>
        <v>1.7301219199380193</v>
      </c>
      <c r="K17" s="52">
        <f>CEILING(
_xlfn.XLOOKUP(Table1[[#This Row],[Reference station ]],$A$4:$A$5,$B$4:$B$5,,0)
-Table1[[#This Row],[Applicable discount ]]
+(Table1[[#This Row],[Nature of Delivery]]="Consignment")*20
+(Table1[[#This Row],[Transport Rate ]]&gt;10)*Table1[[#This Row],[Transport Rate ]]
+(Table1[[#This Row],[Credit days]]&gt;30)*(Table1[[#This Row],[Provision for Financial Charges  ]]-AGO/365*30*IntRate),10)
/FXRate</f>
        <v>1.7275044888942401</v>
      </c>
      <c r="L17" s="41">
        <f t="shared" si="4"/>
        <v>0</v>
      </c>
      <c r="M17" s="41">
        <f t="shared" si="5"/>
        <v>2.6174310437792059E-3</v>
      </c>
      <c r="O17" s="47"/>
    </row>
    <row r="18" spans="1:16" ht="12.75" x14ac:dyDescent="0.2">
      <c r="A18" s="59" t="s">
        <v>34</v>
      </c>
      <c r="B18" s="60" t="s">
        <v>12</v>
      </c>
      <c r="C18" s="60" t="s">
        <v>27</v>
      </c>
      <c r="D18" s="61">
        <v>120</v>
      </c>
      <c r="E18" s="61">
        <v>403</v>
      </c>
      <c r="F18" s="62">
        <f t="shared" si="0"/>
        <v>133</v>
      </c>
      <c r="G18" s="19">
        <v>60</v>
      </c>
      <c r="H18" s="62">
        <f t="shared" si="1"/>
        <v>84.736163069645286</v>
      </c>
      <c r="I18" s="63">
        <f t="shared" si="2"/>
        <v>1.7458265062006941</v>
      </c>
      <c r="J18" s="64">
        <f t="shared" si="3"/>
        <v>1.7458265062006941</v>
      </c>
      <c r="K18" s="65">
        <f>CEILING(
_xlfn.XLOOKUP(Table1[[#This Row],[Reference station ]],$A$4:$A$5,$B$4:$B$5,,0)
-Table1[[#This Row],[Applicable discount ]]
+(Table1[[#This Row],[Nature of Delivery]]="Consignment")*20
+(Table1[[#This Row],[Transport Rate ]]&gt;10)*Table1[[#This Row],[Transport Rate ]]
+(Table1[[#This Row],[Credit days]]&gt;30)*(Table1[[#This Row],[Provision for Financial Charges  ]]-AGO/365*30*IntRate),10)
/FXRate</f>
        <v>1.7432090751569149</v>
      </c>
      <c r="L18" s="41">
        <f t="shared" si="4"/>
        <v>0</v>
      </c>
      <c r="M18" s="41">
        <f t="shared" si="5"/>
        <v>2.6174310437792059E-3</v>
      </c>
      <c r="O18" s="47"/>
      <c r="P18"/>
    </row>
    <row r="19" spans="1:16" ht="15" customHeight="1" x14ac:dyDescent="0.2">
      <c r="M19" s="1"/>
    </row>
    <row r="20" spans="1:16" ht="15" customHeight="1" x14ac:dyDescent="0.2">
      <c r="M20" s="1"/>
    </row>
    <row r="21" spans="1:16" ht="15" customHeight="1" x14ac:dyDescent="0.2">
      <c r="M21" s="1"/>
    </row>
    <row r="22" spans="1:16" ht="15" customHeight="1" x14ac:dyDescent="0.2">
      <c r="M22" s="1"/>
    </row>
    <row r="23" spans="1:16" ht="15" customHeight="1" x14ac:dyDescent="0.2">
      <c r="M23" s="1"/>
    </row>
    <row r="24" spans="1:16" ht="15" customHeight="1" x14ac:dyDescent="0.2">
      <c r="M24" s="1"/>
    </row>
    <row r="25" spans="1:16" ht="15" customHeight="1" x14ac:dyDescent="0.2">
      <c r="M25" s="1"/>
    </row>
    <row r="26" spans="1:16" ht="15" customHeight="1" x14ac:dyDescent="0.2">
      <c r="M26" s="1"/>
    </row>
    <row r="27" spans="1:16" ht="15" customHeight="1" x14ac:dyDescent="0.2">
      <c r="M27" s="1"/>
    </row>
    <row r="28" spans="1:16" ht="15" customHeight="1" x14ac:dyDescent="0.2">
      <c r="M28" s="1"/>
    </row>
    <row r="29" spans="1:16" ht="15" customHeight="1" x14ac:dyDescent="0.2">
      <c r="M29" s="1"/>
    </row>
    <row r="30" spans="1:16" ht="15" customHeight="1" x14ac:dyDescent="0.2">
      <c r="M30" s="1"/>
    </row>
    <row r="31" spans="1:16" ht="15" customHeight="1" x14ac:dyDescent="0.2">
      <c r="M31" s="1"/>
    </row>
    <row r="32" spans="1:16" ht="15" customHeight="1" x14ac:dyDescent="0.2">
      <c r="M32" s="1"/>
    </row>
    <row r="33" spans="13:13" ht="15" customHeight="1" x14ac:dyDescent="0.2">
      <c r="M33" s="1"/>
    </row>
    <row r="34" spans="13:13" ht="15" customHeight="1" x14ac:dyDescent="0.2">
      <c r="M34" s="1"/>
    </row>
    <row r="35" spans="13:13" ht="15" customHeight="1" x14ac:dyDescent="0.2">
      <c r="M35" s="1"/>
    </row>
    <row r="36" spans="13:13" ht="15" customHeight="1" x14ac:dyDescent="0.2">
      <c r="M36" s="1"/>
    </row>
    <row r="37" spans="13:13" ht="15" customHeight="1" x14ac:dyDescent="0.2">
      <c r="M37" s="1"/>
    </row>
    <row r="38" spans="13:13" ht="15" customHeight="1" x14ac:dyDescent="0.2">
      <c r="M38" s="1"/>
    </row>
    <row r="39" spans="13:13" ht="15" customHeight="1" x14ac:dyDescent="0.2">
      <c r="M39" s="1"/>
    </row>
    <row r="40" spans="13:13" ht="15" customHeight="1" x14ac:dyDescent="0.2">
      <c r="M40" s="1"/>
    </row>
    <row r="41" spans="13:13" ht="15" customHeight="1" x14ac:dyDescent="0.2">
      <c r="M41" s="1"/>
    </row>
    <row r="42" spans="13:13" ht="15" customHeight="1" x14ac:dyDescent="0.2">
      <c r="M42" s="1"/>
    </row>
    <row r="43" spans="13:13" ht="15" customHeight="1" x14ac:dyDescent="0.2">
      <c r="M43" s="1"/>
    </row>
    <row r="44" spans="13:13" ht="15" customHeight="1" x14ac:dyDescent="0.2">
      <c r="M44" s="1"/>
    </row>
    <row r="45" spans="13:13" ht="15" customHeight="1" x14ac:dyDescent="0.2">
      <c r="M45" s="1"/>
    </row>
    <row r="46" spans="13:13" ht="15" customHeight="1" x14ac:dyDescent="0.2">
      <c r="M46" s="1"/>
    </row>
    <row r="47" spans="13:13" ht="15" customHeight="1" x14ac:dyDescent="0.2">
      <c r="M47" s="1"/>
    </row>
    <row r="48" spans="13:13" ht="15" customHeight="1" x14ac:dyDescent="0.2">
      <c r="M48" s="1"/>
    </row>
    <row r="49" spans="13:13" ht="15" customHeight="1" x14ac:dyDescent="0.2">
      <c r="M49" s="1"/>
    </row>
    <row r="50" spans="13:13" ht="15" customHeight="1" x14ac:dyDescent="0.2">
      <c r="M50" s="1"/>
    </row>
    <row r="51" spans="13:13" ht="15" customHeight="1" x14ac:dyDescent="0.2">
      <c r="M51" s="1"/>
    </row>
    <row r="52" spans="13:13" ht="15" customHeight="1" x14ac:dyDescent="0.2">
      <c r="M52" s="1"/>
    </row>
    <row r="53" spans="13:13" ht="15" customHeight="1" x14ac:dyDescent="0.2">
      <c r="M53" s="1"/>
    </row>
    <row r="54" spans="13:13" ht="15" customHeight="1" x14ac:dyDescent="0.2">
      <c r="M54" s="1"/>
    </row>
    <row r="55" spans="13:13" ht="15" customHeight="1" x14ac:dyDescent="0.2">
      <c r="M55" s="1"/>
    </row>
    <row r="56" spans="13:13" ht="15" customHeight="1" x14ac:dyDescent="0.2">
      <c r="M56" s="1"/>
    </row>
    <row r="57" spans="13:13" ht="15" customHeight="1" x14ac:dyDescent="0.2">
      <c r="M57" s="1"/>
    </row>
    <row r="58" spans="13:13" ht="15" customHeight="1" x14ac:dyDescent="0.2">
      <c r="M58" s="1"/>
    </row>
    <row r="59" spans="13:13" ht="15" customHeight="1" x14ac:dyDescent="0.2">
      <c r="M59" s="1"/>
    </row>
    <row r="60" spans="13:13" ht="15" customHeight="1" x14ac:dyDescent="0.2">
      <c r="M60" s="1"/>
    </row>
    <row r="61" spans="13:13" ht="15" customHeight="1" x14ac:dyDescent="0.2">
      <c r="M61" s="1"/>
    </row>
    <row r="62" spans="13:13" ht="15" customHeight="1" x14ac:dyDescent="0.2">
      <c r="M62" s="1"/>
    </row>
    <row r="63" spans="13:13" ht="15" customHeight="1" x14ac:dyDescent="0.2">
      <c r="M63" s="1"/>
    </row>
    <row r="64" spans="13:13" ht="15" customHeight="1" x14ac:dyDescent="0.2">
      <c r="M64" s="1"/>
    </row>
    <row r="65" spans="13:13" ht="15" customHeight="1" x14ac:dyDescent="0.2">
      <c r="M65" s="1"/>
    </row>
    <row r="66" spans="13:13" ht="15" customHeight="1" x14ac:dyDescent="0.2">
      <c r="M66" s="1"/>
    </row>
    <row r="67" spans="13:13" ht="15" customHeight="1" x14ac:dyDescent="0.2">
      <c r="M67" s="1"/>
    </row>
    <row r="68" spans="13:13" ht="15" customHeight="1" x14ac:dyDescent="0.2">
      <c r="M68" s="1"/>
    </row>
    <row r="69" spans="13:13" ht="15" customHeight="1" x14ac:dyDescent="0.2">
      <c r="M69" s="1"/>
    </row>
    <row r="70" spans="13:13" ht="15" customHeight="1" x14ac:dyDescent="0.2">
      <c r="M70" s="1"/>
    </row>
    <row r="71" spans="13:13" ht="15" customHeight="1" x14ac:dyDescent="0.2">
      <c r="M71" s="1"/>
    </row>
    <row r="72" spans="13:13" ht="15" customHeight="1" x14ac:dyDescent="0.2">
      <c r="M72" s="1"/>
    </row>
    <row r="73" spans="13:13" ht="15" customHeight="1" x14ac:dyDescent="0.2">
      <c r="M73" s="1"/>
    </row>
    <row r="74" spans="13:13" ht="15" customHeight="1" x14ac:dyDescent="0.2">
      <c r="M74" s="1"/>
    </row>
    <row r="75" spans="13:13" ht="15" customHeight="1" x14ac:dyDescent="0.2">
      <c r="M75" s="1"/>
    </row>
    <row r="76" spans="13:13" ht="15" customHeight="1" x14ac:dyDescent="0.2">
      <c r="M76" s="1"/>
    </row>
    <row r="77" spans="13:13" ht="15" customHeight="1" x14ac:dyDescent="0.2">
      <c r="M77" s="1"/>
    </row>
    <row r="78" spans="13:13" ht="15" customHeight="1" x14ac:dyDescent="0.2">
      <c r="M78" s="1"/>
    </row>
    <row r="79" spans="13:13" ht="15" customHeight="1" x14ac:dyDescent="0.2">
      <c r="M79" s="1"/>
    </row>
    <row r="80" spans="13:13" ht="15" customHeight="1" x14ac:dyDescent="0.2">
      <c r="M80" s="1"/>
    </row>
    <row r="81" spans="13:13" ht="15" customHeight="1" x14ac:dyDescent="0.2">
      <c r="M81" s="1"/>
    </row>
    <row r="82" spans="13:13" ht="15" customHeight="1" x14ac:dyDescent="0.2">
      <c r="M82" s="1"/>
    </row>
    <row r="83" spans="13:13" ht="15" customHeight="1" x14ac:dyDescent="0.2">
      <c r="M83" s="1"/>
    </row>
    <row r="84" spans="13:13" ht="15" customHeight="1" x14ac:dyDescent="0.2">
      <c r="M84" s="1"/>
    </row>
    <row r="85" spans="13:13" ht="15" customHeight="1" x14ac:dyDescent="0.2">
      <c r="M85" s="1"/>
    </row>
    <row r="86" spans="13:13" ht="15" customHeight="1" x14ac:dyDescent="0.2">
      <c r="M86" s="1"/>
    </row>
    <row r="87" spans="13:13" ht="15" customHeight="1" x14ac:dyDescent="0.2">
      <c r="M87" s="1"/>
    </row>
    <row r="88" spans="13:13" ht="15" customHeight="1" x14ac:dyDescent="0.2">
      <c r="M88" s="1"/>
    </row>
    <row r="89" spans="13:13" ht="15" customHeight="1" x14ac:dyDescent="0.2">
      <c r="M89" s="1"/>
    </row>
    <row r="90" spans="13:13" ht="15" customHeight="1" x14ac:dyDescent="0.2">
      <c r="M90" s="1"/>
    </row>
    <row r="91" spans="13:13" ht="15" customHeight="1" x14ac:dyDescent="0.2">
      <c r="M91" s="1"/>
    </row>
    <row r="92" spans="13:13" ht="15" customHeight="1" x14ac:dyDescent="0.2">
      <c r="M92" s="1"/>
    </row>
    <row r="93" spans="13:13" ht="15" customHeight="1" x14ac:dyDescent="0.2">
      <c r="M93" s="1"/>
    </row>
    <row r="94" spans="13:13" ht="15" customHeight="1" x14ac:dyDescent="0.2">
      <c r="M94" s="1"/>
    </row>
    <row r="95" spans="13:13" ht="15" customHeight="1" x14ac:dyDescent="0.2">
      <c r="M95" s="1"/>
    </row>
    <row r="96" spans="13:13" ht="15" customHeight="1" x14ac:dyDescent="0.2">
      <c r="M96" s="1"/>
    </row>
    <row r="97" spans="13:13" ht="15" customHeight="1" x14ac:dyDescent="0.2">
      <c r="M97" s="1"/>
    </row>
    <row r="98" spans="13:13" ht="15" customHeight="1" x14ac:dyDescent="0.2">
      <c r="M98" s="1"/>
    </row>
    <row r="99" spans="13:13" ht="15" customHeight="1" x14ac:dyDescent="0.2">
      <c r="M99" s="1"/>
    </row>
    <row r="100" spans="13:13" ht="15" customHeight="1" x14ac:dyDescent="0.2">
      <c r="M100" s="1"/>
    </row>
    <row r="101" spans="13:13" ht="15" customHeight="1" x14ac:dyDescent="0.2">
      <c r="M101" s="1"/>
    </row>
    <row r="102" spans="13:13" ht="15" customHeight="1" x14ac:dyDescent="0.2">
      <c r="M102" s="1"/>
    </row>
    <row r="103" spans="13:13" ht="15" customHeight="1" x14ac:dyDescent="0.2">
      <c r="M103" s="1"/>
    </row>
    <row r="104" spans="13:13" ht="15" customHeight="1" x14ac:dyDescent="0.2">
      <c r="M104" s="1"/>
    </row>
    <row r="105" spans="13:13" ht="15" customHeight="1" x14ac:dyDescent="0.2">
      <c r="M105" s="1"/>
    </row>
    <row r="106" spans="13:13" ht="15" customHeight="1" x14ac:dyDescent="0.2">
      <c r="M106" s="1"/>
    </row>
    <row r="107" spans="13:13" ht="15" customHeight="1" x14ac:dyDescent="0.2">
      <c r="M107" s="1"/>
    </row>
    <row r="108" spans="13:13" ht="15" customHeight="1" x14ac:dyDescent="0.2">
      <c r="M108" s="1"/>
    </row>
    <row r="109" spans="13:13" ht="15" customHeight="1" x14ac:dyDescent="0.2">
      <c r="M109" s="1"/>
    </row>
    <row r="110" spans="13:13" ht="15" customHeight="1" x14ac:dyDescent="0.2">
      <c r="M110" s="1"/>
    </row>
    <row r="111" spans="13:13" ht="15" customHeight="1" x14ac:dyDescent="0.2">
      <c r="M111" s="1"/>
    </row>
    <row r="112" spans="13:13" ht="15" customHeight="1" x14ac:dyDescent="0.2">
      <c r="M112" s="1"/>
    </row>
    <row r="113" spans="13:13" ht="15" customHeight="1" x14ac:dyDescent="0.2">
      <c r="M113" s="1"/>
    </row>
    <row r="114" spans="13:13" ht="15" customHeight="1" x14ac:dyDescent="0.2">
      <c r="M114" s="1"/>
    </row>
    <row r="115" spans="13:13" ht="15" customHeight="1" x14ac:dyDescent="0.2">
      <c r="M115" s="1"/>
    </row>
    <row r="116" spans="13:13" ht="15" customHeight="1" x14ac:dyDescent="0.2">
      <c r="M116" s="1"/>
    </row>
    <row r="117" spans="13:13" ht="15" customHeight="1" x14ac:dyDescent="0.2">
      <c r="M117" s="1"/>
    </row>
    <row r="118" spans="13:13" ht="15" customHeight="1" x14ac:dyDescent="0.2">
      <c r="M118" s="1"/>
    </row>
    <row r="119" spans="13:13" ht="15" customHeight="1" x14ac:dyDescent="0.2">
      <c r="M119" s="1"/>
    </row>
    <row r="120" spans="13:13" ht="15" customHeight="1" x14ac:dyDescent="0.2">
      <c r="M120" s="1"/>
    </row>
    <row r="121" spans="13:13" ht="15.75" customHeight="1" x14ac:dyDescent="0.2">
      <c r="M121" s="1"/>
    </row>
  </sheetData>
  <printOptions horizontalCentered="1"/>
  <pageMargins left="0.23622047244094491" right="0.23622047244094491" top="0.43307086614173229" bottom="0.39370078740157483" header="0.23622047244094491" footer="0.23622047244094491"/>
  <pageSetup paperSize="9" orientation="landscape" r:id="rId1"/>
  <headerFooter alignWithMargins="0">
    <oddHeader>&amp;C&amp;"Arial,Bold"TOTAL UGANDA PRICE CHANGE REQUEST</oddHeader>
    <oddFooter>&amp;R&amp;"Arial,Bold"Edition 01:&amp;"Arial,Regular" 1st jan 2012
&amp;L&amp;"Calibri"&amp;11&amp;K000000Cc: &amp;"Arial,Bold"CDO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2794F-8DA8-41A3-8A2D-9647FC9EBB8C}">
  <dimension ref="A1:G28"/>
  <sheetViews>
    <sheetView showGridLines="0" workbookViewId="0">
      <selection activeCell="L15" sqref="L15"/>
    </sheetView>
  </sheetViews>
  <sheetFormatPr defaultRowHeight="15" x14ac:dyDescent="0.25"/>
  <cols>
    <col min="1" max="1" width="4" style="31" customWidth="1"/>
    <col min="2" max="2" width="46.28515625" style="31" customWidth="1"/>
    <col min="3" max="3" width="61" style="31" customWidth="1"/>
    <col min="4" max="4" width="1.42578125" style="31" customWidth="1"/>
    <col min="5" max="16384" width="9.140625" style="31"/>
  </cols>
  <sheetData>
    <row r="1" spans="1:7" ht="51" customHeight="1" x14ac:dyDescent="0.25">
      <c r="A1" s="30" t="s">
        <v>35</v>
      </c>
      <c r="B1" s="30"/>
      <c r="C1" s="30"/>
      <c r="D1" s="30"/>
      <c r="E1" s="30"/>
      <c r="F1" s="30"/>
      <c r="G1" s="30"/>
    </row>
    <row r="3" spans="1:7" x14ac:dyDescent="0.25">
      <c r="B3" s="34" t="s">
        <v>36</v>
      </c>
    </row>
    <row r="4" spans="1:7" x14ac:dyDescent="0.25">
      <c r="B4" s="35" t="s">
        <v>37</v>
      </c>
      <c r="C4" s="36" t="s">
        <v>38</v>
      </c>
    </row>
    <row r="5" spans="1:7" x14ac:dyDescent="0.25">
      <c r="B5" s="35" t="s">
        <v>39</v>
      </c>
      <c r="C5" s="36" t="s">
        <v>40</v>
      </c>
    </row>
    <row r="6" spans="1:7" x14ac:dyDescent="0.25">
      <c r="B6" s="35" t="s">
        <v>41</v>
      </c>
      <c r="C6" s="36" t="s">
        <v>42</v>
      </c>
    </row>
    <row r="8" spans="1:7" x14ac:dyDescent="0.25">
      <c r="B8" s="34" t="s">
        <v>43</v>
      </c>
    </row>
    <row r="9" spans="1:7" x14ac:dyDescent="0.25">
      <c r="B9" s="35" t="s">
        <v>44</v>
      </c>
      <c r="C9" s="36" t="s">
        <v>45</v>
      </c>
    </row>
    <row r="11" spans="1:7" x14ac:dyDescent="0.25">
      <c r="B11" s="34" t="s">
        <v>46</v>
      </c>
    </row>
    <row r="12" spans="1:7" x14ac:dyDescent="0.25">
      <c r="B12" s="35" t="s">
        <v>47</v>
      </c>
      <c r="C12" s="36" t="s">
        <v>48</v>
      </c>
    </row>
    <row r="13" spans="1:7" x14ac:dyDescent="0.25">
      <c r="B13" s="35" t="s">
        <v>49</v>
      </c>
      <c r="C13" s="36" t="s">
        <v>50</v>
      </c>
    </row>
    <row r="14" spans="1:7" x14ac:dyDescent="0.25">
      <c r="B14" s="35" t="s">
        <v>51</v>
      </c>
      <c r="C14" s="36" t="s">
        <v>52</v>
      </c>
    </row>
    <row r="15" spans="1:7" x14ac:dyDescent="0.25">
      <c r="B15" s="35" t="s">
        <v>53</v>
      </c>
      <c r="C15" s="36" t="s">
        <v>54</v>
      </c>
    </row>
    <row r="16" spans="1:7" x14ac:dyDescent="0.25">
      <c r="B16" s="35" t="s">
        <v>55</v>
      </c>
      <c r="C16" s="36" t="s">
        <v>56</v>
      </c>
    </row>
    <row r="17" spans="2:3" x14ac:dyDescent="0.25">
      <c r="B17" s="35" t="s">
        <v>57</v>
      </c>
      <c r="C17" s="36" t="s">
        <v>58</v>
      </c>
    </row>
    <row r="18" spans="2:3" x14ac:dyDescent="0.25">
      <c r="B18" s="35" t="s">
        <v>59</v>
      </c>
      <c r="C18" s="36" t="s">
        <v>60</v>
      </c>
    </row>
    <row r="19" spans="2:3" x14ac:dyDescent="0.25">
      <c r="B19" s="35" t="s">
        <v>61</v>
      </c>
      <c r="C19" s="36" t="s">
        <v>62</v>
      </c>
    </row>
    <row r="20" spans="2:3" x14ac:dyDescent="0.25">
      <c r="B20" s="35" t="s">
        <v>63</v>
      </c>
      <c r="C20" s="36" t="s">
        <v>64</v>
      </c>
    </row>
    <row r="21" spans="2:3" x14ac:dyDescent="0.25">
      <c r="B21" s="35" t="s">
        <v>65</v>
      </c>
      <c r="C21" s="36" t="s">
        <v>66</v>
      </c>
    </row>
    <row r="22" spans="2:3" x14ac:dyDescent="0.25">
      <c r="B22" s="35" t="s">
        <v>67</v>
      </c>
      <c r="C22" s="36" t="s">
        <v>68</v>
      </c>
    </row>
    <row r="23" spans="2:3" x14ac:dyDescent="0.25">
      <c r="B23" s="35" t="s">
        <v>69</v>
      </c>
      <c r="C23" s="36" t="s">
        <v>70</v>
      </c>
    </row>
    <row r="24" spans="2:3" x14ac:dyDescent="0.25">
      <c r="B24" s="35" t="s">
        <v>71</v>
      </c>
      <c r="C24" s="36" t="s">
        <v>72</v>
      </c>
    </row>
    <row r="25" spans="2:3" x14ac:dyDescent="0.25">
      <c r="B25" s="35" t="s">
        <v>73</v>
      </c>
      <c r="C25" s="36" t="s">
        <v>74</v>
      </c>
    </row>
    <row r="26" spans="2:3" x14ac:dyDescent="0.25">
      <c r="B26" s="35"/>
      <c r="C26" s="36"/>
    </row>
    <row r="27" spans="2:3" x14ac:dyDescent="0.25">
      <c r="B27" s="34" t="s">
        <v>75</v>
      </c>
    </row>
    <row r="28" spans="2:3" x14ac:dyDescent="0.25">
      <c r="B28" s="35" t="s">
        <v>76</v>
      </c>
      <c r="C28" s="36" t="s">
        <v>77</v>
      </c>
    </row>
  </sheetData>
  <hyperlinks>
    <hyperlink ref="C5" r:id="rId1" display="http://www.myonlinetraininghub.com/category/excel-charts" xr:uid="{B3353F2A-3C24-46B6-B366-0468539F6632}"/>
    <hyperlink ref="C6" r:id="rId2" display="http://www.myonlinetraininghub.com/category/excel-dashboard" xr:uid="{E6EEF6D5-7770-4998-9EE6-6928C384CC40}"/>
    <hyperlink ref="C19" r:id="rId3" xr:uid="{AFDEA164-4F66-48BF-AEB8-BD0AE5413EFC}"/>
    <hyperlink ref="C9" r:id="rId4" display="http://www.myonlinetraininghub.com/excel-webinars" xr:uid="{5BDA2023-E05C-45F5-91CC-8A3C7DBDED90}"/>
    <hyperlink ref="C28" r:id="rId5" xr:uid="{AB59C4D9-FC98-43E8-A4AA-95C0F8B4446D}"/>
    <hyperlink ref="C18" r:id="rId6" xr:uid="{88D15982-623B-466C-84B2-223F6D0FD0E2}"/>
    <hyperlink ref="C4" r:id="rId7" xr:uid="{35C3670C-0FEB-477E-B969-045CB0CE6541}"/>
    <hyperlink ref="C12" r:id="rId8" xr:uid="{B34E7BE0-B149-48EE-BCFD-63FFF490DB4B}"/>
    <hyperlink ref="C13" r:id="rId9" xr:uid="{BB5913D5-2CE9-4AB9-A213-A5ED0A040EEB}"/>
    <hyperlink ref="C14" r:id="rId10" xr:uid="{40F45CC4-3DD9-4A40-A804-1497A5E72926}"/>
    <hyperlink ref="C15" r:id="rId11" xr:uid="{ADA75D67-71D0-4F24-B6BB-C155418215D7}"/>
    <hyperlink ref="C16" r:id="rId12" xr:uid="{4B14D8B8-54FC-4054-8254-5D14AF2267A2}"/>
    <hyperlink ref="C17" r:id="rId13" xr:uid="{66660D79-95E2-4F6F-89D5-39127F7FC5B1}"/>
    <hyperlink ref="C20" r:id="rId14" xr:uid="{24155BA0-2879-4A9C-9F88-C351F772A439}"/>
    <hyperlink ref="C21" r:id="rId15" xr:uid="{1566FB4D-2571-415D-8D49-DBE8A1D0B45E}"/>
    <hyperlink ref="C22" r:id="rId16" xr:uid="{F0032192-0948-41C0-81E9-906DC708C0B8}"/>
    <hyperlink ref="C23" r:id="rId17" xr:uid="{E2A3905C-38E0-4B79-99C8-5BD3D6EA29A9}"/>
    <hyperlink ref="C24" r:id="rId18" xr:uid="{34CA3376-EEEF-4149-BF5A-5944C2A3DF5B}"/>
    <hyperlink ref="C25" r:id="rId19" xr:uid="{FD4C3555-D12C-4690-B728-FEE546621B8C}"/>
  </hyperlinks>
  <pageMargins left="0.7" right="0.7" top="0.75" bottom="0.75" header="0.3" footer="0.3"/>
  <drawing r:id="rId2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FF4D7-BBDD-4983-80E0-426296D8F22D}">
  <dimension ref="A1:F52"/>
  <sheetViews>
    <sheetView workbookViewId="0"/>
  </sheetViews>
  <sheetFormatPr defaultRowHeight="12.75" x14ac:dyDescent="0.2"/>
  <sheetData>
    <row r="1" spans="1:6" x14ac:dyDescent="0.2">
      <c r="A1" t="s">
        <v>78</v>
      </c>
      <c r="B1" t="s">
        <v>79</v>
      </c>
      <c r="C1" t="s">
        <v>80</v>
      </c>
      <c r="D1" t="s">
        <v>81</v>
      </c>
      <c r="E1" t="s">
        <v>82</v>
      </c>
      <c r="F1" t="s">
        <v>83</v>
      </c>
    </row>
    <row r="2" spans="1:6" x14ac:dyDescent="0.2">
      <c r="A2">
        <v>1</v>
      </c>
      <c r="B2">
        <v>1</v>
      </c>
      <c r="C2">
        <v>1</v>
      </c>
      <c r="D2">
        <v>1</v>
      </c>
      <c r="E2">
        <v>1</v>
      </c>
      <c r="F2">
        <v>50</v>
      </c>
    </row>
    <row r="3" spans="1:6" x14ac:dyDescent="0.2">
      <c r="A3">
        <v>52</v>
      </c>
      <c r="B3">
        <v>6</v>
      </c>
      <c r="D3" t="s">
        <v>84</v>
      </c>
      <c r="E3">
        <v>0</v>
      </c>
      <c r="F3" s="44" t="s">
        <v>85</v>
      </c>
    </row>
    <row r="4" spans="1:6" x14ac:dyDescent="0.2">
      <c r="F4" s="44" t="s">
        <v>86</v>
      </c>
    </row>
    <row r="5" spans="1:6" x14ac:dyDescent="0.2">
      <c r="F5" s="44" t="s">
        <v>87</v>
      </c>
    </row>
    <row r="6" spans="1:6" x14ac:dyDescent="0.2">
      <c r="F6" s="44" t="s">
        <v>86</v>
      </c>
    </row>
    <row r="7" spans="1:6" x14ac:dyDescent="0.2">
      <c r="F7" s="44" t="s">
        <v>88</v>
      </c>
    </row>
    <row r="8" spans="1:6" x14ac:dyDescent="0.2">
      <c r="F8" s="44" t="s">
        <v>86</v>
      </c>
    </row>
    <row r="9" spans="1:6" x14ac:dyDescent="0.2">
      <c r="F9" s="44" t="s">
        <v>89</v>
      </c>
    </row>
    <row r="10" spans="1:6" x14ac:dyDescent="0.2">
      <c r="F10" s="44" t="s">
        <v>90</v>
      </c>
    </row>
    <row r="11" spans="1:6" x14ac:dyDescent="0.2">
      <c r="F11" s="44" t="s">
        <v>91</v>
      </c>
    </row>
    <row r="12" spans="1:6" x14ac:dyDescent="0.2">
      <c r="F12" s="44" t="s">
        <v>92</v>
      </c>
    </row>
    <row r="13" spans="1:6" x14ac:dyDescent="0.2">
      <c r="F13" s="44" t="s">
        <v>93</v>
      </c>
    </row>
    <row r="14" spans="1:6" x14ac:dyDescent="0.2">
      <c r="F14" s="44" t="s">
        <v>94</v>
      </c>
    </row>
    <row r="15" spans="1:6" x14ac:dyDescent="0.2">
      <c r="F15" s="44" t="s">
        <v>95</v>
      </c>
    </row>
    <row r="16" spans="1:6" x14ac:dyDescent="0.2">
      <c r="F16" s="44" t="s">
        <v>96</v>
      </c>
    </row>
    <row r="17" spans="6:6" x14ac:dyDescent="0.2">
      <c r="F17" s="44" t="s">
        <v>97</v>
      </c>
    </row>
    <row r="18" spans="6:6" x14ac:dyDescent="0.2">
      <c r="F18" s="44" t="s">
        <v>98</v>
      </c>
    </row>
    <row r="19" spans="6:6" x14ac:dyDescent="0.2">
      <c r="F19" s="44" t="s">
        <v>99</v>
      </c>
    </row>
    <row r="20" spans="6:6" x14ac:dyDescent="0.2">
      <c r="F20" s="44" t="s">
        <v>100</v>
      </c>
    </row>
    <row r="21" spans="6:6" x14ac:dyDescent="0.2">
      <c r="F21" s="44" t="s">
        <v>101</v>
      </c>
    </row>
    <row r="22" spans="6:6" x14ac:dyDescent="0.2">
      <c r="F22" s="44" t="s">
        <v>94</v>
      </c>
    </row>
    <row r="23" spans="6:6" x14ac:dyDescent="0.2">
      <c r="F23" s="44" t="s">
        <v>95</v>
      </c>
    </row>
    <row r="24" spans="6:6" x14ac:dyDescent="0.2">
      <c r="F24" s="44" t="s">
        <v>96</v>
      </c>
    </row>
    <row r="25" spans="6:6" x14ac:dyDescent="0.2">
      <c r="F25" s="44" t="s">
        <v>97</v>
      </c>
    </row>
    <row r="26" spans="6:6" x14ac:dyDescent="0.2">
      <c r="F26" s="44" t="s">
        <v>98</v>
      </c>
    </row>
    <row r="27" spans="6:6" x14ac:dyDescent="0.2">
      <c r="F27" s="44" t="s">
        <v>99</v>
      </c>
    </row>
    <row r="28" spans="6:6" x14ac:dyDescent="0.2">
      <c r="F28" s="44" t="s">
        <v>100</v>
      </c>
    </row>
    <row r="29" spans="6:6" x14ac:dyDescent="0.2">
      <c r="F29" s="44" t="s">
        <v>102</v>
      </c>
    </row>
    <row r="30" spans="6:6" x14ac:dyDescent="0.2">
      <c r="F30" s="44" t="s">
        <v>103</v>
      </c>
    </row>
    <row r="31" spans="6:6" x14ac:dyDescent="0.2">
      <c r="F31" s="44" t="s">
        <v>92</v>
      </c>
    </row>
    <row r="32" spans="6:6" x14ac:dyDescent="0.2">
      <c r="F32" s="44" t="s">
        <v>93</v>
      </c>
    </row>
    <row r="33" spans="6:6" x14ac:dyDescent="0.2">
      <c r="F33" s="44" t="s">
        <v>94</v>
      </c>
    </row>
    <row r="34" spans="6:6" x14ac:dyDescent="0.2">
      <c r="F34" s="44" t="s">
        <v>95</v>
      </c>
    </row>
    <row r="35" spans="6:6" x14ac:dyDescent="0.2">
      <c r="F35" s="44" t="s">
        <v>96</v>
      </c>
    </row>
    <row r="36" spans="6:6" x14ac:dyDescent="0.2">
      <c r="F36" s="44" t="s">
        <v>97</v>
      </c>
    </row>
    <row r="37" spans="6:6" x14ac:dyDescent="0.2">
      <c r="F37" s="44" t="s">
        <v>98</v>
      </c>
    </row>
    <row r="38" spans="6:6" x14ac:dyDescent="0.2">
      <c r="F38" s="44" t="s">
        <v>99</v>
      </c>
    </row>
    <row r="39" spans="6:6" x14ac:dyDescent="0.2">
      <c r="F39" s="44" t="s">
        <v>100</v>
      </c>
    </row>
    <row r="40" spans="6:6" x14ac:dyDescent="0.2">
      <c r="F40" s="44" t="s">
        <v>101</v>
      </c>
    </row>
    <row r="41" spans="6:6" x14ac:dyDescent="0.2">
      <c r="F41" s="44" t="s">
        <v>94</v>
      </c>
    </row>
    <row r="42" spans="6:6" x14ac:dyDescent="0.2">
      <c r="F42" s="44" t="s">
        <v>95</v>
      </c>
    </row>
    <row r="43" spans="6:6" x14ac:dyDescent="0.2">
      <c r="F43" s="44" t="s">
        <v>96</v>
      </c>
    </row>
    <row r="44" spans="6:6" x14ac:dyDescent="0.2">
      <c r="F44" s="44" t="s">
        <v>97</v>
      </c>
    </row>
    <row r="45" spans="6:6" x14ac:dyDescent="0.2">
      <c r="F45" s="44" t="s">
        <v>98</v>
      </c>
    </row>
    <row r="46" spans="6:6" x14ac:dyDescent="0.2">
      <c r="F46" s="44" t="s">
        <v>99</v>
      </c>
    </row>
    <row r="47" spans="6:6" x14ac:dyDescent="0.2">
      <c r="F47" s="44" t="s">
        <v>100</v>
      </c>
    </row>
    <row r="48" spans="6:6" x14ac:dyDescent="0.2">
      <c r="F48" s="44" t="s">
        <v>102</v>
      </c>
    </row>
    <row r="49" spans="6:6" x14ac:dyDescent="0.2">
      <c r="F49" s="44" t="s">
        <v>104</v>
      </c>
    </row>
    <row r="50" spans="6:6" x14ac:dyDescent="0.2">
      <c r="F50" s="44" t="s">
        <v>105</v>
      </c>
    </row>
    <row r="51" spans="6:6" x14ac:dyDescent="0.2">
      <c r="F51" s="44" t="s">
        <v>106</v>
      </c>
    </row>
    <row r="52" spans="6:6" x14ac:dyDescent="0.2">
      <c r="F52" s="44" t="s">
        <v>107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FEJSONBlob xmlns="http://schemas.advancedformulaenvironment.officeapps.live.com/afejsonblob/1.0">ewAiAHMAYwBoAGUAbQBhACIAOgAiAGgAdAB0AHAAOgAvAC8AcwBjAGgAZQBtAGEAcwAuAGEAZAB2AGEAbgBjAGUAZABmAG8AcgBtAHUAbABhAGUAbgB2AGkAcgBvAG4AbQBlAG4AdAAuAG8AZgBmAGkAYwBlAGEAcABwAHMALgBsAGkAdgBlAC4AYwBvAG0ALwBhAGYAZQBwAHIAbwBqAGUAYwB0AHMALwAwAC4AMgAiACwAIgBmAGkAbABlAHMAIgA6AFsAewAiAHAAYQB0AGgAIgA6ACIALwBwAHIAbwBqAGUAYwB0AHMALwBXAG8AcgBrAGIAbwBvAGsAIgAsACIAdABlAHgAdAAiADoAIgBBAEcATwAgAD0AIABGAG8AcgBtAHUAbABhACEAJABIACQANQA7AFwAbgBcAG4ARgBYAFIAYQB0AGUAIAA9ACAARgBvAHIAbQB1AGwAYQAhACQARQAkADQAOwBcAG4AXABuAEkAbgB0AFIAYQB0AGUAIAA9ACAARgBvAHIAbQB1AGwAYQAhACQARQAkADMAOwBcAG4AXABuAFQAcgBvAHUAYgBsAGUAcwBoAG8AbwB0ACAAPQAgAEMARQBJAEwASQBOAEcAKABcAG4AIAAgACAAIABJAEYAKABcAG4AIAAgACAAIAAgACAAIAAgAFsAQABbAE4AYQB0AHUAcgBlACAAbwBmACAARABlAGwAaQB2AGUAcgB5AF0AXQAgAD0AIABcACIAYwBvAG4AcwBpAGcAbgBtAGUAbgB0AFwAIgAsAFwAbgAgACAAIAAgACAAIAAgACAAKABJAEYAKABcAG4AIAAgACAAIAAgACAAIAAgACAAIAAgACAAWwBAAFsAQwByAGUAZABpAHQAIABkAGEAeQBzAF0AXQAgAD4AIAAzADAALABcAG4AIAAgACAAIAAgACAAIAAgACAAIAAgACAAKABDAEUASQBMAEkATgBHACgAXABuACAAIAAgACAAIAAgACAAIAAgACAAIAAgACAAIAAgACAASQBGACgAXABuACAAIAAgACAAIAAgACAAIAAgACAAIAAgACAAIAAgACAAIAAgACAAIABbAEAAWwBSAGUAZgBlAHIAZQBuAGMAZQAgAHMAdABhAHQAaQBvAG4AIABdAF0AIAA9ACAAXAAiAFMAdABhAHQAaQBvAG4AIABBAFwAIgAsAFwAbgAgACAAIAAgACAAIAAgACAAIAAgACAAIAAgACAAIAAgACAAIAAgACAASQBGACgAWwBAAFsAVAByAGEAbgBzAHAAbwByAHQAIABSAGEAdABlACAAXQBdACAAPgAgADEAMAAsACgARgBvAHIAbQB1AGwAYQAhACQAQgAkADQAIAAtACAAWwBAAFsAQQBwAHAAbABpAGMAYQBiAGwAZQAgAGQAaQBzAGMAbwB1AG4AdAAgAF0AXQAgACsAIABbAEAAWwBUAHIAYQBuAHMAcABvAHIAdAAgAFIAYQB0AGUAIABdAF0AKQAsACgARgBvAHIAbQB1AGwAYQAhACQAQgAkADQAIAAtACAAWwBAAFsAQQBwAHAAbABpAGMAYQBiAGwAZQAgAGQAaQBzAGMAbwB1AG4AdAAgAF0AXQApACkALABcAG4AIAAgACAAIAAgACAAIAAgACAAIAAgACAAIAAgACAAIAAgACAAIAAgAEkARgAoAFsAQABbAFQAcgBhAG4AcwBwAG8AcgB0ACAAUgBhAHQAZQAgAF0AXQAgAD4AIAAxADAALAAoAEYAbwByAG0AdQBsAGEAIQAkAEIAJAA1ACAALQAgAFsAQABbAEEAcABwAGwAaQBjAGEAYgBsAGUAIABkAGkAcwBjAG8AdQBuAHQAIABdAF0AIAArACAAWwBAAFsAVAByAGEAbgBzAHAAbwByAHQAIABSAGEAdABlACAAXQBdACkALAAoAEYAbwByAG0AdQBsAGEAIQAkAEIAJAA1ACAALQAgAFsAQABbAEEAcABwAGwAaQBjAGEAYgBsAGUAIABkAGkAcwBjAG8AdQBuAHQAIABdAF0AKQApAFwAbgAgACAAIAAgACAAIAAgACAAIAAgACAAIAAgACAAIAAgACkALABcAG4AIAAgACAAIAAgACAAIAAgACAAIAAgACAAIAAgACAAIAAxADAAXABuACAAIAAgACAAIAAgACAAIAAgACAAIAAgACkAIAArACAAKABbAEAAWwBQAHIAbwB2AGkAcwBpAG8AbgAgAGYAbwByACAARgBpAG4AYQBuAGMAaQBhAGwAIABDAGgAYQByAGcAZQBzACAAIABdAF0AIAAtACAAQQBHAE8AIAAvACAAMwA2ADUAIAAqACAAMwAwACAAKgAgAEkAbgB0AFIAYQB0AGUAKQApACwAXABuACAAIAAgACAAIAAgACAAIAAgACAAIAAgACgAQwBFAEkATABJAE4ARwAoAFwAbgAgACAAIAAgACAAIAAgACAAIAAgACAAIAAgACAAIAAgAEkARgAoAFwAbgAgACAAIAAgACAAIAAgACAAIAAgACAAIAAgACAAIAAgACAAIAAgACAAWwBAAFsAUgBlAGYAZQByAGUAbgBjAGUAIABzAHQAYQB0AGkAbwBuACAAXQBdACAAPQAgAFwAIgBTAHQAYQB0AGkAbwBuACAAQQBcACIALABcAG4AIAAgACAAIAAgACAAIAAgACAAIAAgACAAIAAgACAAIAAgACAAIAAgAEkARgAoAFsAQABbAFQAcgBhAG4AcwBwAG8AcgB0ACAAUgBhAHQAZQAgAF0AXQAgAD4AIAAxADAALAAoAEYAbwByAG0AdQBsAGEAIQAkAEIAJAA0ACAALQAgAFsAQABbAEEAcABwAGwAaQBjAGEAYgBsAGUAIABkAGkAcwBjAG8AdQBuAHQAIABdAF0AIAArACAAWwBAAFsAVAByAGEAbgBzAHAAbwByAHQAIABSAGEAdABlACAAXQBdACkALAAoAEYAbwByAG0AdQBsAGEAIQAkAEIAJAA0ACAALQAgAFsAQABbAEEAcABwAGwAaQBjAGEAYgBsAGUAIABkAGkAcwBjAG8AdQBuAHQAIABdAF0AKQApACwAXABuACAAIAAgACAAIAAgACAAIAAgACAAIAAgACAAIAAgACAAIAAgACAAIABJAEYAKABbAEAAWwBUAHIAYQBuAHMAcABvAHIAdAAgAFIAYQB0AGUAIABdAF0AIAA+ACAAMQAwACwAKABGAG8AcgBtAHUAbABhACEAJABCACQANQAgAC0AIABbAEAAWwBBAHAAcABsAGkAYwBhAGIAbABlACAAZABpAHMAYwBvAHUAbgB0ACAAXQBdACAAKwAgAFsAQABbAFQAcgBhAG4AcwBwAG8AcgB0ACAAUgBhAHQAZQAgAF0AXQApACwAKABGAG8AcgBtAHUAbABhACEAJABCACQANQAgAC0AIABbAEAAWwBBAHAAcABsAGkAYwBhAGIAbABlACAAZABpAHMAYwBvAHUAbgB0ACAAXQBdACkAKQBcAG4AIAAgACAAIAAgACAAIAAgACAAIAAgACAAIAAgACAAIAApACwAXABuACAAIAAgACAAIAAgACAAIAAgACAAIAAgACAAIAAgACAAMQAwAFwAbgAgACAAIAAgACAAIAAgACAAIAAgACAAIAApACkAXABuACAAIAAgACAAIAAgACAAIAApACAAKwAgADIAMAApACwAXABuACAAIAAgACAAIAAgACAAIAAoAEkARgAoAFwAbgAgACAAIAAgACAAIAAgACAAIAAgACAAIABbAEAAWwBDAHIAZQBkAGkAdAAgAGQAYQB5AHMAXQBdACAAPgAgADMAMAAsAFwAbgAgACAAIAAgACAAIAAgACAAIAAgACAAIAAoAEMARQBJAEwASQBOAEcAKABcAG4AIAAgACAAIAAgACAAIAAgACAAIAAgACAAIAAgACAAIABJAEYAKABcAG4AIAAgACAAIAAgACAAIAAgACAAIAAgACAAIAAgACAAIAAgACAAIAAgAFsAQABbAFIAZQBmAGUAcgBlAG4AYwBlACAAcwB0AGEAdABpAG8AbgAgAF0AXQAgAD0AIABcACIAUwB0AGEAdABpAG8AbgAgAEEAXAAiACwAXABuACAAIAAgACAAIAAgACAAIAAgACAAIAAgACAAIAAgACAAIAAgACAAIABJAEYAKABbAEAAWwBUAHIAYQBuAHMAcABvAHIAdAAgAFIAYQB0AGUAIABdAF0AIAA+ACAAMQAwACwAKABGAG8AcgBtAHUAbABhACEAJABCACQANAAgAC0AIABbAEAAWwBBAHAAcABsAGkAYwBhAGIAbABlACAAZABpAHMAYwBvAHUAbgB0ACAAXQBdACAAKwAgAFsAQABbAFQAcgBhAG4AcwBwAG8AcgB0ACAAUgBhAHQAZQAgAF0AXQApACwAKABGAG8AcgBtAHUAbABhACEAJABCACQANAAgAC0AIABbAEAAWwBBAHAAcABsAGkAYwBhAGIAbABlACAAZABpAHMAYwBvAHUAbgB0ACAAXQBdACkAKQAsAFwAbgAgACAAIAAgACAAIAAgACAAIAAgACAAIAAgACAAIAAgACAAIAAgACAASQBGACgAWwBAAFsAVAByAGEAbgBzAHAAbwByAHQAIABSAGEAdABlACAAXQBdACAAPgAgADEAMAAsACgARgBvAHIAbQB1AGwAYQAhACQAQgAkADUAIAAtACAAWwBAAFsAQQBwAHAAbABpAGMAYQBiAGwAZQAgAGQAaQBzAGMAbwB1AG4AdAAgAF0AXQAgACsAIABbAEAAWwBUAHIAYQBuAHMAcABvAHIAdAAgAFIAYQB0AGUAIABdAF0AKQAsACgARgBvAHIAbQB1AGwAYQAhACQAQgAkADUAIAAtACAAWwBAAFsAQQBwAHAAbABpAGMAYQBiAGwAZQAgAGQAaQBzAGMAbwB1AG4AdAAgAF0AXQApACkAXABuACAAIAAgACAAIAAgACAAIAAgACAAIAAgACAAIAAgACAAKQAsAFwAbgAgACAAIAAgACAAIAAgACAAIAAgACAAIAAgACAAIAAgADEAMABcAG4AIAAgACAAIAAgACAAIAAgACAAIAAgACAAKQAgACsAIAAoAFsAQABbAFAAcgBvAHYAaQBzAGkAbwBuACAAZgBvAHIAIABGAGkAbgBhAG4AYwBpAGEAbAAgAEMAaABhAHIAZwBlAHMAIAAgAF0AXQAgAC0AIABBAEcATwAgAC8AIAAzADYANQAgACoAIAAzADAAIAAqACAASQBuAHQAUgBhAHQAZQApACkALABcAG4AIAAgACAAIAAgACAAIAAgACAAIAAgACAAKABDAEUASQBMAEkATgBHACgAXABuACAAIAAgACAAIAAgACAAIAAgACAAIAAgACAAIAAgACAASQBGACgAXABuACAAIAAgACAAIAAgACAAIAAgACAAIAAgACAAIAAgACAAIAAgACAAIABbAEAAWwBSAGUAZgBlAHIAZQBuAGMAZQAgAHMAdABhAHQAaQBvAG4AIABdAF0AIAA9ACAAXAAiAFMAdABhAHQAaQBvAG4AIABBAFwAIgAsAFwAbgAgACAAIAAgACAAIAAgACAAIAAgACAAIAAgACAAIAAgACAAIAAgACAASQBGACgAWwBAAFsAVAByAGEAbgBzAHAAbwByAHQAIABSAGEAdABlACAAXQBdACAAPgAgADEAMAAsACgARgBvAHIAbQB1AGwAYQAhACQAQgAkADQAIAAtACAAWwBAAFsAQQBwAHAAbABpAGMAYQBiAGwAZQAgAGQAaQBzAGMAbwB1AG4AdAAgAF0AXQAgACsAIABbAEAAWwBUAHIAYQBuAHMAcABvAHIAdAAgAFIAYQB0AGUAIABdAF0AKQAsACgARgBvAHIAbQB1AGwAYQAhACQAQgAkADQAIAAtACAAWwBAAFsAQQBwAHAAbABpAGMAYQBiAGwAZQAgAGQAaQBzAGMAbwB1AG4AdAAgAF0AXQApACkALABcAG4AIAAgACAAIAAgACAAIAAgACAAIAAgACAAIAAgACAAIAAgACAAIAAgAEkARgAoAFsAQABbAFQAcgBhAG4AcwBwAG8AcgB0ACAAUgBhAHQAZQAgAF0AXQAgAD4AIAAxADAALAAoAEYAbwByAG0AdQBsAGEAIQAkAEIAJAA1ACAALQAgAFsAQABbAEEAcABwAGwAaQBjAGEAYgBsAGUAIABkAGkAcwBjAG8AdQBuAHQAIABdAF0AIAArACAAWwBAAFsAVAByAGEAbgBzAHAAbwByAHQAIABSAGEAdABlACAAXQBdACkALAAoAEYAbwByAG0AdQBsAGEAIQAkAEIAJAA1ACAALQAgAFsAQABbAEEAcABwAGwAaQBjAGEAYgBsAGUAIABkAGkAcwBjAG8AdQBuAHQAIABdAF0AKQApAFwAbgAgACAAIAAgACAAIAAgACAAIAAgACAAIAAgACAAIAAgACkALABcAG4AIAAgACAAIAAgACAAIAAgACAAIAAgACAAIAAgACAAIAAxADAAXABuACAAIAAgACAAIAAgACAAIAAgACAAIAAgACkAKQBcAG4AIAAgACAAIAAgACAAIAAgACkAKQBcAG4AIAAgACAAIAApACwAXABuACAAIAAgACAAMQAwAFwAbgApAC8ARgBYAFIAYQB0AGUAOwAiAH0AXQAsACIAcAByAG8AagBlAGMAdABOAGEAbQBlAHMAIgA6AFsAIgBBAEcATwAiACwAIgBGAFgAUgBhAHQAZQAiACwAIgBJAG4AdABSAGEAdABlACIALAAiAFQAcgBvAHUAYgBsAGUAcwBoAG8AbwB0ACIAXQAsACIAbABvAGMAYQBsAGUAIgA6AHsAIgBsAGkAcwB0AFMAZQBwAGEAcgBhAHQAbwByACIAOgAiACwAIgAsACIAcwB0AGEAdABlAG0AZQBuAHQAUwBlAHAAYQByAGEAdABvAHIAIgA6ACIAOwAiACwAIgByAG8AdwBTAGUAcABhAHIAYQB0AG8AcgAiADoAIgA7ACIALAAiAGMAbwBsAHUAbQBuAFMAZQBwAGEAcgBhAHQAbwByACIAOgAiACwAIgAsACIAdABoAG8AdQBzAGEAbgBkAHMAUwBlAHAAYQByAGEAdABvAHIAIgA6ACIALAAiACwAIgBkAGUAYwBpAG0AYQBsAFMAZQBwAGEAcgBhAHQAbwByACIAOgAiAC4AIgAsACIAZABhAHQAZQBPAHIAZABlAHIAIgA6ACIATQBEAFkAIgAsACIAYwB1AHIAcgBlAG4AYwB5AFMAeQBtAGIAbwBsACIAOgAiACQAIgAsACIAaQBzAEMAdQByAHIAZQBuAGMAeQBTAHkAbQBiAG8AbABMAGUAYQBkACIAOgB0AHIAdQBlACwAIgBpAHMAQwB1AHIAcgBlAG4AYwB5AFMAZQBwAEIAeQBTAHAAYQBjAGUAIgA6AGYAYQBsAHMAZQAsACIAcgBvAHcATABlAHQAdABlAHIAIgA6ACIAUgAiACwAIgBjAG8AbAB1AG0AbgBMAGUAdAB0AGUAcgAiADoAIgBDACIALAAiAHIAYwBMAGUAZgB0AEIAcgBhAGMAawBlAHQAIgA6ACIAWwAiACwAIgByAGMAUgBpAGcAaAB0AEIAcgBhAGMAawBlAHQAIgA6ACIAXQAiACwAIgBsAG8AYwBhAGwAZQBOAGEAbQBlACIAOgAiAGUAbgAtAHUAcwAiACwAIgB0AGgAbwB1AHMAYQBuAGQAcwBQAG8AcwBpAHQAaQBvAG4AcwAiADoAWwAzAF0AfQB9AA==</AFEJSONBlob>
</file>

<file path=customXml/itemProps1.xml><?xml version="1.0" encoding="utf-8"?>
<ds:datastoreItem xmlns:ds="http://schemas.openxmlformats.org/officeDocument/2006/customXml" ds:itemID="{DD0FBBB1-7278-410C-BA3A-4933CEC9A725}">
  <ds:schemaRefs>
    <ds:schemaRef ds:uri="http://schemas.advancedformulaenvironment.officeapps.live.com/afejsonblob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Copyright</vt:lpstr>
      <vt:lpstr>Formula</vt:lpstr>
      <vt:lpstr>More Resources</vt:lpstr>
      <vt:lpstr>AFE_hidden_codesheet_49ddb8b8</vt:lpstr>
      <vt:lpstr>AGO</vt:lpstr>
      <vt:lpstr>FXRate</vt:lpstr>
      <vt:lpstr>IntRate</vt:lpstr>
    </vt:vector>
  </TitlesOfParts>
  <Manager/>
  <Company>TOTAL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J0295702</dc:creator>
  <cp:keywords/>
  <dc:description/>
  <cp:lastModifiedBy>Mynda Treacy</cp:lastModifiedBy>
  <cp:revision/>
  <dcterms:created xsi:type="dcterms:W3CDTF">2010-09-03T09:32:20Z</dcterms:created>
  <dcterms:modified xsi:type="dcterms:W3CDTF">2024-06-23T11:06:46Z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30ed1b-e95f-40b5-af89-828263f287a7_Enabled">
    <vt:lpwstr>true</vt:lpwstr>
  </property>
  <property fmtid="{D5CDD505-2E9C-101B-9397-08002B2CF9AE}" pid="3" name="MSIP_Label_2b30ed1b-e95f-40b5-af89-828263f287a7_SetDate">
    <vt:lpwstr>2021-05-31T09:34:09Z</vt:lpwstr>
  </property>
  <property fmtid="{D5CDD505-2E9C-101B-9397-08002B2CF9AE}" pid="4" name="MSIP_Label_2b30ed1b-e95f-40b5-af89-828263f287a7_Method">
    <vt:lpwstr>Standard</vt:lpwstr>
  </property>
  <property fmtid="{D5CDD505-2E9C-101B-9397-08002B2CF9AE}" pid="5" name="MSIP_Label_2b30ed1b-e95f-40b5-af89-828263f287a7_Name">
    <vt:lpwstr>2b30ed1b-e95f-40b5-af89-828263f287a7</vt:lpwstr>
  </property>
  <property fmtid="{D5CDD505-2E9C-101B-9397-08002B2CF9AE}" pid="6" name="MSIP_Label_2b30ed1b-e95f-40b5-af89-828263f287a7_SiteId">
    <vt:lpwstr>329e91b0-e21f-48fb-a071-456717ecc28e</vt:lpwstr>
  </property>
  <property fmtid="{D5CDD505-2E9C-101B-9397-08002B2CF9AE}" pid="7" name="MSIP_Label_2b30ed1b-e95f-40b5-af89-828263f287a7_ActionId">
    <vt:lpwstr>272c0200-774f-4da2-9187-b36ab73713c9</vt:lpwstr>
  </property>
  <property fmtid="{D5CDD505-2E9C-101B-9397-08002B2CF9AE}" pid="8" name="MSIP_Label_2b30ed1b-e95f-40b5-af89-828263f287a7_ContentBits">
    <vt:lpwstr>0</vt:lpwstr>
  </property>
</Properties>
</file>