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1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Hidden Formula Rules/"/>
    </mc:Choice>
  </mc:AlternateContent>
  <xr:revisionPtr revIDLastSave="37" documentId="14_{B7DB9E02-61B6-4E3D-ACF3-9B2223B81CFC}" xr6:coauthVersionLast="47" xr6:coauthVersionMax="47" xr10:uidLastSave="{FB7E9D84-59E7-4D05-AB76-924790470A63}"/>
  <bookViews>
    <workbookView xWindow="-120" yWindow="-120" windowWidth="29040" windowHeight="15720" xr2:uid="{00000000-000D-0000-FFFF-FFFF00000000}"/>
  </bookViews>
  <sheets>
    <sheet name="Copyright" sheetId="7" r:id="rId1"/>
    <sheet name="Example" sheetId="1" r:id="rId2"/>
    <sheet name="Rule 1" sheetId="2" r:id="rId3"/>
    <sheet name="Rule 2" sheetId="3" r:id="rId4"/>
    <sheet name="Rule 3" sheetId="4" r:id="rId5"/>
    <sheet name="Rule 4" sheetId="5" r:id="rId6"/>
    <sheet name="Rule 5" sheetId="6" r:id="rId7"/>
    <sheet name="More Resources" sheetId="8" r:id="rId8"/>
  </sheets>
  <definedNames>
    <definedName name="_xlnm._FilterDatabase" localSheetId="6" hidden="1">'Rule 5'!$C$6:$F$29</definedName>
    <definedName name="COMMISSION">_xlfn.LAMBDA(_xlpm.sales,_xlpm.name,_xlpm.status, _xlfn.LET(_xlpm.eligible, AND(_xlpm.name&lt;&gt;"", _xlpm.status="Active"),_xlpm.rate, _xlfn.XLOOKUP(_xlpm.sales, CommTable[Sales Band], CommTable[Rate],, -1),_xlpm.sales * _xlpm.rate * _xlpm.eligible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6" l="1" a="1"/>
  <c r="Q7" i="6" s="1"/>
  <c r="F29" i="6" a="1"/>
  <c r="F29" i="6" s="1"/>
  <c r="F28" i="6" a="1"/>
  <c r="F28" i="6" s="1"/>
  <c r="F27" i="6" a="1"/>
  <c r="F27" i="6" s="1"/>
  <c r="F26" i="6" a="1"/>
  <c r="F26" i="6" s="1"/>
  <c r="F25" i="6" a="1"/>
  <c r="F25" i="6" s="1"/>
  <c r="F24" i="6" a="1"/>
  <c r="F24" i="6" s="1"/>
  <c r="F23" i="6" a="1"/>
  <c r="F23" i="6" s="1"/>
  <c r="F22" i="6" a="1"/>
  <c r="F22" i="6" s="1"/>
  <c r="F21" i="6" a="1"/>
  <c r="F21" i="6" s="1"/>
  <c r="F20" i="6" a="1"/>
  <c r="F20" i="6" s="1"/>
  <c r="F19" i="6" a="1"/>
  <c r="F19" i="6" s="1"/>
  <c r="F18" i="6" a="1"/>
  <c r="F18" i="6" s="1"/>
  <c r="F17" i="6" a="1"/>
  <c r="F17" i="6" s="1"/>
  <c r="F16" i="6" a="1"/>
  <c r="F16" i="6" s="1"/>
  <c r="F15" i="6" a="1"/>
  <c r="F15" i="6" s="1"/>
  <c r="F14" i="6" a="1"/>
  <c r="F14" i="6" s="1"/>
  <c r="F13" i="6" a="1"/>
  <c r="F13" i="6" s="1"/>
  <c r="F12" i="6" a="1"/>
  <c r="F12" i="6" s="1"/>
  <c r="F11" i="6" a="1"/>
  <c r="F11" i="6" s="1"/>
  <c r="F10" i="6" a="1"/>
  <c r="F10" i="6" s="1"/>
  <c r="F9" i="6" a="1"/>
  <c r="F9" i="6" s="1"/>
  <c r="F8" i="6" a="1"/>
  <c r="F8" i="6" s="1"/>
  <c r="F7" i="6" a="1"/>
  <c r="F7" i="6" s="1"/>
  <c r="F5" i="5" a="1"/>
  <c r="F5" i="5" s="1"/>
  <c r="F5" i="4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25" i="5" a="1"/>
  <c r="F25" i="5" s="1"/>
  <c r="F26" i="5" a="1"/>
  <c r="F26" i="5" s="1"/>
  <c r="F27" i="5" a="1"/>
  <c r="F27" i="5" s="1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G5" i="3"/>
  <c r="H5" i="3" s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G27" i="3"/>
  <c r="H27" i="3" s="1"/>
  <c r="F27" i="3"/>
  <c r="G26" i="3"/>
  <c r="H26" i="3" s="1"/>
  <c r="F26" i="3"/>
  <c r="G25" i="3"/>
  <c r="H25" i="3" s="1"/>
  <c r="F25" i="3"/>
  <c r="G24" i="3"/>
  <c r="H24" i="3" s="1"/>
  <c r="F24" i="3"/>
  <c r="G23" i="3"/>
  <c r="H23" i="3" s="1"/>
  <c r="F23" i="3"/>
  <c r="G22" i="3"/>
  <c r="H22" i="3" s="1"/>
  <c r="F22" i="3"/>
  <c r="G21" i="3"/>
  <c r="H21" i="3" s="1"/>
  <c r="F21" i="3"/>
  <c r="G20" i="3"/>
  <c r="H20" i="3" s="1"/>
  <c r="F20" i="3"/>
  <c r="H19" i="3"/>
  <c r="G19" i="3"/>
  <c r="F19" i="3"/>
  <c r="G18" i="3"/>
  <c r="H18" i="3" s="1"/>
  <c r="F18" i="3"/>
  <c r="G17" i="3"/>
  <c r="H17" i="3" s="1"/>
  <c r="F17" i="3"/>
  <c r="G16" i="3"/>
  <c r="H16" i="3" s="1"/>
  <c r="F16" i="3"/>
  <c r="G15" i="3"/>
  <c r="H15" i="3" s="1"/>
  <c r="F15" i="3"/>
  <c r="G14" i="3"/>
  <c r="H14" i="3" s="1"/>
  <c r="F14" i="3"/>
  <c r="G13" i="3"/>
  <c r="H13" i="3" s="1"/>
  <c r="F13" i="3"/>
  <c r="G12" i="3"/>
  <c r="H12" i="3" s="1"/>
  <c r="F12" i="3"/>
  <c r="G11" i="3"/>
  <c r="H11" i="3" s="1"/>
  <c r="F11" i="3"/>
  <c r="G10" i="3"/>
  <c r="H10" i="3" s="1"/>
  <c r="F10" i="3"/>
  <c r="G9" i="3"/>
  <c r="H9" i="3" s="1"/>
  <c r="F9" i="3"/>
  <c r="G8" i="3"/>
  <c r="H8" i="3" s="1"/>
  <c r="F8" i="3"/>
  <c r="G7" i="3"/>
  <c r="H7" i="3" s="1"/>
  <c r="F7" i="3"/>
  <c r="G6" i="3"/>
  <c r="H6" i="3" s="1"/>
  <c r="F6" i="3"/>
  <c r="F5" i="3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5" i="2"/>
  <c r="H5" i="2" s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5" i="1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5" i="2"/>
  <c r="J7" i="6" l="1" a="1"/>
  <c r="J7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<sst xmlns="http://schemas.openxmlformats.org/spreadsheetml/2006/main" count="370" uniqueCount="100">
  <si>
    <t>Employee Name</t>
  </si>
  <si>
    <t>Sales Amount</t>
  </si>
  <si>
    <t>Status</t>
  </si>
  <si>
    <t>Alex Turner</t>
  </si>
  <si>
    <t>Brooke Hill</t>
  </si>
  <si>
    <t>Chris Nolan</t>
  </si>
  <si>
    <t>Dana Patel</t>
  </si>
  <si>
    <t>Elliot Stone</t>
  </si>
  <si>
    <t>Farah Karim</t>
  </si>
  <si>
    <t>Gabe Lewis</t>
  </si>
  <si>
    <t>Hana Kim</t>
  </si>
  <si>
    <t>Ivan Torres</t>
  </si>
  <si>
    <t>Kai Brooks</t>
  </si>
  <si>
    <t>Lena Cruz</t>
  </si>
  <si>
    <t>Mason Wright</t>
  </si>
  <si>
    <t>Nora Fischer</t>
  </si>
  <si>
    <t>Omar Davis</t>
  </si>
  <si>
    <t>Pia Romano</t>
  </si>
  <si>
    <t>Quinn Baker</t>
  </si>
  <si>
    <t>Ravi Sharma</t>
  </si>
  <si>
    <t>Sara Lopez</t>
  </si>
  <si>
    <t>Tariq Ahmed</t>
  </si>
  <si>
    <t>Uma Reed</t>
  </si>
  <si>
    <t>Active</t>
  </si>
  <si>
    <t>Inactive</t>
  </si>
  <si>
    <t>Pending</t>
  </si>
  <si>
    <t>Commission</t>
  </si>
  <si>
    <t>Formula Architecture</t>
  </si>
  <si>
    <t>Helper Columns</t>
  </si>
  <si>
    <t>Rate</t>
  </si>
  <si>
    <t>Sales Band</t>
  </si>
  <si>
    <t>Boolean Logic</t>
  </si>
  <si>
    <t>Invisible Helper Columns</t>
  </si>
  <si>
    <t>Eligible</t>
  </si>
  <si>
    <t>Reusable Formulas</t>
  </si>
  <si>
    <t>Thinking in Arrays</t>
  </si>
  <si>
    <t>Active Employees</t>
  </si>
  <si>
    <t>All Employees</t>
  </si>
  <si>
    <t>Referencing Arrays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</si>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</sst>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@*.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1"/>
      <color theme="1"/>
      <name val="Segoe UI"/>
      <family val="2"/>
    </font>
    <font>
      <u/>
      <sz val="11"/>
      <color theme="10"/>
      <name val="Aptos Narrow"/>
      <family val="2"/>
      <scheme val="minor"/>
    </font>
    <font>
      <sz val="11"/>
      <color theme="6"/>
      <name val="Segoe UI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F551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6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/>
    <xf numFmtId="0" fontId="0" fillId="4" borderId="0" xfId="0" applyFill="1"/>
    <xf numFmtId="43" fontId="0" fillId="0" borderId="0" xfId="1" applyFont="1" applyFill="1"/>
    <xf numFmtId="9" fontId="0" fillId="0" borderId="0" xfId="2" applyFont="1" applyFill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9" fontId="0" fillId="0" borderId="0" xfId="0" applyNumberFormat="1"/>
    <xf numFmtId="0" fontId="1" fillId="0" borderId="1" xfId="0" applyFont="1" applyBorder="1" applyAlignment="1">
      <alignment horizontal="left"/>
    </xf>
    <xf numFmtId="0" fontId="6" fillId="0" borderId="2" xfId="0" applyFont="1" applyBorder="1"/>
    <xf numFmtId="0" fontId="4" fillId="0" borderId="2" xfId="0" applyFont="1" applyBorder="1"/>
    <xf numFmtId="43" fontId="0" fillId="0" borderId="0" xfId="1" applyFont="1" applyFill="1" applyAlignment="1">
      <alignment horizontal="left"/>
    </xf>
    <xf numFmtId="0" fontId="3" fillId="5" borderId="0" xfId="0" applyFont="1" applyFill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164" fontId="0" fillId="0" borderId="0" xfId="0" applyNumberFormat="1" applyAlignment="1">
      <alignment horizontal="left" indent="1"/>
    </xf>
    <xf numFmtId="0" fontId="5" fillId="0" borderId="0" xfId="3"/>
  </cellXfs>
  <cellStyles count="4">
    <cellStyle name="Comma" xfId="1" builtinId="3"/>
    <cellStyle name="Hyperlink" xfId="3" builtinId="8"/>
    <cellStyle name="Normal" xfId="0" builtinId="0"/>
    <cellStyle name="Per cent" xfId="2" builtinId="5"/>
  </cellStyles>
  <dxfs count="16">
    <dxf>
      <numFmt numFmtId="13" formatCode="0%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bottom style="thin">
          <color rgb="FF000000"/>
        </bottom>
      </border>
    </dxf>
    <dxf>
      <alignment horizontal="left" vertical="bottom" textRotation="0" wrapText="0" indent="0" justifyLastLine="0" shrinkToFit="0" readingOrder="0"/>
    </dxf>
    <dxf>
      <numFmt numFmtId="13" formatCode="0%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bottom style="thin">
          <color rgb="FF000000"/>
        </bottom>
      </border>
    </dxf>
    <dxf>
      <alignment horizontal="left" vertical="bottom" textRotation="0" wrapText="0" indent="0" justifyLastLine="0" shrinkToFit="0" readingOrder="0"/>
    </dxf>
    <dxf>
      <numFmt numFmtId="13" formatCode="0%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bottom style="thin">
          <color rgb="FF000000"/>
        </bottom>
      </border>
    </dxf>
    <dxf>
      <alignment horizontal="left" vertical="bottom" textRotation="0" wrapText="0" indent="0" justifyLastLine="0" shrinkToFit="0" readingOrder="0"/>
    </dxf>
    <dxf>
      <numFmt numFmtId="13" formatCode="0%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alignment horizontal="left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image" Target="../media/image4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5-hidden-excel-formula-rules-every-pro-follow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xFetkV6qII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571500</xdr:colOff>
      <xdr:row>0</xdr:row>
      <xdr:rowOff>219078</xdr:rowOff>
    </xdr:from>
    <xdr:to>
      <xdr:col>8</xdr:col>
      <xdr:colOff>507348</xdr:colOff>
      <xdr:row>0</xdr:row>
      <xdr:rowOff>514353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AA455A-6AD9-41A0-943B-49C58B81DFB3}"/>
            </a:ext>
          </a:extLst>
        </xdr:cNvPr>
        <xdr:cNvGrpSpPr/>
      </xdr:nvGrpSpPr>
      <xdr:grpSpPr>
        <a:xfrm>
          <a:off x="3943350" y="219078"/>
          <a:ext cx="1155048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C6EF6FD4-AF5C-408F-A7C9-95142E711C9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33DE60E4-57AD-AB2F-4CB8-F717006A23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40622</xdr:colOff>
      <xdr:row>0</xdr:row>
      <xdr:rowOff>219078</xdr:rowOff>
    </xdr:from>
    <xdr:to>
      <xdr:col>11</xdr:col>
      <xdr:colOff>181704</xdr:colOff>
      <xdr:row>0</xdr:row>
      <xdr:rowOff>514353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26FFBFC-8AC4-4D2D-94B2-E4583B6B348D}"/>
            </a:ext>
          </a:extLst>
        </xdr:cNvPr>
        <xdr:cNvGrpSpPr/>
      </xdr:nvGrpSpPr>
      <xdr:grpSpPr>
        <a:xfrm>
          <a:off x="5241272" y="219078"/>
          <a:ext cx="1360282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4B523DD0-901B-6C7C-D6A2-8AA61C6C7A6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D35F26D0-F0B9-743E-928C-5ABEFB55C5B6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EFB0DE1D-21E6-20E7-2DD3-B93F71ABE24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4DA4C5B3-9AE1-4E3F-93AF-919097C94CD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11</xdr:col>
      <xdr:colOff>321330</xdr:colOff>
      <xdr:row>0</xdr:row>
      <xdr:rowOff>57150</xdr:rowOff>
    </xdr:from>
    <xdr:to>
      <xdr:col>16</xdr:col>
      <xdr:colOff>454950</xdr:colOff>
      <xdr:row>0</xdr:row>
      <xdr:rowOff>631135</xdr:rowOff>
    </xdr:to>
    <xdr:pic>
      <xdr:nvPicPr>
        <xdr:cNvPr id="10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74BD020-B43C-4FA7-AC07-BEC891DD06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741180" y="57150"/>
          <a:ext cx="3181620" cy="573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411162</xdr:colOff>
      <xdr:row>0</xdr:row>
      <xdr:rowOff>200028</xdr:rowOff>
    </xdr:from>
    <xdr:to>
      <xdr:col>7</xdr:col>
      <xdr:colOff>550210</xdr:colOff>
      <xdr:row>0</xdr:row>
      <xdr:rowOff>495303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DA62BA-408D-4B0D-B7BE-CAED4AB2B94A}"/>
            </a:ext>
          </a:extLst>
        </xdr:cNvPr>
        <xdr:cNvGrpSpPr/>
      </xdr:nvGrpSpPr>
      <xdr:grpSpPr>
        <a:xfrm>
          <a:off x="3673475" y="200028"/>
          <a:ext cx="1155048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6ECC2C9F-946F-156A-5334-8BCF40DB7750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3E2D8EFC-6CAC-1BDA-FF20-D3B5556BD64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8</xdr:col>
      <xdr:colOff>105709</xdr:colOff>
      <xdr:row>0</xdr:row>
      <xdr:rowOff>200028</xdr:rowOff>
    </xdr:from>
    <xdr:to>
      <xdr:col>10</xdr:col>
      <xdr:colOff>291241</xdr:colOff>
      <xdr:row>0</xdr:row>
      <xdr:rowOff>495303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ADE6DB-7682-47D3-96B9-C90CF8959A6F}"/>
            </a:ext>
          </a:extLst>
        </xdr:cNvPr>
        <xdr:cNvGrpSpPr/>
      </xdr:nvGrpSpPr>
      <xdr:grpSpPr>
        <a:xfrm>
          <a:off x="4971397" y="200028"/>
          <a:ext cx="1360282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9AF83B2B-3112-8D1A-A53C-DBB6E7C5813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D72D6664-C441-3876-C9D4-7E18B1B835C8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AD94BD58-D6EB-4CCF-9B85-E6211E781ECC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FC329724-2A03-277D-2D21-09DFD7926D3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430867</xdr:colOff>
      <xdr:row>0</xdr:row>
      <xdr:rowOff>38100</xdr:rowOff>
    </xdr:from>
    <xdr:to>
      <xdr:col>16</xdr:col>
      <xdr:colOff>88237</xdr:colOff>
      <xdr:row>0</xdr:row>
      <xdr:rowOff>612085</xdr:rowOff>
    </xdr:to>
    <xdr:pic>
      <xdr:nvPicPr>
        <xdr:cNvPr id="10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2C50117-2C6B-459B-8947-70BA225082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490355" y="38100"/>
          <a:ext cx="3197495" cy="57398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1</xdr:rowOff>
    </xdr:from>
    <xdr:to>
      <xdr:col>7</xdr:col>
      <xdr:colOff>0</xdr:colOff>
      <xdr:row>28</xdr:row>
      <xdr:rowOff>1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EC147418-3F4F-43D7-97B2-F69D9807BF23}"/>
            </a:ext>
          </a:extLst>
        </xdr:cNvPr>
        <xdr:cNvSpPr/>
      </xdr:nvSpPr>
      <xdr:spPr>
        <a:xfrm>
          <a:off x="246063" y="809626"/>
          <a:ext cx="3754437" cy="4953000"/>
        </a:xfrm>
        <a:prstGeom prst="roundRect">
          <a:avLst>
            <a:gd name="adj" fmla="val 2381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0</xdr:rowOff>
    </xdr:from>
    <xdr:to>
      <xdr:col>9</xdr:col>
      <xdr:colOff>1</xdr:colOff>
      <xdr:row>28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6C88A7F7-5DD8-427C-820A-4FE3114704C6}"/>
            </a:ext>
          </a:extLst>
        </xdr:cNvPr>
        <xdr:cNvSpPr/>
      </xdr:nvSpPr>
      <xdr:spPr>
        <a:xfrm>
          <a:off x="246064" y="809625"/>
          <a:ext cx="5373687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3E8882B6-4F73-73FE-ACDD-EE98CD2E3BEE}"/>
            </a:ext>
          </a:extLst>
        </xdr:cNvPr>
        <xdr:cNvSpPr/>
      </xdr:nvSpPr>
      <xdr:spPr>
        <a:xfrm>
          <a:off x="6207125" y="809625"/>
          <a:ext cx="1738313" cy="1143000"/>
        </a:xfrm>
        <a:prstGeom prst="roundRect">
          <a:avLst>
            <a:gd name="adj" fmla="val 515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0</xdr:colOff>
      <xdr:row>0</xdr:row>
      <xdr:rowOff>161928</xdr:rowOff>
    </xdr:from>
    <xdr:to>
      <xdr:col>6</xdr:col>
      <xdr:colOff>305736</xdr:colOff>
      <xdr:row>0</xdr:row>
      <xdr:rowOff>457203</xdr:rowOff>
    </xdr:to>
    <xdr:grpSp>
      <xdr:nvGrpSpPr>
        <xdr:cNvPr id="12" name="Group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B4F14C-7AC6-431F-98D8-D577949E79C2}"/>
            </a:ext>
          </a:extLst>
        </xdr:cNvPr>
        <xdr:cNvGrpSpPr/>
      </xdr:nvGrpSpPr>
      <xdr:grpSpPr>
        <a:xfrm>
          <a:off x="3103563" y="161928"/>
          <a:ext cx="1155048" cy="295275"/>
          <a:chOff x="4486275" y="142875"/>
          <a:chExt cx="1162050" cy="295275"/>
        </a:xfrm>
      </xdr:grpSpPr>
      <xdr:sp macro="" textlink="">
        <xdr:nvSpPr>
          <xdr:cNvPr id="13" name="Rectangle: Rounded Corners 12">
            <a:extLst>
              <a:ext uri="{FF2B5EF4-FFF2-40B4-BE49-F238E27FC236}">
                <a16:creationId xmlns:a16="http://schemas.microsoft.com/office/drawing/2014/main" id="{2AD65F5A-6320-E991-223C-52077E9732D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4" name="Graphic 13" descr="Document">
            <a:extLst>
              <a:ext uri="{FF2B5EF4-FFF2-40B4-BE49-F238E27FC236}">
                <a16:creationId xmlns:a16="http://schemas.microsoft.com/office/drawing/2014/main" id="{4BDB5999-EAFC-3841-EE45-ECB51A1318D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448610</xdr:colOff>
      <xdr:row>0</xdr:row>
      <xdr:rowOff>161928</xdr:rowOff>
    </xdr:from>
    <xdr:to>
      <xdr:col>9</xdr:col>
      <xdr:colOff>142017</xdr:colOff>
      <xdr:row>0</xdr:row>
      <xdr:rowOff>457203</xdr:rowOff>
    </xdr:to>
    <xdr:grpSp>
      <xdr:nvGrpSpPr>
        <xdr:cNvPr id="15" name="Group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69EB4D-52C1-45AB-B4BB-08D1BC678CBE}"/>
            </a:ext>
          </a:extLst>
        </xdr:cNvPr>
        <xdr:cNvGrpSpPr/>
      </xdr:nvGrpSpPr>
      <xdr:grpSpPr>
        <a:xfrm>
          <a:off x="4401485" y="161928"/>
          <a:ext cx="1360282" cy="295275"/>
          <a:chOff x="5400674" y="152400"/>
          <a:chExt cx="1362075" cy="295275"/>
        </a:xfrm>
      </xdr:grpSpPr>
      <xdr:sp macro="" textlink="">
        <xdr:nvSpPr>
          <xdr:cNvPr id="16" name="Rectangle: Rounded Corners 15">
            <a:extLst>
              <a:ext uri="{FF2B5EF4-FFF2-40B4-BE49-F238E27FC236}">
                <a16:creationId xmlns:a16="http://schemas.microsoft.com/office/drawing/2014/main" id="{5052F2B5-8DEC-2531-AF9E-8D8843305CED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7" name="Group 16">
            <a:extLst>
              <a:ext uri="{FF2B5EF4-FFF2-40B4-BE49-F238E27FC236}">
                <a16:creationId xmlns:a16="http://schemas.microsoft.com/office/drawing/2014/main" id="{C85CB0A0-9683-16D4-7577-AD10494299D2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8" name="Rectangle: Rounded Corners 17">
              <a:extLst>
                <a:ext uri="{FF2B5EF4-FFF2-40B4-BE49-F238E27FC236}">
                  <a16:creationId xmlns:a16="http://schemas.microsoft.com/office/drawing/2014/main" id="{E21FC612-F37A-D3F6-CE4C-72DD38334599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9" name="Isosceles Triangle 18">
              <a:extLst>
                <a:ext uri="{FF2B5EF4-FFF2-40B4-BE49-F238E27FC236}">
                  <a16:creationId xmlns:a16="http://schemas.microsoft.com/office/drawing/2014/main" id="{FE99E9CC-3F2B-0411-E7DE-6722E5ACC6E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9</xdr:col>
      <xdr:colOff>281643</xdr:colOff>
      <xdr:row>0</xdr:row>
      <xdr:rowOff>0</xdr:rowOff>
    </xdr:from>
    <xdr:to>
      <xdr:col>15</xdr:col>
      <xdr:colOff>550200</xdr:colOff>
      <xdr:row>0</xdr:row>
      <xdr:rowOff>573985</xdr:rowOff>
    </xdr:to>
    <xdr:pic>
      <xdr:nvPicPr>
        <xdr:cNvPr id="20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51A69D4-912E-41D0-81A7-209D57278C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5901393" y="0"/>
          <a:ext cx="3181620" cy="573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9</xdr:col>
      <xdr:colOff>0</xdr:colOff>
      <xdr:row>28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DD6CF37C-050E-45B4-8D35-F5E2B9B19B38}"/>
            </a:ext>
          </a:extLst>
        </xdr:cNvPr>
        <xdr:cNvSpPr/>
      </xdr:nvSpPr>
      <xdr:spPr>
        <a:xfrm>
          <a:off x="246063" y="809625"/>
          <a:ext cx="5373687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A3B29F97-496B-48EF-B966-5C23D43A96EB}"/>
            </a:ext>
          </a:extLst>
        </xdr:cNvPr>
        <xdr:cNvSpPr/>
      </xdr:nvSpPr>
      <xdr:spPr>
        <a:xfrm>
          <a:off x="6207125" y="809625"/>
          <a:ext cx="1738313" cy="1143000"/>
        </a:xfrm>
        <a:prstGeom prst="roundRect">
          <a:avLst>
            <a:gd name="adj" fmla="val 446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0</xdr:colOff>
      <xdr:row>0</xdr:row>
      <xdr:rowOff>161928</xdr:rowOff>
    </xdr:from>
    <xdr:to>
      <xdr:col>6</xdr:col>
      <xdr:colOff>305736</xdr:colOff>
      <xdr:row>0</xdr:row>
      <xdr:rowOff>457203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F1A24C-0ACF-4AFE-931C-0654118F33EB}"/>
            </a:ext>
          </a:extLst>
        </xdr:cNvPr>
        <xdr:cNvGrpSpPr/>
      </xdr:nvGrpSpPr>
      <xdr:grpSpPr>
        <a:xfrm>
          <a:off x="3103563" y="161928"/>
          <a:ext cx="115504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82E85E0D-82B7-F3D9-0237-846DBCC462E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A8773511-AB00-36DE-2A99-BFE59279E5E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448610</xdr:colOff>
      <xdr:row>0</xdr:row>
      <xdr:rowOff>161928</xdr:rowOff>
    </xdr:from>
    <xdr:to>
      <xdr:col>9</xdr:col>
      <xdr:colOff>142017</xdr:colOff>
      <xdr:row>0</xdr:row>
      <xdr:rowOff>457203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8AD3131-F939-4177-B512-AACB868F409A}"/>
            </a:ext>
          </a:extLst>
        </xdr:cNvPr>
        <xdr:cNvGrpSpPr/>
      </xdr:nvGrpSpPr>
      <xdr:grpSpPr>
        <a:xfrm>
          <a:off x="4401485" y="161928"/>
          <a:ext cx="136028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15BC5150-6242-CB72-DA77-80B83628201A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1AE5E036-4710-AF19-1271-064EEA5BC932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CDEC5F15-87B1-07CD-A7E4-EE7B6BED3060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1293C0CD-68A5-217B-F382-0E4A7F5A97B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9</xdr:col>
      <xdr:colOff>281643</xdr:colOff>
      <xdr:row>0</xdr:row>
      <xdr:rowOff>0</xdr:rowOff>
    </xdr:from>
    <xdr:to>
      <xdr:col>15</xdr:col>
      <xdr:colOff>550200</xdr:colOff>
      <xdr:row>0</xdr:row>
      <xdr:rowOff>573985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853911C-C046-401D-82C9-912A893F55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5901393" y="0"/>
          <a:ext cx="3181620" cy="573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0</xdr:rowOff>
    </xdr:from>
    <xdr:to>
      <xdr:col>7</xdr:col>
      <xdr:colOff>1</xdr:colOff>
      <xdr:row>28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4345005F-27D2-439C-8A74-942933E90597}"/>
            </a:ext>
          </a:extLst>
        </xdr:cNvPr>
        <xdr:cNvSpPr/>
      </xdr:nvSpPr>
      <xdr:spPr>
        <a:xfrm>
          <a:off x="246064" y="809625"/>
          <a:ext cx="3873500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12</xdr:col>
      <xdr:colOff>1</xdr:colOff>
      <xdr:row>8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6E6BB5EB-14AF-475D-9B06-0B20CE6E6420}"/>
            </a:ext>
          </a:extLst>
        </xdr:cNvPr>
        <xdr:cNvSpPr/>
      </xdr:nvSpPr>
      <xdr:spPr>
        <a:xfrm>
          <a:off x="4706938" y="809625"/>
          <a:ext cx="1738313" cy="1143000"/>
        </a:xfrm>
        <a:prstGeom prst="roundRect">
          <a:avLst>
            <a:gd name="adj" fmla="val 446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7</xdr:col>
      <xdr:colOff>0</xdr:colOff>
      <xdr:row>0</xdr:row>
      <xdr:rowOff>161928</xdr:rowOff>
    </xdr:from>
    <xdr:to>
      <xdr:col>9</xdr:col>
      <xdr:colOff>385111</xdr:colOff>
      <xdr:row>0</xdr:row>
      <xdr:rowOff>457203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9DA732-A181-4EE2-B582-8BB756D79F6A}"/>
            </a:ext>
          </a:extLst>
        </xdr:cNvPr>
        <xdr:cNvGrpSpPr/>
      </xdr:nvGrpSpPr>
      <xdr:grpSpPr>
        <a:xfrm>
          <a:off x="4119563" y="161928"/>
          <a:ext cx="115504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5703E039-131D-5E15-5076-87A61DBD2D1F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7F5F203D-646B-385D-BB15-3C2ED0D630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527985</xdr:colOff>
      <xdr:row>0</xdr:row>
      <xdr:rowOff>161928</xdr:rowOff>
    </xdr:from>
    <xdr:to>
      <xdr:col>12</xdr:col>
      <xdr:colOff>332517</xdr:colOff>
      <xdr:row>0</xdr:row>
      <xdr:rowOff>457203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763137D-D24D-4603-A995-90F2511B5D56}"/>
            </a:ext>
          </a:extLst>
        </xdr:cNvPr>
        <xdr:cNvGrpSpPr/>
      </xdr:nvGrpSpPr>
      <xdr:grpSpPr>
        <a:xfrm>
          <a:off x="5417485" y="161928"/>
          <a:ext cx="136028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41B7283C-C878-D37A-64E9-2D8476A78AC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F3F76DA9-FB67-FD7D-33BE-8718369743B7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283D5AD7-D724-BED1-40F4-48BBECD9C3B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AE83BD8C-4579-A006-52EA-161AE3564E0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12</xdr:col>
      <xdr:colOff>472143</xdr:colOff>
      <xdr:row>0</xdr:row>
      <xdr:rowOff>0</xdr:rowOff>
    </xdr:from>
    <xdr:to>
      <xdr:col>18</xdr:col>
      <xdr:colOff>129513</xdr:colOff>
      <xdr:row>0</xdr:row>
      <xdr:rowOff>573985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821F407-8C70-4D4D-B629-B80D0BCBD0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917393" y="0"/>
          <a:ext cx="3181620" cy="5739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7</xdr:col>
      <xdr:colOff>0</xdr:colOff>
      <xdr:row>28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43BA9FA-3A4C-44AD-814A-D379D0E06C20}"/>
            </a:ext>
          </a:extLst>
        </xdr:cNvPr>
        <xdr:cNvSpPr/>
      </xdr:nvSpPr>
      <xdr:spPr>
        <a:xfrm>
          <a:off x="246063" y="809625"/>
          <a:ext cx="3873500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587374</xdr:colOff>
      <xdr:row>2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994579DD-ADC2-4D26-A489-EABF49AC4964}"/>
            </a:ext>
          </a:extLst>
        </xdr:cNvPr>
        <xdr:cNvSpPr/>
      </xdr:nvSpPr>
      <xdr:spPr>
        <a:xfrm>
          <a:off x="4706937" y="809625"/>
          <a:ext cx="1738313" cy="1143000"/>
        </a:xfrm>
        <a:prstGeom prst="roundRect">
          <a:avLst>
            <a:gd name="adj" fmla="val 4464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6</xdr:col>
      <xdr:colOff>0</xdr:colOff>
      <xdr:row>0</xdr:row>
      <xdr:rowOff>161928</xdr:rowOff>
    </xdr:from>
    <xdr:to>
      <xdr:col>9</xdr:col>
      <xdr:colOff>194611</xdr:colOff>
      <xdr:row>0</xdr:row>
      <xdr:rowOff>457203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8D4893-CD50-440C-B98E-5EE3FE5301FF}"/>
            </a:ext>
          </a:extLst>
        </xdr:cNvPr>
        <xdr:cNvGrpSpPr/>
      </xdr:nvGrpSpPr>
      <xdr:grpSpPr>
        <a:xfrm>
          <a:off x="3929063" y="161928"/>
          <a:ext cx="115504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F650B8EB-7858-2349-EB75-AF5EBEF84147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AEA7CEC4-8091-BF75-C75A-CE978C6026A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337485</xdr:colOff>
      <xdr:row>0</xdr:row>
      <xdr:rowOff>161928</xdr:rowOff>
    </xdr:from>
    <xdr:to>
      <xdr:col>12</xdr:col>
      <xdr:colOff>142017</xdr:colOff>
      <xdr:row>0</xdr:row>
      <xdr:rowOff>457203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61FCF36-A7D4-483F-8E99-65EDF6E789AD}"/>
            </a:ext>
          </a:extLst>
        </xdr:cNvPr>
        <xdr:cNvGrpSpPr/>
      </xdr:nvGrpSpPr>
      <xdr:grpSpPr>
        <a:xfrm>
          <a:off x="5226985" y="161928"/>
          <a:ext cx="136028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FB2A2090-A921-1993-BBE8-25C4B467ADAB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4B9CDD22-372C-B1BD-FEF3-2147A620B2C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21787981-3945-FD68-A8BA-8761F95FFC1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58567CF0-160E-F37E-9507-2198844184B3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12</xdr:col>
      <xdr:colOff>281643</xdr:colOff>
      <xdr:row>0</xdr:row>
      <xdr:rowOff>0</xdr:rowOff>
    </xdr:from>
    <xdr:to>
      <xdr:col>17</xdr:col>
      <xdr:colOff>526388</xdr:colOff>
      <xdr:row>0</xdr:row>
      <xdr:rowOff>573985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A3FBC00-4F65-4994-85E9-9E2A1BA8BA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726893" y="0"/>
          <a:ext cx="3181620" cy="5739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7</xdr:col>
      <xdr:colOff>0</xdr:colOff>
      <xdr:row>31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DF619E6-769D-4C97-9206-F36FFC678BA4}"/>
            </a:ext>
          </a:extLst>
        </xdr:cNvPr>
        <xdr:cNvSpPr/>
      </xdr:nvSpPr>
      <xdr:spPr>
        <a:xfrm>
          <a:off x="246063" y="809625"/>
          <a:ext cx="3873500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14</xdr:col>
      <xdr:colOff>0</xdr:colOff>
      <xdr:row>31</xdr:row>
      <xdr:rowOff>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A2CBA434-3514-2F16-6749-E48D2EB6E060}"/>
            </a:ext>
          </a:extLst>
        </xdr:cNvPr>
        <xdr:cNvSpPr/>
      </xdr:nvSpPr>
      <xdr:spPr>
        <a:xfrm>
          <a:off x="4706938" y="809625"/>
          <a:ext cx="3730625" cy="4953000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15</xdr:col>
      <xdr:colOff>0</xdr:colOff>
      <xdr:row>2</xdr:row>
      <xdr:rowOff>0</xdr:rowOff>
    </xdr:from>
    <xdr:to>
      <xdr:col>21</xdr:col>
      <xdr:colOff>0</xdr:colOff>
      <xdr:row>23</xdr:row>
      <xdr:rowOff>0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617937D-C22F-C068-C615-4C0888A5584F}"/>
            </a:ext>
          </a:extLst>
        </xdr:cNvPr>
        <xdr:cNvSpPr/>
      </xdr:nvSpPr>
      <xdr:spPr>
        <a:xfrm>
          <a:off x="8953500" y="682625"/>
          <a:ext cx="2936875" cy="3730625"/>
        </a:xfrm>
        <a:prstGeom prst="roundRect">
          <a:avLst>
            <a:gd name="adj" fmla="val 1419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7</xdr:col>
      <xdr:colOff>49696</xdr:colOff>
      <xdr:row>0</xdr:row>
      <xdr:rowOff>195058</xdr:rowOff>
    </xdr:from>
    <xdr:to>
      <xdr:col>9</xdr:col>
      <xdr:colOff>621234</xdr:colOff>
      <xdr:row>0</xdr:row>
      <xdr:rowOff>490333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4ED99A-7D9E-4643-ABC5-B0E72D95D125}"/>
            </a:ext>
          </a:extLst>
        </xdr:cNvPr>
        <xdr:cNvGrpSpPr/>
      </xdr:nvGrpSpPr>
      <xdr:grpSpPr>
        <a:xfrm>
          <a:off x="4514022" y="195058"/>
          <a:ext cx="1151321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ECC48124-59C4-9FA4-BB63-32E308CCE0C9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6D5C564B-C067-22FD-A469-D073AC35731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764108</xdr:colOff>
      <xdr:row>0</xdr:row>
      <xdr:rowOff>195058</xdr:rowOff>
    </xdr:from>
    <xdr:to>
      <xdr:col>11</xdr:col>
      <xdr:colOff>93909</xdr:colOff>
      <xdr:row>0</xdr:row>
      <xdr:rowOff>490333</xdr:rowOff>
    </xdr:to>
    <xdr:grpSp>
      <xdr:nvGrpSpPr>
        <xdr:cNvPr id="8" name="Group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71D4CAC-F453-43E8-8141-73D22DA55270}"/>
            </a:ext>
          </a:extLst>
        </xdr:cNvPr>
        <xdr:cNvGrpSpPr/>
      </xdr:nvGrpSpPr>
      <xdr:grpSpPr>
        <a:xfrm>
          <a:off x="5808217" y="195058"/>
          <a:ext cx="1359040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45197BA4-62C1-20C9-84AA-E2F1DF58DAB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D24926D4-FF4E-31FE-091F-FDBC24762AC1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E99134D8-42FC-6816-E771-597D6E381EF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9F08EA3B-2C98-1739-F6D5-124A649C3DEE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11</xdr:col>
      <xdr:colOff>233535</xdr:colOff>
      <xdr:row>0</xdr:row>
      <xdr:rowOff>33130</xdr:rowOff>
    </xdr:from>
    <xdr:to>
      <xdr:col>17</xdr:col>
      <xdr:colOff>440042</xdr:colOff>
      <xdr:row>0</xdr:row>
      <xdr:rowOff>607115</xdr:rowOff>
    </xdr:to>
    <xdr:pic>
      <xdr:nvPicPr>
        <xdr:cNvPr id="13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B5707B7-3CC7-420D-BDBF-0063C923719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7306883" y="33130"/>
          <a:ext cx="3188246" cy="5739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3048000</xdr:colOff>
      <xdr:row>0</xdr:row>
      <xdr:rowOff>209553</xdr:rowOff>
    </xdr:from>
    <xdr:to>
      <xdr:col>2</xdr:col>
      <xdr:colOff>1116948</xdr:colOff>
      <xdr:row>0</xdr:row>
      <xdr:rowOff>504828</xdr:rowOff>
    </xdr:to>
    <xdr:grpSp>
      <xdr:nvGrpSpPr>
        <xdr:cNvPr id="2" name="Gro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EA90D9-1AE5-4258-BD80-C8DEE25CD72B}"/>
            </a:ext>
          </a:extLst>
        </xdr:cNvPr>
        <xdr:cNvGrpSpPr/>
      </xdr:nvGrpSpPr>
      <xdr:grpSpPr>
        <a:xfrm>
          <a:off x="3314700" y="209553"/>
          <a:ext cx="1155048" cy="295275"/>
          <a:chOff x="4486275" y="142875"/>
          <a:chExt cx="1162050" cy="295275"/>
        </a:xfrm>
      </xdr:grpSpPr>
      <xdr:sp macro="" textlink="">
        <xdr:nvSpPr>
          <xdr:cNvPr id="3" name="Rectangle: Rounded Corners 2">
            <a:extLst>
              <a:ext uri="{FF2B5EF4-FFF2-40B4-BE49-F238E27FC236}">
                <a16:creationId xmlns:a16="http://schemas.microsoft.com/office/drawing/2014/main" id="{E1115164-44D2-3FE7-E730-6E89A96CD25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4" name="Graphic 3" descr="Document">
            <a:extLst>
              <a:ext uri="{FF2B5EF4-FFF2-40B4-BE49-F238E27FC236}">
                <a16:creationId xmlns:a16="http://schemas.microsoft.com/office/drawing/2014/main" id="{3E97CAC2-B929-5CB8-D1CB-21DFE886B62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2</xdr:col>
      <xdr:colOff>1259822</xdr:colOff>
      <xdr:row>0</xdr:row>
      <xdr:rowOff>209553</xdr:rowOff>
    </xdr:from>
    <xdr:to>
      <xdr:col>2</xdr:col>
      <xdr:colOff>2620104</xdr:colOff>
      <xdr:row>0</xdr:row>
      <xdr:rowOff>504828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D0EAB6-3F55-4097-88CE-B8E12CC578FB}"/>
            </a:ext>
          </a:extLst>
        </xdr:cNvPr>
        <xdr:cNvGrpSpPr/>
      </xdr:nvGrpSpPr>
      <xdr:grpSpPr>
        <a:xfrm>
          <a:off x="4612622" y="209553"/>
          <a:ext cx="1360282" cy="295275"/>
          <a:chOff x="5400674" y="152400"/>
          <a:chExt cx="1362075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825271E1-53B8-D20B-4BAF-BDACFA4A573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373F70E3-07B5-6268-30B3-B95320D64C3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8" name="Rectangle: Rounded Corners 7">
              <a:extLst>
                <a:ext uri="{FF2B5EF4-FFF2-40B4-BE49-F238E27FC236}">
                  <a16:creationId xmlns:a16="http://schemas.microsoft.com/office/drawing/2014/main" id="{7995FBAB-A7C0-3A39-2A0C-47F277BD34BF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9" name="Isosceles Triangle 8">
              <a:extLst>
                <a:ext uri="{FF2B5EF4-FFF2-40B4-BE49-F238E27FC236}">
                  <a16:creationId xmlns:a16="http://schemas.microsoft.com/office/drawing/2014/main" id="{F4EFC8A1-03D9-FD8C-C968-7613A44BDD4A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2</xdr:col>
      <xdr:colOff>2759730</xdr:colOff>
      <xdr:row>0</xdr:row>
      <xdr:rowOff>47625</xdr:rowOff>
    </xdr:from>
    <xdr:to>
      <xdr:col>6</xdr:col>
      <xdr:colOff>559725</xdr:colOff>
      <xdr:row>0</xdr:row>
      <xdr:rowOff>621610</xdr:rowOff>
    </xdr:to>
    <xdr:pic>
      <xdr:nvPicPr>
        <xdr:cNvPr id="10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C77AAFC-7B84-4A64-A4C4-8896CB9408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6112530" y="47625"/>
          <a:ext cx="3181620" cy="5739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295BB1-DABF-412A-A99A-46AB21F2ED4A}" name="CommRates" displayName="CommRates" ref="L4:M7" totalsRowShown="0" headerRowDxfId="15" headerRowBorderDxfId="14">
  <autoFilter ref="L4:M7" xr:uid="{94295BB1-DABF-412A-A99A-46AB21F2ED4A}"/>
  <tableColumns count="2">
    <tableColumn id="1" xr3:uid="{A5A45E3C-E6F3-4C96-82C6-BDD81BE3AC76}" name="Sales Band" dataDxfId="13"/>
    <tableColumn id="2" xr3:uid="{12EC32E3-C541-41C2-AD01-AB4BC5A2B44C}" name="Rate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C934C8-8C01-4292-B622-09B959E08C44}" name="CommRate" displayName="CommRate" ref="L4:M7" totalsRowShown="0" headerRowDxfId="11" headerRowBorderDxfId="10">
  <autoFilter ref="L4:M7" xr:uid="{94295BB1-DABF-412A-A99A-46AB21F2ED4A}"/>
  <tableColumns count="2">
    <tableColumn id="1" xr3:uid="{1FEC7449-0794-4C59-A1F2-9C9E9ACEE147}" name="Sales Band" dataDxfId="9"/>
    <tableColumn id="2" xr3:uid="{58D8EFF6-A5AE-4F64-A945-723938759403}" name="Rate" dataDxfId="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96ED8EC-4F63-490F-9274-3DF271D28AD9}" name="CommTbl" displayName="CommTbl" ref="J4:K7" totalsRowShown="0" headerRowDxfId="7" headerRowBorderDxfId="6">
  <autoFilter ref="J4:K7" xr:uid="{94295BB1-DABF-412A-A99A-46AB21F2ED4A}"/>
  <tableColumns count="2">
    <tableColumn id="1" xr3:uid="{9C8AE2CB-A578-4C0D-B34A-31706F5C13C5}" name="Sales Band" dataDxfId="5"/>
    <tableColumn id="2" xr3:uid="{4A46F2E7-ACEF-4CF0-A483-CB96E2F3E236}" name="Rate" dataDxfId="4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04E9B08-C9D0-446B-BE24-DD7A4A7E50C3}" name="CommTable" displayName="CommTable" ref="J4:K7" totalsRowShown="0" headerRowDxfId="3" headerRowBorderDxfId="2">
  <autoFilter ref="J4:K7" xr:uid="{94295BB1-DABF-412A-A99A-46AB21F2ED4A}"/>
  <tableColumns count="2">
    <tableColumn id="1" xr3:uid="{D7E4C1E2-3AE2-4FE1-A9FD-F5678E058896}" name="Sales Band" dataDxfId="1"/>
    <tableColumn id="2" xr3:uid="{5B40BAC9-8E21-416C-84DE-723315A1F96C}" name="Rat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70A7EDA-4332-4E10-AFA2-AACD13B78394}">
  <we:reference id="wa200008783" version="1.0.2.0" store="en-GB" storeType="OMEX"/>
  <we:alternateReferences>
    <we:reference id="WA200008783" version="1.0.2.0" store="WA200008783" storeType="OMEX"/>
  </we:alternateReferences>
  <we:properties>
    <we:property name="Office.AutoShowTaskpaneWithDocument" value="true"/>
    <we:property name="endex_file_id" value="&quot;1761120704000_aa4bf836-75e2-4213-aea9-9e080d6144c6&quot;"/>
  </we:properties>
  <we:bindings/>
  <we:snapshot xmlns:r="http://schemas.openxmlformats.org/officeDocument/2006/relationships"/>
  <we:extLst>
    <a:ext xmlns:a="http://schemas.openxmlformats.org/drawingml/2006/main" uri="{0858819E-0033-43BF-8937-05EC82904868}">
      <we:backgroundApp state="1" runtimeId="Taskpane.Url"/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8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CB282-A829-4F6C-A539-75A9D5B7202B}">
  <dimension ref="A1:Q31"/>
  <sheetViews>
    <sheetView showGridLines="0" showRowColHeaders="0" tabSelected="1" workbookViewId="0"/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3"/>
      <c r="B1" s="16" t="s">
        <v>39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</row>
    <row r="2" spans="1:17" x14ac:dyDescent="0.25"/>
    <row r="3" spans="1:17" ht="18.75" x14ac:dyDescent="0.3">
      <c r="B3" s="17" t="s">
        <v>40</v>
      </c>
    </row>
    <row r="4" spans="1:17" ht="18.75" x14ac:dyDescent="0.25">
      <c r="B4" s="18" t="s">
        <v>41</v>
      </c>
    </row>
    <row r="5" spans="1:17" ht="18.75" x14ac:dyDescent="0.25">
      <c r="B5" s="18" t="s">
        <v>42</v>
      </c>
    </row>
    <row r="6" spans="1:17" ht="18.75" x14ac:dyDescent="0.25">
      <c r="B6" s="18" t="s">
        <v>43</v>
      </c>
    </row>
    <row r="7" spans="1:17" ht="18.75" x14ac:dyDescent="0.25">
      <c r="B7" s="18"/>
    </row>
    <row r="8" spans="1:17" ht="18.75" x14ac:dyDescent="0.25">
      <c r="B8" s="18" t="s">
        <v>44</v>
      </c>
    </row>
    <row r="9" spans="1:17" x14ac:dyDescent="0.25"/>
    <row r="10" spans="1:17" ht="18.75" x14ac:dyDescent="0.25">
      <c r="B10" s="18" t="s">
        <v>45</v>
      </c>
    </row>
    <row r="11" spans="1:17" ht="18.75" x14ac:dyDescent="0.25">
      <c r="B11" s="18" t="s">
        <v>46</v>
      </c>
    </row>
    <row r="12" spans="1:17" ht="18.75" x14ac:dyDescent="0.25">
      <c r="B12" s="18"/>
    </row>
    <row r="31" spans="2:2" hidden="1" x14ac:dyDescent="0.25">
      <c r="B31" t="s">
        <v>47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8"/>
  <sheetViews>
    <sheetView showGridLines="0" zoomScale="120" zoomScaleNormal="120" workbookViewId="0">
      <selection activeCell="K7" sqref="K7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6.5703125" style="6" customWidth="1"/>
    <col min="4" max="4" width="13.42578125" style="6" bestFit="1" customWidth="1"/>
    <col min="5" max="6" width="12.42578125" style="6" bestFit="1" customWidth="1"/>
    <col min="7" max="7" width="2.85546875" style="6" customWidth="1"/>
    <col min="8" max="16384" width="8.85546875" style="6"/>
  </cols>
  <sheetData>
    <row r="1" spans="1:17" s="5" customFormat="1" ht="48.75" customHeight="1" x14ac:dyDescent="0.3">
      <c r="A1" s="3"/>
      <c r="B1" s="4" t="s">
        <v>27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3" spans="1:17" x14ac:dyDescent="0.25">
      <c r="B3"/>
      <c r="C3"/>
      <c r="D3"/>
      <c r="E3"/>
      <c r="F3"/>
      <c r="G3"/>
    </row>
    <row r="4" spans="1:17" x14ac:dyDescent="0.25">
      <c r="B4"/>
      <c r="C4" s="2" t="s">
        <v>0</v>
      </c>
      <c r="D4" s="2" t="s">
        <v>1</v>
      </c>
      <c r="E4" s="2" t="s">
        <v>2</v>
      </c>
      <c r="F4" s="2" t="s">
        <v>26</v>
      </c>
      <c r="G4"/>
    </row>
    <row r="5" spans="1:17" x14ac:dyDescent="0.25">
      <c r="B5"/>
      <c r="C5" t="s">
        <v>3</v>
      </c>
      <c r="D5" s="7">
        <v>320</v>
      </c>
      <c r="E5" t="s">
        <v>23</v>
      </c>
      <c r="F5" s="7">
        <f>IF(AND(C5&lt;&gt;"",D5&gt;=1000,E5="Active"),D5*0.1,IF(AND(C5&lt;&gt;"",D5&gt;=500,E5="Active"),D5*0.05,IF(AND(C5&lt;&gt;"",E5="Active"),D5*0.02,0)))</f>
        <v>6.4</v>
      </c>
      <c r="G5"/>
    </row>
    <row r="6" spans="1:17" x14ac:dyDescent="0.25">
      <c r="B6"/>
      <c r="C6" t="s">
        <v>4</v>
      </c>
      <c r="D6" s="7">
        <v>485</v>
      </c>
      <c r="E6" t="s">
        <v>23</v>
      </c>
      <c r="F6" s="7">
        <f t="shared" ref="F6:F27" si="0">IF(AND(C6&lt;&gt;"",D6&gt;=1000,E6="Active"),D6*0.1,IF(AND(C6&lt;&gt;"",D6&gt;=500,E6="Active"),D6*0.05,IF(AND(C6&lt;&gt;"",E6="Active"),D6*0.02,0)))</f>
        <v>9.7000000000000011</v>
      </c>
      <c r="G6"/>
    </row>
    <row r="7" spans="1:17" x14ac:dyDescent="0.25">
      <c r="B7"/>
      <c r="C7" t="s">
        <v>5</v>
      </c>
      <c r="D7" s="7">
        <v>750</v>
      </c>
      <c r="E7" t="s">
        <v>23</v>
      </c>
      <c r="F7" s="7">
        <f t="shared" si="0"/>
        <v>37.5</v>
      </c>
      <c r="G7"/>
    </row>
    <row r="8" spans="1:17" x14ac:dyDescent="0.25">
      <c r="B8"/>
      <c r="C8" t="s">
        <v>6</v>
      </c>
      <c r="D8" s="7">
        <v>540</v>
      </c>
      <c r="E8" t="s">
        <v>23</v>
      </c>
      <c r="F8" s="7">
        <f t="shared" si="0"/>
        <v>27</v>
      </c>
      <c r="G8"/>
    </row>
    <row r="9" spans="1:17" x14ac:dyDescent="0.25">
      <c r="B9"/>
      <c r="C9" t="s">
        <v>7</v>
      </c>
      <c r="D9" s="7">
        <v>1050</v>
      </c>
      <c r="E9" t="s">
        <v>23</v>
      </c>
      <c r="F9" s="7">
        <f t="shared" si="0"/>
        <v>105</v>
      </c>
      <c r="G9"/>
    </row>
    <row r="10" spans="1:17" x14ac:dyDescent="0.25">
      <c r="B10"/>
      <c r="C10" t="s">
        <v>8</v>
      </c>
      <c r="D10" s="7">
        <v>3250</v>
      </c>
      <c r="E10" t="s">
        <v>23</v>
      </c>
      <c r="F10" s="7">
        <f t="shared" si="0"/>
        <v>325</v>
      </c>
      <c r="G10"/>
    </row>
    <row r="11" spans="1:17" x14ac:dyDescent="0.25">
      <c r="B11"/>
      <c r="C11"/>
      <c r="D11" s="7">
        <v>1300</v>
      </c>
      <c r="E11" t="s">
        <v>23</v>
      </c>
      <c r="F11" s="7">
        <f t="shared" si="0"/>
        <v>0</v>
      </c>
      <c r="G11"/>
    </row>
    <row r="12" spans="1:17" x14ac:dyDescent="0.25">
      <c r="B12"/>
      <c r="C12" t="s">
        <v>9</v>
      </c>
      <c r="D12" s="7">
        <v>920</v>
      </c>
      <c r="E12" t="s">
        <v>24</v>
      </c>
      <c r="F12" s="7">
        <f t="shared" si="0"/>
        <v>0</v>
      </c>
      <c r="G12"/>
    </row>
    <row r="13" spans="1:17" x14ac:dyDescent="0.25">
      <c r="B13"/>
      <c r="C13" t="s">
        <v>10</v>
      </c>
      <c r="D13" s="7">
        <v>1000</v>
      </c>
      <c r="E13" t="s">
        <v>23</v>
      </c>
      <c r="F13" s="7">
        <f t="shared" si="0"/>
        <v>100</v>
      </c>
      <c r="G13"/>
    </row>
    <row r="14" spans="1:17" x14ac:dyDescent="0.25">
      <c r="B14"/>
      <c r="C14" t="s">
        <v>11</v>
      </c>
      <c r="D14" s="7">
        <v>480</v>
      </c>
      <c r="E14" t="s">
        <v>24</v>
      </c>
      <c r="F14" s="7">
        <f t="shared" si="0"/>
        <v>0</v>
      </c>
      <c r="G14"/>
    </row>
    <row r="15" spans="1:17" x14ac:dyDescent="0.25">
      <c r="B15"/>
      <c r="C15" t="s">
        <v>12</v>
      </c>
      <c r="D15" s="7">
        <v>0</v>
      </c>
      <c r="E15" t="s">
        <v>23</v>
      </c>
      <c r="F15" s="7">
        <f t="shared" si="0"/>
        <v>0</v>
      </c>
      <c r="G15"/>
    </row>
    <row r="16" spans="1:17" x14ac:dyDescent="0.25">
      <c r="B16"/>
      <c r="C16" t="s">
        <v>13</v>
      </c>
      <c r="D16" s="7">
        <v>2450</v>
      </c>
      <c r="E16" t="s">
        <v>23</v>
      </c>
      <c r="F16" s="7">
        <f t="shared" si="0"/>
        <v>245</v>
      </c>
      <c r="G16"/>
    </row>
    <row r="17" spans="2:7" x14ac:dyDescent="0.25">
      <c r="B17"/>
      <c r="C17" t="s">
        <v>14</v>
      </c>
      <c r="D17" s="7">
        <v>510</v>
      </c>
      <c r="E17" t="s">
        <v>25</v>
      </c>
      <c r="F17" s="7">
        <f t="shared" si="0"/>
        <v>0</v>
      </c>
      <c r="G17"/>
    </row>
    <row r="18" spans="2:7" x14ac:dyDescent="0.25">
      <c r="B18"/>
      <c r="C18" t="s">
        <v>15</v>
      </c>
      <c r="D18" s="7">
        <v>5000</v>
      </c>
      <c r="E18" t="s">
        <v>23</v>
      </c>
      <c r="F18" s="7">
        <f t="shared" si="0"/>
        <v>500</v>
      </c>
      <c r="G18"/>
    </row>
    <row r="19" spans="2:7" x14ac:dyDescent="0.25">
      <c r="B19"/>
      <c r="C19"/>
      <c r="D19" s="7">
        <v>800</v>
      </c>
      <c r="E19" t="s">
        <v>23</v>
      </c>
      <c r="F19" s="7">
        <f t="shared" si="0"/>
        <v>0</v>
      </c>
      <c r="G19"/>
    </row>
    <row r="20" spans="2:7" x14ac:dyDescent="0.25">
      <c r="B20"/>
      <c r="C20" t="s">
        <v>16</v>
      </c>
      <c r="D20" s="7">
        <v>1200</v>
      </c>
      <c r="E20" t="s">
        <v>24</v>
      </c>
      <c r="F20" s="7">
        <f t="shared" si="0"/>
        <v>0</v>
      </c>
      <c r="G20"/>
    </row>
    <row r="21" spans="2:7" x14ac:dyDescent="0.25">
      <c r="B21"/>
      <c r="C21" t="s">
        <v>17</v>
      </c>
      <c r="D21" s="7">
        <v>430</v>
      </c>
      <c r="E21" t="s">
        <v>23</v>
      </c>
      <c r="F21" s="7">
        <f t="shared" si="0"/>
        <v>8.6</v>
      </c>
      <c r="G21"/>
    </row>
    <row r="22" spans="2:7" x14ac:dyDescent="0.25">
      <c r="B22"/>
      <c r="C22" t="s">
        <v>18</v>
      </c>
      <c r="D22" s="7">
        <v>950</v>
      </c>
      <c r="E22" t="s">
        <v>23</v>
      </c>
      <c r="F22" s="7">
        <f t="shared" si="0"/>
        <v>47.5</v>
      </c>
      <c r="G22"/>
    </row>
    <row r="23" spans="2:7" x14ac:dyDescent="0.25">
      <c r="B23"/>
      <c r="C23" t="s">
        <v>19</v>
      </c>
      <c r="D23" s="7">
        <v>250</v>
      </c>
      <c r="E23" t="s">
        <v>24</v>
      </c>
      <c r="F23" s="7">
        <f t="shared" si="0"/>
        <v>0</v>
      </c>
      <c r="G23"/>
    </row>
    <row r="24" spans="2:7" x14ac:dyDescent="0.25">
      <c r="B24"/>
      <c r="C24" t="s">
        <v>20</v>
      </c>
      <c r="D24" s="7">
        <v>980</v>
      </c>
      <c r="E24" t="s">
        <v>23</v>
      </c>
      <c r="F24" s="7">
        <f t="shared" si="0"/>
        <v>49</v>
      </c>
      <c r="G24"/>
    </row>
    <row r="25" spans="2:7" x14ac:dyDescent="0.25">
      <c r="B25"/>
      <c r="C25" t="s">
        <v>21</v>
      </c>
      <c r="D25" s="7">
        <v>1010</v>
      </c>
      <c r="E25" t="s">
        <v>25</v>
      </c>
      <c r="F25" s="7">
        <f t="shared" si="0"/>
        <v>0</v>
      </c>
      <c r="G25"/>
    </row>
    <row r="26" spans="2:7" x14ac:dyDescent="0.25">
      <c r="B26"/>
      <c r="C26"/>
      <c r="D26" s="7">
        <v>260</v>
      </c>
      <c r="E26" t="s">
        <v>24</v>
      </c>
      <c r="F26" s="7">
        <f t="shared" si="0"/>
        <v>0</v>
      </c>
      <c r="G26"/>
    </row>
    <row r="27" spans="2:7" x14ac:dyDescent="0.25">
      <c r="B27"/>
      <c r="C27" t="s">
        <v>22</v>
      </c>
      <c r="D27" s="7">
        <v>500</v>
      </c>
      <c r="E27" t="s">
        <v>23</v>
      </c>
      <c r="F27" s="7">
        <f t="shared" si="0"/>
        <v>25</v>
      </c>
      <c r="G27"/>
    </row>
    <row r="28" spans="2:7" x14ac:dyDescent="0.25">
      <c r="B28"/>
      <c r="C28"/>
      <c r="D28"/>
      <c r="E28"/>
      <c r="F28"/>
      <c r="G28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9DA72-C3E3-4E35-8022-FE5D78C8BFA0}">
  <dimension ref="A1:T28"/>
  <sheetViews>
    <sheetView showGridLines="0" zoomScale="120" zoomScaleNormal="120" workbookViewId="0">
      <selection activeCell="I16" sqref="I16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7.7109375" style="6" customWidth="1"/>
    <col min="4" max="4" width="13.42578125" style="6" bestFit="1" customWidth="1"/>
    <col min="5" max="5" width="8.85546875" style="6"/>
    <col min="6" max="6" width="12.7109375" style="6" customWidth="1"/>
    <col min="7" max="7" width="9.7109375" style="6" bestFit="1" customWidth="1"/>
    <col min="8" max="8" width="12.42578125" style="6" bestFit="1" customWidth="1"/>
    <col min="9" max="9" width="2.85546875" style="6" customWidth="1"/>
    <col min="10" max="10" width="8.85546875" style="6"/>
    <col min="11" max="11" width="2.7109375" style="6" customWidth="1"/>
    <col min="12" max="12" width="13" style="6" bestFit="1" customWidth="1"/>
    <col min="13" max="13" width="7.42578125" style="6" bestFit="1" customWidth="1"/>
    <col min="14" max="14" width="3" style="6" customWidth="1"/>
    <col min="15" max="16384" width="8.85546875" style="6"/>
  </cols>
  <sheetData>
    <row r="1" spans="1:20" s="5" customFormat="1" ht="48.75" customHeight="1" x14ac:dyDescent="0.3">
      <c r="A1" s="3"/>
      <c r="B1" s="4" t="s">
        <v>28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3" spans="1:20" x14ac:dyDescent="0.25">
      <c r="B3"/>
      <c r="C3"/>
      <c r="D3"/>
      <c r="E3"/>
      <c r="F3"/>
      <c r="G3"/>
      <c r="H3"/>
      <c r="I3"/>
      <c r="K3"/>
      <c r="L3"/>
      <c r="M3"/>
      <c r="N3"/>
    </row>
    <row r="4" spans="1:20" x14ac:dyDescent="0.25">
      <c r="B4"/>
      <c r="C4" s="2" t="s">
        <v>0</v>
      </c>
      <c r="D4" s="2" t="s">
        <v>1</v>
      </c>
      <c r="E4" s="2" t="s">
        <v>2</v>
      </c>
      <c r="F4" s="9" t="s">
        <v>33</v>
      </c>
      <c r="G4" s="10" t="s">
        <v>29</v>
      </c>
      <c r="H4" s="2" t="s">
        <v>26</v>
      </c>
      <c r="I4"/>
      <c r="K4"/>
      <c r="L4" s="12" t="s">
        <v>30</v>
      </c>
      <c r="M4" s="12" t="s">
        <v>29</v>
      </c>
      <c r="N4"/>
    </row>
    <row r="5" spans="1:20" x14ac:dyDescent="0.25">
      <c r="B5"/>
      <c r="C5" t="s">
        <v>3</v>
      </c>
      <c r="D5" s="7">
        <v>320</v>
      </c>
      <c r="E5" t="s">
        <v>23</v>
      </c>
      <c r="F5" t="b">
        <f>AND(C5&lt;&gt;"",E5="Active")</f>
        <v>1</v>
      </c>
      <c r="G5" s="8">
        <f>_xlfn.XLOOKUP(D5,CommRates[Sales Band],CommRates[Rate],,-1)</f>
        <v>0.02</v>
      </c>
      <c r="H5" s="7">
        <f>IF(F5,D5*G5,0)</f>
        <v>6.4</v>
      </c>
      <c r="I5"/>
      <c r="K5"/>
      <c r="L5">
        <v>1000</v>
      </c>
      <c r="M5" s="11">
        <v>0.1</v>
      </c>
      <c r="N5"/>
    </row>
    <row r="6" spans="1:20" x14ac:dyDescent="0.25">
      <c r="B6"/>
      <c r="C6" t="s">
        <v>4</v>
      </c>
      <c r="D6" s="7">
        <v>485</v>
      </c>
      <c r="E6" t="s">
        <v>23</v>
      </c>
      <c r="F6" t="b">
        <f t="shared" ref="F6:F27" si="0">AND(C6&lt;&gt;"",E6="Active")</f>
        <v>1</v>
      </c>
      <c r="G6" s="8">
        <f>_xlfn.XLOOKUP(D6,CommRates[Sales Band],CommRates[Rate],,-1)</f>
        <v>0.02</v>
      </c>
      <c r="H6" s="7">
        <f t="shared" ref="H6:H27" si="1">IF(F6,D6*G6,0)</f>
        <v>9.7000000000000011</v>
      </c>
      <c r="I6"/>
      <c r="K6"/>
      <c r="L6">
        <v>500</v>
      </c>
      <c r="M6" s="11">
        <v>0.05</v>
      </c>
      <c r="N6"/>
    </row>
    <row r="7" spans="1:20" x14ac:dyDescent="0.25">
      <c r="B7"/>
      <c r="C7" t="s">
        <v>5</v>
      </c>
      <c r="D7" s="7">
        <v>750</v>
      </c>
      <c r="E7" t="s">
        <v>23</v>
      </c>
      <c r="F7" t="b">
        <f t="shared" si="0"/>
        <v>1</v>
      </c>
      <c r="G7" s="8">
        <f>_xlfn.XLOOKUP(D7,CommRates[Sales Band],CommRates[Rate],,-1)</f>
        <v>0.05</v>
      </c>
      <c r="H7" s="7">
        <f t="shared" si="1"/>
        <v>37.5</v>
      </c>
      <c r="I7"/>
      <c r="K7"/>
      <c r="L7">
        <v>0</v>
      </c>
      <c r="M7" s="11">
        <v>0.02</v>
      </c>
      <c r="N7"/>
    </row>
    <row r="8" spans="1:20" x14ac:dyDescent="0.25">
      <c r="B8"/>
      <c r="C8" t="s">
        <v>6</v>
      </c>
      <c r="D8" s="7">
        <v>540</v>
      </c>
      <c r="E8" t="s">
        <v>23</v>
      </c>
      <c r="F8" t="b">
        <f t="shared" si="0"/>
        <v>1</v>
      </c>
      <c r="G8" s="8">
        <f>_xlfn.XLOOKUP(D8,CommRates[Sales Band],CommRates[Rate],,-1)</f>
        <v>0.05</v>
      </c>
      <c r="H8" s="7">
        <f t="shared" si="1"/>
        <v>27</v>
      </c>
      <c r="I8"/>
      <c r="K8"/>
      <c r="L8"/>
      <c r="M8"/>
      <c r="N8"/>
    </row>
    <row r="9" spans="1:20" x14ac:dyDescent="0.25">
      <c r="B9"/>
      <c r="C9" t="s">
        <v>7</v>
      </c>
      <c r="D9" s="7">
        <v>1050</v>
      </c>
      <c r="E9" t="s">
        <v>23</v>
      </c>
      <c r="F9" t="b">
        <f t="shared" si="0"/>
        <v>1</v>
      </c>
      <c r="G9" s="8">
        <f>_xlfn.XLOOKUP(D9,CommRates[Sales Band],CommRates[Rate],,-1)</f>
        <v>0.1</v>
      </c>
      <c r="H9" s="7">
        <f t="shared" si="1"/>
        <v>105</v>
      </c>
      <c r="I9"/>
    </row>
    <row r="10" spans="1:20" x14ac:dyDescent="0.25">
      <c r="B10"/>
      <c r="C10" t="s">
        <v>8</v>
      </c>
      <c r="D10" s="7">
        <v>3250</v>
      </c>
      <c r="E10" t="s">
        <v>23</v>
      </c>
      <c r="F10" t="b">
        <f t="shared" si="0"/>
        <v>1</v>
      </c>
      <c r="G10" s="8">
        <f>_xlfn.XLOOKUP(D10,CommRates[Sales Band],CommRates[Rate],,-1)</f>
        <v>0.1</v>
      </c>
      <c r="H10" s="7">
        <f t="shared" si="1"/>
        <v>325</v>
      </c>
      <c r="I10"/>
    </row>
    <row r="11" spans="1:20" x14ac:dyDescent="0.25">
      <c r="B11"/>
      <c r="C11"/>
      <c r="D11" s="7">
        <v>1300</v>
      </c>
      <c r="E11" t="s">
        <v>23</v>
      </c>
      <c r="F11" t="b">
        <f t="shared" si="0"/>
        <v>0</v>
      </c>
      <c r="G11" s="8">
        <f>_xlfn.XLOOKUP(D11,CommRates[Sales Band],CommRates[Rate],,-1)</f>
        <v>0.1</v>
      </c>
      <c r="H11" s="7">
        <f t="shared" si="1"/>
        <v>0</v>
      </c>
      <c r="I11"/>
    </row>
    <row r="12" spans="1:20" x14ac:dyDescent="0.25">
      <c r="B12"/>
      <c r="C12" t="s">
        <v>9</v>
      </c>
      <c r="D12" s="7">
        <v>920</v>
      </c>
      <c r="E12" t="s">
        <v>24</v>
      </c>
      <c r="F12" t="b">
        <f t="shared" si="0"/>
        <v>0</v>
      </c>
      <c r="G12" s="8">
        <f>_xlfn.XLOOKUP(D12,CommRates[Sales Band],CommRates[Rate],,-1)</f>
        <v>0.05</v>
      </c>
      <c r="H12" s="7">
        <f t="shared" si="1"/>
        <v>0</v>
      </c>
      <c r="I12"/>
    </row>
    <row r="13" spans="1:20" x14ac:dyDescent="0.25">
      <c r="B13"/>
      <c r="C13" t="s">
        <v>10</v>
      </c>
      <c r="D13" s="7">
        <v>1000</v>
      </c>
      <c r="E13" t="s">
        <v>23</v>
      </c>
      <c r="F13" t="b">
        <f t="shared" si="0"/>
        <v>1</v>
      </c>
      <c r="G13" s="8">
        <f>_xlfn.XLOOKUP(D13,CommRates[Sales Band],CommRates[Rate],,-1)</f>
        <v>0.1</v>
      </c>
      <c r="H13" s="7">
        <f t="shared" si="1"/>
        <v>100</v>
      </c>
      <c r="I13"/>
    </row>
    <row r="14" spans="1:20" x14ac:dyDescent="0.25">
      <c r="B14"/>
      <c r="C14" t="s">
        <v>11</v>
      </c>
      <c r="D14" s="7">
        <v>480</v>
      </c>
      <c r="E14" t="s">
        <v>24</v>
      </c>
      <c r="F14" t="b">
        <f t="shared" si="0"/>
        <v>0</v>
      </c>
      <c r="G14" s="8">
        <f>_xlfn.XLOOKUP(D14,CommRates[Sales Band],CommRates[Rate],,-1)</f>
        <v>0.02</v>
      </c>
      <c r="H14" s="7">
        <f t="shared" si="1"/>
        <v>0</v>
      </c>
      <c r="I14"/>
    </row>
    <row r="15" spans="1:20" x14ac:dyDescent="0.25">
      <c r="B15"/>
      <c r="C15" t="s">
        <v>12</v>
      </c>
      <c r="D15" s="7">
        <v>0</v>
      </c>
      <c r="E15" t="s">
        <v>23</v>
      </c>
      <c r="F15" t="b">
        <f t="shared" si="0"/>
        <v>1</v>
      </c>
      <c r="G15" s="8">
        <f>_xlfn.XLOOKUP(D15,CommRates[Sales Band],CommRates[Rate],,-1)</f>
        <v>0.02</v>
      </c>
      <c r="H15" s="7">
        <f t="shared" si="1"/>
        <v>0</v>
      </c>
      <c r="I15"/>
    </row>
    <row r="16" spans="1:20" x14ac:dyDescent="0.25">
      <c r="B16"/>
      <c r="C16" t="s">
        <v>13</v>
      </c>
      <c r="D16" s="7">
        <v>2450</v>
      </c>
      <c r="E16" t="s">
        <v>23</v>
      </c>
      <c r="F16" t="b">
        <f t="shared" si="0"/>
        <v>1</v>
      </c>
      <c r="G16" s="8">
        <f>_xlfn.XLOOKUP(D16,CommRates[Sales Band],CommRates[Rate],,-1)</f>
        <v>0.1</v>
      </c>
      <c r="H16" s="7">
        <f t="shared" si="1"/>
        <v>245</v>
      </c>
      <c r="I16"/>
    </row>
    <row r="17" spans="2:9" x14ac:dyDescent="0.25">
      <c r="B17"/>
      <c r="C17" t="s">
        <v>14</v>
      </c>
      <c r="D17" s="7">
        <v>510</v>
      </c>
      <c r="E17" t="s">
        <v>25</v>
      </c>
      <c r="F17" t="b">
        <f t="shared" si="0"/>
        <v>0</v>
      </c>
      <c r="G17" s="8">
        <f>_xlfn.XLOOKUP(D17,CommRates[Sales Band],CommRates[Rate],,-1)</f>
        <v>0.05</v>
      </c>
      <c r="H17" s="7">
        <f t="shared" si="1"/>
        <v>0</v>
      </c>
      <c r="I17"/>
    </row>
    <row r="18" spans="2:9" x14ac:dyDescent="0.25">
      <c r="B18"/>
      <c r="C18" t="s">
        <v>15</v>
      </c>
      <c r="D18" s="7">
        <v>5000</v>
      </c>
      <c r="E18" t="s">
        <v>23</v>
      </c>
      <c r="F18" t="b">
        <f t="shared" si="0"/>
        <v>1</v>
      </c>
      <c r="G18" s="8">
        <f>_xlfn.XLOOKUP(D18,CommRates[Sales Band],CommRates[Rate],,-1)</f>
        <v>0.1</v>
      </c>
      <c r="H18" s="7">
        <f t="shared" si="1"/>
        <v>500</v>
      </c>
      <c r="I18"/>
    </row>
    <row r="19" spans="2:9" x14ac:dyDescent="0.25">
      <c r="B19"/>
      <c r="C19"/>
      <c r="D19" s="7">
        <v>800</v>
      </c>
      <c r="E19" t="s">
        <v>23</v>
      </c>
      <c r="F19" t="b">
        <f t="shared" si="0"/>
        <v>0</v>
      </c>
      <c r="G19" s="8">
        <f>_xlfn.XLOOKUP(D19,CommRates[Sales Band],CommRates[Rate],,-1)</f>
        <v>0.05</v>
      </c>
      <c r="H19" s="7">
        <f t="shared" si="1"/>
        <v>0</v>
      </c>
      <c r="I19"/>
    </row>
    <row r="20" spans="2:9" x14ac:dyDescent="0.25">
      <c r="B20"/>
      <c r="C20" t="s">
        <v>16</v>
      </c>
      <c r="D20" s="7">
        <v>1200</v>
      </c>
      <c r="E20" t="s">
        <v>24</v>
      </c>
      <c r="F20" t="b">
        <f t="shared" si="0"/>
        <v>0</v>
      </c>
      <c r="G20" s="8">
        <f>_xlfn.XLOOKUP(D20,CommRates[Sales Band],CommRates[Rate],,-1)</f>
        <v>0.1</v>
      </c>
      <c r="H20" s="7">
        <f t="shared" si="1"/>
        <v>0</v>
      </c>
      <c r="I20"/>
    </row>
    <row r="21" spans="2:9" x14ac:dyDescent="0.25">
      <c r="B21"/>
      <c r="C21" t="s">
        <v>17</v>
      </c>
      <c r="D21" s="7">
        <v>430</v>
      </c>
      <c r="E21" t="s">
        <v>23</v>
      </c>
      <c r="F21" t="b">
        <f t="shared" si="0"/>
        <v>1</v>
      </c>
      <c r="G21" s="8">
        <f>_xlfn.XLOOKUP(D21,CommRates[Sales Band],CommRates[Rate],,-1)</f>
        <v>0.02</v>
      </c>
      <c r="H21" s="7">
        <f t="shared" si="1"/>
        <v>8.6</v>
      </c>
      <c r="I21"/>
    </row>
    <row r="22" spans="2:9" x14ac:dyDescent="0.25">
      <c r="B22"/>
      <c r="C22" t="s">
        <v>18</v>
      </c>
      <c r="D22" s="7">
        <v>950</v>
      </c>
      <c r="E22" t="s">
        <v>23</v>
      </c>
      <c r="F22" t="b">
        <f t="shared" si="0"/>
        <v>1</v>
      </c>
      <c r="G22" s="8">
        <f>_xlfn.XLOOKUP(D22,CommRates[Sales Band],CommRates[Rate],,-1)</f>
        <v>0.05</v>
      </c>
      <c r="H22" s="7">
        <f t="shared" si="1"/>
        <v>47.5</v>
      </c>
      <c r="I22"/>
    </row>
    <row r="23" spans="2:9" x14ac:dyDescent="0.25">
      <c r="B23"/>
      <c r="C23" t="s">
        <v>19</v>
      </c>
      <c r="D23" s="7">
        <v>250</v>
      </c>
      <c r="E23" t="s">
        <v>24</v>
      </c>
      <c r="F23" t="b">
        <f t="shared" si="0"/>
        <v>0</v>
      </c>
      <c r="G23" s="8">
        <f>_xlfn.XLOOKUP(D23,CommRates[Sales Band],CommRates[Rate],,-1)</f>
        <v>0.02</v>
      </c>
      <c r="H23" s="7">
        <f t="shared" si="1"/>
        <v>0</v>
      </c>
      <c r="I23"/>
    </row>
    <row r="24" spans="2:9" x14ac:dyDescent="0.25">
      <c r="B24"/>
      <c r="C24" t="s">
        <v>20</v>
      </c>
      <c r="D24" s="7">
        <v>980</v>
      </c>
      <c r="E24" t="s">
        <v>23</v>
      </c>
      <c r="F24" t="b">
        <f t="shared" si="0"/>
        <v>1</v>
      </c>
      <c r="G24" s="8">
        <f>_xlfn.XLOOKUP(D24,CommRates[Sales Band],CommRates[Rate],,-1)</f>
        <v>0.05</v>
      </c>
      <c r="H24" s="7">
        <f t="shared" si="1"/>
        <v>49</v>
      </c>
      <c r="I24"/>
    </row>
    <row r="25" spans="2:9" x14ac:dyDescent="0.25">
      <c r="B25"/>
      <c r="C25" t="s">
        <v>21</v>
      </c>
      <c r="D25" s="7">
        <v>1010</v>
      </c>
      <c r="E25" t="s">
        <v>25</v>
      </c>
      <c r="F25" t="b">
        <f t="shared" si="0"/>
        <v>0</v>
      </c>
      <c r="G25" s="8">
        <f>_xlfn.XLOOKUP(D25,CommRates[Sales Band],CommRates[Rate],,-1)</f>
        <v>0.1</v>
      </c>
      <c r="H25" s="7">
        <f t="shared" si="1"/>
        <v>0</v>
      </c>
      <c r="I25"/>
    </row>
    <row r="26" spans="2:9" x14ac:dyDescent="0.25">
      <c r="B26"/>
      <c r="C26"/>
      <c r="D26" s="7">
        <v>260</v>
      </c>
      <c r="E26" t="s">
        <v>24</v>
      </c>
      <c r="F26" t="b">
        <f t="shared" si="0"/>
        <v>0</v>
      </c>
      <c r="G26" s="8">
        <f>_xlfn.XLOOKUP(D26,CommRates[Sales Band],CommRates[Rate],,-1)</f>
        <v>0.02</v>
      </c>
      <c r="H26" s="7">
        <f t="shared" si="1"/>
        <v>0</v>
      </c>
      <c r="I26"/>
    </row>
    <row r="27" spans="2:9" x14ac:dyDescent="0.25">
      <c r="B27"/>
      <c r="C27" t="s">
        <v>22</v>
      </c>
      <c r="D27" s="7">
        <v>500</v>
      </c>
      <c r="E27" t="s">
        <v>23</v>
      </c>
      <c r="F27" t="b">
        <f t="shared" si="0"/>
        <v>1</v>
      </c>
      <c r="G27" s="8">
        <f>_xlfn.XLOOKUP(D27,CommRates[Sales Band],CommRates[Rate],,-1)</f>
        <v>0.05</v>
      </c>
      <c r="H27" s="7">
        <f t="shared" si="1"/>
        <v>25</v>
      </c>
      <c r="I27"/>
    </row>
    <row r="28" spans="2:9" x14ac:dyDescent="0.25">
      <c r="B28"/>
      <c r="C28"/>
      <c r="D28"/>
      <c r="E28"/>
      <c r="F28"/>
      <c r="G28"/>
      <c r="H28"/>
      <c r="I28"/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8AD92-2DD9-44DB-93ED-116BF501BA13}">
  <dimension ref="A1:T28"/>
  <sheetViews>
    <sheetView showGridLines="0" zoomScale="120" zoomScaleNormal="120" workbookViewId="0">
      <selection activeCell="M20" sqref="M20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7.7109375" style="6" customWidth="1"/>
    <col min="4" max="4" width="13.42578125" style="6" bestFit="1" customWidth="1"/>
    <col min="5" max="5" width="8.85546875" style="6"/>
    <col min="6" max="6" width="12.7109375" style="6" customWidth="1"/>
    <col min="7" max="7" width="9.7109375" style="6" bestFit="1" customWidth="1"/>
    <col min="8" max="8" width="12.42578125" style="6" bestFit="1" customWidth="1"/>
    <col min="9" max="9" width="2.85546875" style="6" customWidth="1"/>
    <col min="10" max="10" width="8.85546875" style="6"/>
    <col min="11" max="11" width="2.7109375" style="6" customWidth="1"/>
    <col min="12" max="12" width="13" style="6" bestFit="1" customWidth="1"/>
    <col min="13" max="13" width="7.42578125" style="6" bestFit="1" customWidth="1"/>
    <col min="14" max="14" width="3" style="6" customWidth="1"/>
    <col min="15" max="16384" width="8.85546875" style="6"/>
  </cols>
  <sheetData>
    <row r="1" spans="1:20" s="5" customFormat="1" ht="48.75" customHeight="1" x14ac:dyDescent="0.3">
      <c r="A1" s="3"/>
      <c r="B1" s="4" t="s">
        <v>31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3" spans="1:20" x14ac:dyDescent="0.25">
      <c r="B3"/>
      <c r="C3"/>
      <c r="D3"/>
      <c r="E3"/>
      <c r="F3"/>
      <c r="G3"/>
      <c r="H3"/>
      <c r="I3"/>
      <c r="K3"/>
      <c r="L3"/>
      <c r="M3"/>
      <c r="N3"/>
    </row>
    <row r="4" spans="1:20" x14ac:dyDescent="0.25">
      <c r="B4"/>
      <c r="C4" s="2" t="s">
        <v>0</v>
      </c>
      <c r="D4" s="2" t="s">
        <v>1</v>
      </c>
      <c r="E4" s="2" t="s">
        <v>2</v>
      </c>
      <c r="F4" s="9" t="s">
        <v>33</v>
      </c>
      <c r="G4" s="10" t="s">
        <v>29</v>
      </c>
      <c r="H4" s="2" t="s">
        <v>26</v>
      </c>
      <c r="I4"/>
      <c r="K4"/>
      <c r="L4" s="12" t="s">
        <v>30</v>
      </c>
      <c r="M4" s="12" t="s">
        <v>29</v>
      </c>
      <c r="N4"/>
    </row>
    <row r="5" spans="1:20" x14ac:dyDescent="0.25">
      <c r="B5"/>
      <c r="C5" t="s">
        <v>3</v>
      </c>
      <c r="D5" s="7">
        <v>320</v>
      </c>
      <c r="E5" t="s">
        <v>23</v>
      </c>
      <c r="F5" t="b">
        <f>AND(C5&lt;&gt;"",E5="Active")</f>
        <v>1</v>
      </c>
      <c r="G5" s="8">
        <f>_xlfn.XLOOKUP(D5,CommRate[Sales Band],CommRate[Rate],,-1)</f>
        <v>0.02</v>
      </c>
      <c r="H5" s="7">
        <f t="shared" ref="H5:H27" si="0">D5*G5*F5</f>
        <v>6.4</v>
      </c>
      <c r="I5"/>
      <c r="K5"/>
      <c r="L5">
        <v>1000</v>
      </c>
      <c r="M5" s="11">
        <v>0.1</v>
      </c>
      <c r="N5"/>
    </row>
    <row r="6" spans="1:20" x14ac:dyDescent="0.25">
      <c r="B6"/>
      <c r="C6" t="s">
        <v>4</v>
      </c>
      <c r="D6" s="7">
        <v>485</v>
      </c>
      <c r="E6" t="s">
        <v>23</v>
      </c>
      <c r="F6" t="b">
        <f t="shared" ref="F6:F27" si="1">AND(C6&lt;&gt;"",E6="Active")</f>
        <v>1</v>
      </c>
      <c r="G6" s="8">
        <f>_xlfn.XLOOKUP(D6,CommRate[Sales Band],CommRate[Rate],,-1)</f>
        <v>0.02</v>
      </c>
      <c r="H6" s="7">
        <f t="shared" si="0"/>
        <v>9.7000000000000011</v>
      </c>
      <c r="I6"/>
      <c r="K6"/>
      <c r="L6">
        <v>500</v>
      </c>
      <c r="M6" s="11">
        <v>0.05</v>
      </c>
      <c r="N6"/>
    </row>
    <row r="7" spans="1:20" x14ac:dyDescent="0.25">
      <c r="B7"/>
      <c r="C7" t="s">
        <v>5</v>
      </c>
      <c r="D7" s="7">
        <v>750</v>
      </c>
      <c r="E7" t="s">
        <v>23</v>
      </c>
      <c r="F7" t="b">
        <f t="shared" si="1"/>
        <v>1</v>
      </c>
      <c r="G7" s="8">
        <f>_xlfn.XLOOKUP(D7,CommRate[Sales Band],CommRate[Rate],,-1)</f>
        <v>0.05</v>
      </c>
      <c r="H7" s="7">
        <f t="shared" si="0"/>
        <v>37.5</v>
      </c>
      <c r="I7"/>
      <c r="K7"/>
      <c r="L7">
        <v>0</v>
      </c>
      <c r="M7" s="11">
        <v>0.02</v>
      </c>
      <c r="N7"/>
    </row>
    <row r="8" spans="1:20" x14ac:dyDescent="0.25">
      <c r="B8"/>
      <c r="C8" t="s">
        <v>6</v>
      </c>
      <c r="D8" s="7">
        <v>540</v>
      </c>
      <c r="E8" t="s">
        <v>23</v>
      </c>
      <c r="F8" t="b">
        <f t="shared" si="1"/>
        <v>1</v>
      </c>
      <c r="G8" s="8">
        <f>_xlfn.XLOOKUP(D8,CommRate[Sales Band],CommRate[Rate],,-1)</f>
        <v>0.05</v>
      </c>
      <c r="H8" s="7">
        <f t="shared" si="0"/>
        <v>27</v>
      </c>
      <c r="I8"/>
      <c r="K8"/>
      <c r="L8"/>
      <c r="M8"/>
      <c r="N8"/>
    </row>
    <row r="9" spans="1:20" x14ac:dyDescent="0.25">
      <c r="B9"/>
      <c r="C9" t="s">
        <v>7</v>
      </c>
      <c r="D9" s="7">
        <v>1050</v>
      </c>
      <c r="E9" t="s">
        <v>23</v>
      </c>
      <c r="F9" t="b">
        <f t="shared" si="1"/>
        <v>1</v>
      </c>
      <c r="G9" s="8">
        <f>_xlfn.XLOOKUP(D9,CommRate[Sales Band],CommRate[Rate],,-1)</f>
        <v>0.1</v>
      </c>
      <c r="H9" s="7">
        <f t="shared" si="0"/>
        <v>105</v>
      </c>
      <c r="I9"/>
    </row>
    <row r="10" spans="1:20" x14ac:dyDescent="0.25">
      <c r="B10"/>
      <c r="C10" t="s">
        <v>8</v>
      </c>
      <c r="D10" s="7">
        <v>3250</v>
      </c>
      <c r="E10" t="s">
        <v>23</v>
      </c>
      <c r="F10" t="b">
        <f t="shared" si="1"/>
        <v>1</v>
      </c>
      <c r="G10" s="8">
        <f>_xlfn.XLOOKUP(D10,CommRate[Sales Band],CommRate[Rate],,-1)</f>
        <v>0.1</v>
      </c>
      <c r="H10" s="7">
        <f t="shared" si="0"/>
        <v>325</v>
      </c>
      <c r="I10"/>
    </row>
    <row r="11" spans="1:20" x14ac:dyDescent="0.25">
      <c r="B11"/>
      <c r="C11"/>
      <c r="D11" s="7">
        <v>1300</v>
      </c>
      <c r="E11" t="s">
        <v>23</v>
      </c>
      <c r="F11" t="b">
        <f t="shared" si="1"/>
        <v>0</v>
      </c>
      <c r="G11" s="8">
        <f>_xlfn.XLOOKUP(D11,CommRate[Sales Band],CommRate[Rate],,-1)</f>
        <v>0.1</v>
      </c>
      <c r="H11" s="7">
        <f t="shared" si="0"/>
        <v>0</v>
      </c>
      <c r="I11"/>
    </row>
    <row r="12" spans="1:20" x14ac:dyDescent="0.25">
      <c r="B12"/>
      <c r="C12" t="s">
        <v>9</v>
      </c>
      <c r="D12" s="7">
        <v>920</v>
      </c>
      <c r="E12" t="s">
        <v>24</v>
      </c>
      <c r="F12" t="b">
        <f t="shared" si="1"/>
        <v>0</v>
      </c>
      <c r="G12" s="8">
        <f>_xlfn.XLOOKUP(D12,CommRate[Sales Band],CommRate[Rate],,-1)</f>
        <v>0.05</v>
      </c>
      <c r="H12" s="7">
        <f t="shared" si="0"/>
        <v>0</v>
      </c>
      <c r="I12"/>
    </row>
    <row r="13" spans="1:20" x14ac:dyDescent="0.25">
      <c r="B13"/>
      <c r="C13" t="s">
        <v>10</v>
      </c>
      <c r="D13" s="7">
        <v>1000</v>
      </c>
      <c r="E13" t="s">
        <v>23</v>
      </c>
      <c r="F13" t="b">
        <f t="shared" si="1"/>
        <v>1</v>
      </c>
      <c r="G13" s="8">
        <f>_xlfn.XLOOKUP(D13,CommRate[Sales Band],CommRate[Rate],,-1)</f>
        <v>0.1</v>
      </c>
      <c r="H13" s="7">
        <f t="shared" si="0"/>
        <v>100</v>
      </c>
      <c r="I13"/>
    </row>
    <row r="14" spans="1:20" x14ac:dyDescent="0.25">
      <c r="B14"/>
      <c r="C14" t="s">
        <v>11</v>
      </c>
      <c r="D14" s="7">
        <v>480</v>
      </c>
      <c r="E14" t="s">
        <v>24</v>
      </c>
      <c r="F14" t="b">
        <f t="shared" si="1"/>
        <v>0</v>
      </c>
      <c r="G14" s="8">
        <f>_xlfn.XLOOKUP(D14,CommRate[Sales Band],CommRate[Rate],,-1)</f>
        <v>0.02</v>
      </c>
      <c r="H14" s="7">
        <f t="shared" si="0"/>
        <v>0</v>
      </c>
      <c r="I14"/>
    </row>
    <row r="15" spans="1:20" x14ac:dyDescent="0.25">
      <c r="B15"/>
      <c r="C15" t="s">
        <v>12</v>
      </c>
      <c r="D15" s="7">
        <v>0</v>
      </c>
      <c r="E15" t="s">
        <v>23</v>
      </c>
      <c r="F15" t="b">
        <f t="shared" si="1"/>
        <v>1</v>
      </c>
      <c r="G15" s="8">
        <f>_xlfn.XLOOKUP(D15,CommRate[Sales Band],CommRate[Rate],,-1)</f>
        <v>0.02</v>
      </c>
      <c r="H15" s="7">
        <f t="shared" si="0"/>
        <v>0</v>
      </c>
      <c r="I15"/>
    </row>
    <row r="16" spans="1:20" x14ac:dyDescent="0.25">
      <c r="B16"/>
      <c r="C16" t="s">
        <v>13</v>
      </c>
      <c r="D16" s="7">
        <v>2450</v>
      </c>
      <c r="E16" t="s">
        <v>23</v>
      </c>
      <c r="F16" t="b">
        <f t="shared" si="1"/>
        <v>1</v>
      </c>
      <c r="G16" s="8">
        <f>_xlfn.XLOOKUP(D16,CommRate[Sales Band],CommRate[Rate],,-1)</f>
        <v>0.1</v>
      </c>
      <c r="H16" s="7">
        <f t="shared" si="0"/>
        <v>245</v>
      </c>
      <c r="I16"/>
    </row>
    <row r="17" spans="2:9" x14ac:dyDescent="0.25">
      <c r="B17"/>
      <c r="C17" t="s">
        <v>14</v>
      </c>
      <c r="D17" s="7">
        <v>510</v>
      </c>
      <c r="E17" t="s">
        <v>25</v>
      </c>
      <c r="F17" t="b">
        <f t="shared" si="1"/>
        <v>0</v>
      </c>
      <c r="G17" s="8">
        <f>_xlfn.XLOOKUP(D17,CommRate[Sales Band],CommRate[Rate],,-1)</f>
        <v>0.05</v>
      </c>
      <c r="H17" s="7">
        <f t="shared" si="0"/>
        <v>0</v>
      </c>
      <c r="I17"/>
    </row>
    <row r="18" spans="2:9" x14ac:dyDescent="0.25">
      <c r="B18"/>
      <c r="C18" t="s">
        <v>15</v>
      </c>
      <c r="D18" s="7">
        <v>5000</v>
      </c>
      <c r="E18" t="s">
        <v>23</v>
      </c>
      <c r="F18" t="b">
        <f t="shared" si="1"/>
        <v>1</v>
      </c>
      <c r="G18" s="8">
        <f>_xlfn.XLOOKUP(D18,CommRate[Sales Band],CommRate[Rate],,-1)</f>
        <v>0.1</v>
      </c>
      <c r="H18" s="7">
        <f t="shared" si="0"/>
        <v>500</v>
      </c>
      <c r="I18"/>
    </row>
    <row r="19" spans="2:9" x14ac:dyDescent="0.25">
      <c r="B19"/>
      <c r="C19"/>
      <c r="D19" s="7">
        <v>800</v>
      </c>
      <c r="E19" t="s">
        <v>23</v>
      </c>
      <c r="F19" t="b">
        <f t="shared" si="1"/>
        <v>0</v>
      </c>
      <c r="G19" s="8">
        <f>_xlfn.XLOOKUP(D19,CommRate[Sales Band],CommRate[Rate],,-1)</f>
        <v>0.05</v>
      </c>
      <c r="H19" s="7">
        <f t="shared" si="0"/>
        <v>0</v>
      </c>
      <c r="I19"/>
    </row>
    <row r="20" spans="2:9" x14ac:dyDescent="0.25">
      <c r="B20"/>
      <c r="C20" t="s">
        <v>16</v>
      </c>
      <c r="D20" s="7">
        <v>1200</v>
      </c>
      <c r="E20" t="s">
        <v>24</v>
      </c>
      <c r="F20" t="b">
        <f t="shared" si="1"/>
        <v>0</v>
      </c>
      <c r="G20" s="8">
        <f>_xlfn.XLOOKUP(D20,CommRate[Sales Band],CommRate[Rate],,-1)</f>
        <v>0.1</v>
      </c>
      <c r="H20" s="7">
        <f t="shared" si="0"/>
        <v>0</v>
      </c>
      <c r="I20"/>
    </row>
    <row r="21" spans="2:9" x14ac:dyDescent="0.25">
      <c r="B21"/>
      <c r="C21" t="s">
        <v>17</v>
      </c>
      <c r="D21" s="7">
        <v>430</v>
      </c>
      <c r="E21" t="s">
        <v>23</v>
      </c>
      <c r="F21" t="b">
        <f t="shared" si="1"/>
        <v>1</v>
      </c>
      <c r="G21" s="8">
        <f>_xlfn.XLOOKUP(D21,CommRate[Sales Band],CommRate[Rate],,-1)</f>
        <v>0.02</v>
      </c>
      <c r="H21" s="7">
        <f t="shared" si="0"/>
        <v>8.6</v>
      </c>
      <c r="I21"/>
    </row>
    <row r="22" spans="2:9" x14ac:dyDescent="0.25">
      <c r="B22"/>
      <c r="C22" t="s">
        <v>18</v>
      </c>
      <c r="D22" s="7">
        <v>950</v>
      </c>
      <c r="E22" t="s">
        <v>23</v>
      </c>
      <c r="F22" t="b">
        <f t="shared" si="1"/>
        <v>1</v>
      </c>
      <c r="G22" s="8">
        <f>_xlfn.XLOOKUP(D22,CommRate[Sales Band],CommRate[Rate],,-1)</f>
        <v>0.05</v>
      </c>
      <c r="H22" s="7">
        <f t="shared" si="0"/>
        <v>47.5</v>
      </c>
      <c r="I22"/>
    </row>
    <row r="23" spans="2:9" x14ac:dyDescent="0.25">
      <c r="B23"/>
      <c r="C23" t="s">
        <v>19</v>
      </c>
      <c r="D23" s="7">
        <v>250</v>
      </c>
      <c r="E23" t="s">
        <v>24</v>
      </c>
      <c r="F23" t="b">
        <f t="shared" si="1"/>
        <v>0</v>
      </c>
      <c r="G23" s="8">
        <f>_xlfn.XLOOKUP(D23,CommRate[Sales Band],CommRate[Rate],,-1)</f>
        <v>0.02</v>
      </c>
      <c r="H23" s="7">
        <f t="shared" si="0"/>
        <v>0</v>
      </c>
      <c r="I23"/>
    </row>
    <row r="24" spans="2:9" x14ac:dyDescent="0.25">
      <c r="B24"/>
      <c r="C24" t="s">
        <v>20</v>
      </c>
      <c r="D24" s="7">
        <v>980</v>
      </c>
      <c r="E24" t="s">
        <v>23</v>
      </c>
      <c r="F24" t="b">
        <f t="shared" si="1"/>
        <v>1</v>
      </c>
      <c r="G24" s="8">
        <f>_xlfn.XLOOKUP(D24,CommRate[Sales Band],CommRate[Rate],,-1)</f>
        <v>0.05</v>
      </c>
      <c r="H24" s="7">
        <f t="shared" si="0"/>
        <v>49</v>
      </c>
      <c r="I24"/>
    </row>
    <row r="25" spans="2:9" x14ac:dyDescent="0.25">
      <c r="B25"/>
      <c r="C25" t="s">
        <v>21</v>
      </c>
      <c r="D25" s="7">
        <v>1010</v>
      </c>
      <c r="E25" t="s">
        <v>25</v>
      </c>
      <c r="F25" t="b">
        <f t="shared" si="1"/>
        <v>0</v>
      </c>
      <c r="G25" s="8">
        <f>_xlfn.XLOOKUP(D25,CommRate[Sales Band],CommRate[Rate],,-1)</f>
        <v>0.1</v>
      </c>
      <c r="H25" s="7">
        <f t="shared" si="0"/>
        <v>0</v>
      </c>
      <c r="I25"/>
    </row>
    <row r="26" spans="2:9" x14ac:dyDescent="0.25">
      <c r="B26"/>
      <c r="C26"/>
      <c r="D26" s="7">
        <v>260</v>
      </c>
      <c r="E26" t="s">
        <v>24</v>
      </c>
      <c r="F26" t="b">
        <f t="shared" si="1"/>
        <v>0</v>
      </c>
      <c r="G26" s="8">
        <f>_xlfn.XLOOKUP(D26,CommRate[Sales Band],CommRate[Rate],,-1)</f>
        <v>0.02</v>
      </c>
      <c r="H26" s="7">
        <f t="shared" si="0"/>
        <v>0</v>
      </c>
      <c r="I26"/>
    </row>
    <row r="27" spans="2:9" x14ac:dyDescent="0.25">
      <c r="B27"/>
      <c r="C27" t="s">
        <v>22</v>
      </c>
      <c r="D27" s="7">
        <v>500</v>
      </c>
      <c r="E27" t="s">
        <v>23</v>
      </c>
      <c r="F27" t="b">
        <f t="shared" si="1"/>
        <v>1</v>
      </c>
      <c r="G27" s="8">
        <f>_xlfn.XLOOKUP(D27,CommRate[Sales Band],CommRate[Rate],,-1)</f>
        <v>0.05</v>
      </c>
      <c r="H27" s="7">
        <f t="shared" si="0"/>
        <v>25</v>
      </c>
      <c r="I27"/>
    </row>
    <row r="28" spans="2:9" x14ac:dyDescent="0.25">
      <c r="B28"/>
      <c r="C28"/>
      <c r="D28"/>
      <c r="E28"/>
      <c r="F28"/>
      <c r="G28"/>
      <c r="H28"/>
      <c r="I28"/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CDA87-80E1-4A78-8C99-2F4F95051CE1}">
  <dimension ref="A1:R28"/>
  <sheetViews>
    <sheetView showGridLines="0" zoomScale="120" zoomScaleNormal="120" workbookViewId="0">
      <selection activeCell="J16" sqref="J16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7.7109375" style="6" customWidth="1"/>
    <col min="4" max="4" width="13.42578125" style="6" bestFit="1" customWidth="1"/>
    <col min="5" max="5" width="8.85546875" style="6"/>
    <col min="6" max="6" width="12.42578125" style="6" bestFit="1" customWidth="1"/>
    <col min="7" max="7" width="2.85546875" style="6" customWidth="1"/>
    <col min="8" max="8" width="8.85546875" style="6"/>
    <col min="9" max="9" width="2.7109375" style="6" customWidth="1"/>
    <col min="10" max="10" width="13" style="6" bestFit="1" customWidth="1"/>
    <col min="11" max="11" width="7.42578125" style="6" bestFit="1" customWidth="1"/>
    <col min="12" max="12" width="3" style="6" customWidth="1"/>
    <col min="13" max="16384" width="8.85546875" style="6"/>
  </cols>
  <sheetData>
    <row r="1" spans="1:18" s="5" customFormat="1" ht="48.75" customHeight="1" x14ac:dyDescent="0.3">
      <c r="A1" s="3"/>
      <c r="B1" s="4" t="s">
        <v>32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3" spans="1:18" x14ac:dyDescent="0.25">
      <c r="B3"/>
      <c r="C3"/>
      <c r="D3"/>
      <c r="E3"/>
      <c r="F3"/>
      <c r="G3"/>
      <c r="I3"/>
      <c r="J3"/>
      <c r="K3"/>
      <c r="L3"/>
    </row>
    <row r="4" spans="1:18" x14ac:dyDescent="0.25">
      <c r="B4"/>
      <c r="C4" s="2" t="s">
        <v>0</v>
      </c>
      <c r="D4" s="2" t="s">
        <v>1</v>
      </c>
      <c r="E4" s="2" t="s">
        <v>2</v>
      </c>
      <c r="F4" s="2" t="s">
        <v>26</v>
      </c>
      <c r="G4"/>
      <c r="I4"/>
      <c r="J4" s="12" t="s">
        <v>30</v>
      </c>
      <c r="K4" s="12" t="s">
        <v>29</v>
      </c>
      <c r="L4"/>
    </row>
    <row r="5" spans="1:18" x14ac:dyDescent="0.25">
      <c r="B5"/>
      <c r="C5" t="s">
        <v>3</v>
      </c>
      <c r="D5" s="7">
        <v>320</v>
      </c>
      <c r="E5" t="s">
        <v>23</v>
      </c>
      <c r="F5" s="7">
        <f>_xlfn.LET(
_xlpm.eligible, AND(C5&lt;&gt;"",E5="Active"),
_xlpm.rate, _xlfn.XLOOKUP(D5,CommTbl[Sales Band],CommTbl[Rate],,-1),
D5*_xlpm.rate*_xlpm.eligible)</f>
        <v>6.4</v>
      </c>
      <c r="G5"/>
      <c r="I5"/>
      <c r="J5">
        <v>1000</v>
      </c>
      <c r="K5" s="11">
        <v>0.1</v>
      </c>
      <c r="L5"/>
    </row>
    <row r="6" spans="1:18" x14ac:dyDescent="0.25">
      <c r="B6"/>
      <c r="C6" t="s">
        <v>4</v>
      </c>
      <c r="D6" s="7">
        <v>485</v>
      </c>
      <c r="E6" t="s">
        <v>23</v>
      </c>
      <c r="F6" s="7">
        <f>_xlfn.LET(
_xlpm.eligible, AND(C6&lt;&gt;"",E6="Active"),
_xlpm.rate, _xlfn.XLOOKUP(D6,CommTbl[Sales Band],CommTbl[Rate],,-1),
D6*_xlpm.rate*_xlpm.eligible)</f>
        <v>9.7000000000000011</v>
      </c>
      <c r="G6"/>
      <c r="I6"/>
      <c r="J6">
        <v>500</v>
      </c>
      <c r="K6" s="11">
        <v>0.05</v>
      </c>
      <c r="L6"/>
    </row>
    <row r="7" spans="1:18" x14ac:dyDescent="0.25">
      <c r="B7"/>
      <c r="C7" t="s">
        <v>5</v>
      </c>
      <c r="D7" s="7">
        <v>750</v>
      </c>
      <c r="E7" t="s">
        <v>23</v>
      </c>
      <c r="F7" s="7">
        <f>_xlfn.LET(
_xlpm.eligible, AND(C7&lt;&gt;"",E7="Active"),
_xlpm.rate, _xlfn.XLOOKUP(D7,CommTbl[Sales Band],CommTbl[Rate],,-1),
D7*_xlpm.rate*_xlpm.eligible)</f>
        <v>37.5</v>
      </c>
      <c r="G7"/>
      <c r="I7"/>
      <c r="J7">
        <v>0</v>
      </c>
      <c r="K7" s="11">
        <v>0.02</v>
      </c>
      <c r="L7"/>
    </row>
    <row r="8" spans="1:18" x14ac:dyDescent="0.25">
      <c r="B8"/>
      <c r="C8" t="s">
        <v>6</v>
      </c>
      <c r="D8" s="7">
        <v>540</v>
      </c>
      <c r="E8" t="s">
        <v>23</v>
      </c>
      <c r="F8" s="7">
        <f>_xlfn.LET(
_xlpm.eligible, AND(C8&lt;&gt;"",E8="Active"),
_xlpm.rate, _xlfn.XLOOKUP(D8,CommTbl[Sales Band],CommTbl[Rate],,-1),
D8*_xlpm.rate*_xlpm.eligible)</f>
        <v>27</v>
      </c>
      <c r="G8"/>
      <c r="I8"/>
      <c r="J8"/>
      <c r="K8"/>
      <c r="L8"/>
    </row>
    <row r="9" spans="1:18" x14ac:dyDescent="0.25">
      <c r="B9"/>
      <c r="C9" t="s">
        <v>7</v>
      </c>
      <c r="D9" s="7">
        <v>1050</v>
      </c>
      <c r="E9" t="s">
        <v>23</v>
      </c>
      <c r="F9" s="7">
        <f>_xlfn.LET(
_xlpm.eligible, AND(C9&lt;&gt;"",E9="Active"),
_xlpm.rate, _xlfn.XLOOKUP(D9,CommTbl[Sales Band],CommTbl[Rate],,-1),
D9*_xlpm.rate*_xlpm.eligible)</f>
        <v>105</v>
      </c>
      <c r="G9"/>
    </row>
    <row r="10" spans="1:18" x14ac:dyDescent="0.25">
      <c r="B10"/>
      <c r="C10" t="s">
        <v>8</v>
      </c>
      <c r="D10" s="7">
        <v>3250</v>
      </c>
      <c r="E10" t="s">
        <v>23</v>
      </c>
      <c r="F10" s="7">
        <f>_xlfn.LET(
_xlpm.eligible, AND(C10&lt;&gt;"",E10="Active"),
_xlpm.rate, _xlfn.XLOOKUP(D10,CommTbl[Sales Band],CommTbl[Rate],,-1),
D10*_xlpm.rate*_xlpm.eligible)</f>
        <v>325</v>
      </c>
      <c r="G10"/>
    </row>
    <row r="11" spans="1:18" x14ac:dyDescent="0.25">
      <c r="B11"/>
      <c r="C11"/>
      <c r="D11" s="7">
        <v>1300</v>
      </c>
      <c r="E11" t="s">
        <v>23</v>
      </c>
      <c r="F11" s="7">
        <f>_xlfn.LET(
_xlpm.eligible, AND(C11&lt;&gt;"",E11="Active"),
_xlpm.rate, _xlfn.XLOOKUP(D11,CommTbl[Sales Band],CommTbl[Rate],,-1),
D11*_xlpm.rate*_xlpm.eligible)</f>
        <v>0</v>
      </c>
      <c r="G11"/>
    </row>
    <row r="12" spans="1:18" x14ac:dyDescent="0.25">
      <c r="B12"/>
      <c r="C12" t="s">
        <v>9</v>
      </c>
      <c r="D12" s="7">
        <v>920</v>
      </c>
      <c r="E12" t="s">
        <v>24</v>
      </c>
      <c r="F12" s="7">
        <f>_xlfn.LET(
_xlpm.eligible, AND(C12&lt;&gt;"",E12="Active"),
_xlpm.rate, _xlfn.XLOOKUP(D12,CommTbl[Sales Band],CommTbl[Rate],,-1),
D12*_xlpm.rate*_xlpm.eligible)</f>
        <v>0</v>
      </c>
      <c r="G12"/>
    </row>
    <row r="13" spans="1:18" x14ac:dyDescent="0.25">
      <c r="B13"/>
      <c r="C13" t="s">
        <v>10</v>
      </c>
      <c r="D13" s="7">
        <v>1000</v>
      </c>
      <c r="E13" t="s">
        <v>23</v>
      </c>
      <c r="F13" s="7">
        <f>_xlfn.LET(
_xlpm.eligible, AND(C13&lt;&gt;"",E13="Active"),
_xlpm.rate, _xlfn.XLOOKUP(D13,CommTbl[Sales Band],CommTbl[Rate],,-1),
D13*_xlpm.rate*_xlpm.eligible)</f>
        <v>100</v>
      </c>
      <c r="G13"/>
    </row>
    <row r="14" spans="1:18" x14ac:dyDescent="0.25">
      <c r="B14"/>
      <c r="C14" t="s">
        <v>11</v>
      </c>
      <c r="D14" s="7">
        <v>480</v>
      </c>
      <c r="E14" t="s">
        <v>24</v>
      </c>
      <c r="F14" s="7">
        <f>_xlfn.LET(
_xlpm.eligible, AND(C14&lt;&gt;"",E14="Active"),
_xlpm.rate, _xlfn.XLOOKUP(D14,CommTbl[Sales Band],CommTbl[Rate],,-1),
D14*_xlpm.rate*_xlpm.eligible)</f>
        <v>0</v>
      </c>
      <c r="G14"/>
    </row>
    <row r="15" spans="1:18" x14ac:dyDescent="0.25">
      <c r="B15"/>
      <c r="C15" t="s">
        <v>12</v>
      </c>
      <c r="D15" s="7">
        <v>0</v>
      </c>
      <c r="E15" t="s">
        <v>23</v>
      </c>
      <c r="F15" s="7">
        <f>_xlfn.LET(
_xlpm.eligible, AND(C15&lt;&gt;"",E15="Active"),
_xlpm.rate, _xlfn.XLOOKUP(D15,CommTbl[Sales Band],CommTbl[Rate],,-1),
D15*_xlpm.rate*_xlpm.eligible)</f>
        <v>0</v>
      </c>
      <c r="G15"/>
    </row>
    <row r="16" spans="1:18" x14ac:dyDescent="0.25">
      <c r="B16"/>
      <c r="C16" t="s">
        <v>13</v>
      </c>
      <c r="D16" s="7">
        <v>2450</v>
      </c>
      <c r="E16" t="s">
        <v>23</v>
      </c>
      <c r="F16" s="7">
        <f>_xlfn.LET(
_xlpm.eligible, AND(C16&lt;&gt;"",E16="Active"),
_xlpm.rate, _xlfn.XLOOKUP(D16,CommTbl[Sales Band],CommTbl[Rate],,-1),
D16*_xlpm.rate*_xlpm.eligible)</f>
        <v>245</v>
      </c>
      <c r="G16"/>
    </row>
    <row r="17" spans="2:7" x14ac:dyDescent="0.25">
      <c r="B17"/>
      <c r="C17" t="s">
        <v>14</v>
      </c>
      <c r="D17" s="7">
        <v>510</v>
      </c>
      <c r="E17" t="s">
        <v>25</v>
      </c>
      <c r="F17" s="7">
        <f>_xlfn.LET(
_xlpm.eligible, AND(C17&lt;&gt;"",E17="Active"),
_xlpm.rate, _xlfn.XLOOKUP(D17,CommTbl[Sales Band],CommTbl[Rate],,-1),
D17*_xlpm.rate*_xlpm.eligible)</f>
        <v>0</v>
      </c>
      <c r="G17"/>
    </row>
    <row r="18" spans="2:7" x14ac:dyDescent="0.25">
      <c r="B18"/>
      <c r="C18" t="s">
        <v>15</v>
      </c>
      <c r="D18" s="7">
        <v>5000</v>
      </c>
      <c r="E18" t="s">
        <v>23</v>
      </c>
      <c r="F18" s="7">
        <f>_xlfn.LET(
_xlpm.eligible, AND(C18&lt;&gt;"",E18="Active"),
_xlpm.rate, _xlfn.XLOOKUP(D18,CommTbl[Sales Band],CommTbl[Rate],,-1),
D18*_xlpm.rate*_xlpm.eligible)</f>
        <v>500</v>
      </c>
      <c r="G18"/>
    </row>
    <row r="19" spans="2:7" x14ac:dyDescent="0.25">
      <c r="B19"/>
      <c r="C19"/>
      <c r="D19" s="7">
        <v>800</v>
      </c>
      <c r="E19" t="s">
        <v>23</v>
      </c>
      <c r="F19" s="7">
        <f>_xlfn.LET(
_xlpm.eligible, AND(C19&lt;&gt;"",E19="Active"),
_xlpm.rate, _xlfn.XLOOKUP(D19,CommTbl[Sales Band],CommTbl[Rate],,-1),
D19*_xlpm.rate*_xlpm.eligible)</f>
        <v>0</v>
      </c>
      <c r="G19"/>
    </row>
    <row r="20" spans="2:7" x14ac:dyDescent="0.25">
      <c r="B20"/>
      <c r="C20" t="s">
        <v>16</v>
      </c>
      <c r="D20" s="7">
        <v>1200</v>
      </c>
      <c r="E20" t="s">
        <v>24</v>
      </c>
      <c r="F20" s="7">
        <f>_xlfn.LET(
_xlpm.eligible, AND(C20&lt;&gt;"",E20="Active"),
_xlpm.rate, _xlfn.XLOOKUP(D20,CommTbl[Sales Band],CommTbl[Rate],,-1),
D20*_xlpm.rate*_xlpm.eligible)</f>
        <v>0</v>
      </c>
      <c r="G20"/>
    </row>
    <row r="21" spans="2:7" x14ac:dyDescent="0.25">
      <c r="B21"/>
      <c r="C21" t="s">
        <v>17</v>
      </c>
      <c r="D21" s="7">
        <v>430</v>
      </c>
      <c r="E21" t="s">
        <v>23</v>
      </c>
      <c r="F21" s="7">
        <f>_xlfn.LET(
_xlpm.eligible, AND(C21&lt;&gt;"",E21="Active"),
_xlpm.rate, _xlfn.XLOOKUP(D21,CommTbl[Sales Band],CommTbl[Rate],,-1),
D21*_xlpm.rate*_xlpm.eligible)</f>
        <v>8.6</v>
      </c>
      <c r="G21"/>
    </row>
    <row r="22" spans="2:7" x14ac:dyDescent="0.25">
      <c r="B22"/>
      <c r="C22" t="s">
        <v>18</v>
      </c>
      <c r="D22" s="7">
        <v>950</v>
      </c>
      <c r="E22" t="s">
        <v>23</v>
      </c>
      <c r="F22" s="7">
        <f>_xlfn.LET(
_xlpm.eligible, AND(C22&lt;&gt;"",E22="Active"),
_xlpm.rate, _xlfn.XLOOKUP(D22,CommTbl[Sales Band],CommTbl[Rate],,-1),
D22*_xlpm.rate*_xlpm.eligible)</f>
        <v>47.5</v>
      </c>
      <c r="G22"/>
    </row>
    <row r="23" spans="2:7" x14ac:dyDescent="0.25">
      <c r="B23"/>
      <c r="C23" t="s">
        <v>19</v>
      </c>
      <c r="D23" s="7">
        <v>250</v>
      </c>
      <c r="E23" t="s">
        <v>24</v>
      </c>
      <c r="F23" s="7">
        <f>_xlfn.LET(
_xlpm.eligible, AND(C23&lt;&gt;"",E23="Active"),
_xlpm.rate, _xlfn.XLOOKUP(D23,CommTbl[Sales Band],CommTbl[Rate],,-1),
D23*_xlpm.rate*_xlpm.eligible)</f>
        <v>0</v>
      </c>
      <c r="G23"/>
    </row>
    <row r="24" spans="2:7" x14ac:dyDescent="0.25">
      <c r="B24"/>
      <c r="C24" t="s">
        <v>20</v>
      </c>
      <c r="D24" s="7">
        <v>980</v>
      </c>
      <c r="E24" t="s">
        <v>23</v>
      </c>
      <c r="F24" s="7">
        <f>_xlfn.LET(
_xlpm.eligible, AND(C24&lt;&gt;"",E24="Active"),
_xlpm.rate, _xlfn.XLOOKUP(D24,CommTbl[Sales Band],CommTbl[Rate],,-1),
D24*_xlpm.rate*_xlpm.eligible)</f>
        <v>49</v>
      </c>
      <c r="G24"/>
    </row>
    <row r="25" spans="2:7" x14ac:dyDescent="0.25">
      <c r="B25"/>
      <c r="C25" t="s">
        <v>21</v>
      </c>
      <c r="D25" s="7">
        <v>1010</v>
      </c>
      <c r="E25" t="s">
        <v>25</v>
      </c>
      <c r="F25" s="7">
        <f>_xlfn.LET(
_xlpm.eligible, AND(C25&lt;&gt;"",E25="Active"),
_xlpm.rate, _xlfn.XLOOKUP(D25,CommTbl[Sales Band],CommTbl[Rate],,-1),
D25*_xlpm.rate*_xlpm.eligible)</f>
        <v>0</v>
      </c>
      <c r="G25"/>
    </row>
    <row r="26" spans="2:7" x14ac:dyDescent="0.25">
      <c r="B26"/>
      <c r="C26"/>
      <c r="D26" s="7">
        <v>260</v>
      </c>
      <c r="E26" t="s">
        <v>24</v>
      </c>
      <c r="F26" s="7">
        <f>_xlfn.LET(
_xlpm.eligible, AND(C26&lt;&gt;"",E26="Active"),
_xlpm.rate, _xlfn.XLOOKUP(D26,CommTbl[Sales Band],CommTbl[Rate],,-1),
D26*_xlpm.rate*_xlpm.eligible)</f>
        <v>0</v>
      </c>
      <c r="G26"/>
    </row>
    <row r="27" spans="2:7" x14ac:dyDescent="0.25">
      <c r="B27"/>
      <c r="C27" t="s">
        <v>22</v>
      </c>
      <c r="D27" s="7">
        <v>500</v>
      </c>
      <c r="E27" t="s">
        <v>23</v>
      </c>
      <c r="F27" s="7">
        <f>_xlfn.LET(
_xlpm.eligible, AND(C27&lt;&gt;"",E27="Active"),
_xlpm.rate, _xlfn.XLOOKUP(D27,CommTbl[Sales Band],CommTbl[Rate],,-1),
D27*_xlpm.rate*_xlpm.eligible)</f>
        <v>25</v>
      </c>
      <c r="G27"/>
    </row>
    <row r="28" spans="2:7" x14ac:dyDescent="0.25">
      <c r="B28"/>
      <c r="C28"/>
      <c r="D28"/>
      <c r="E28"/>
      <c r="F28"/>
      <c r="G28"/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415FD-1845-4E66-949D-F40CA676943D}">
  <dimension ref="A1:R28"/>
  <sheetViews>
    <sheetView showGridLines="0" zoomScale="120" zoomScaleNormal="120" workbookViewId="0">
      <selection activeCell="J13" sqref="J13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7.7109375" style="6" customWidth="1"/>
    <col min="4" max="4" width="13.42578125" style="6" bestFit="1" customWidth="1"/>
    <col min="5" max="5" width="8.85546875" style="6"/>
    <col min="6" max="6" width="12.42578125" style="6" bestFit="1" customWidth="1"/>
    <col min="7" max="7" width="2.85546875" style="6" customWidth="1"/>
    <col min="8" max="8" width="8.85546875" style="6"/>
    <col min="9" max="9" width="2.7109375" style="6" customWidth="1"/>
    <col min="10" max="10" width="13" style="6" bestFit="1" customWidth="1"/>
    <col min="11" max="11" width="7.42578125" style="6" bestFit="1" customWidth="1"/>
    <col min="12" max="12" width="3" style="6" customWidth="1"/>
    <col min="13" max="16384" width="8.85546875" style="6"/>
  </cols>
  <sheetData>
    <row r="1" spans="1:18" s="5" customFormat="1" ht="48.75" customHeight="1" x14ac:dyDescent="0.3">
      <c r="A1" s="3"/>
      <c r="B1" s="4" t="s">
        <v>34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3" spans="1:18" x14ac:dyDescent="0.25">
      <c r="B3"/>
      <c r="C3"/>
      <c r="D3"/>
      <c r="E3"/>
      <c r="F3"/>
      <c r="G3"/>
      <c r="I3"/>
      <c r="J3"/>
      <c r="K3"/>
      <c r="L3"/>
    </row>
    <row r="4" spans="1:18" x14ac:dyDescent="0.25">
      <c r="B4"/>
      <c r="C4" s="2" t="s">
        <v>0</v>
      </c>
      <c r="D4" s="2" t="s">
        <v>1</v>
      </c>
      <c r="E4" s="2" t="s">
        <v>2</v>
      </c>
      <c r="F4" s="2" t="s">
        <v>26</v>
      </c>
      <c r="G4"/>
      <c r="I4"/>
      <c r="J4" s="12" t="s">
        <v>30</v>
      </c>
      <c r="K4" s="12" t="s">
        <v>29</v>
      </c>
      <c r="L4"/>
    </row>
    <row r="5" spans="1:18" x14ac:dyDescent="0.25">
      <c r="B5"/>
      <c r="C5" t="s">
        <v>3</v>
      </c>
      <c r="D5" s="7">
        <v>320</v>
      </c>
      <c r="E5" t="s">
        <v>23</v>
      </c>
      <c r="F5" s="7" cm="1">
        <f t="array" ref="F5">COMMISSION(D5,C5,E5)</f>
        <v>6.4</v>
      </c>
      <c r="G5"/>
      <c r="I5"/>
      <c r="J5">
        <v>1000</v>
      </c>
      <c r="K5" s="11">
        <v>0.1</v>
      </c>
      <c r="L5"/>
    </row>
    <row r="6" spans="1:18" x14ac:dyDescent="0.25">
      <c r="B6"/>
      <c r="C6" t="s">
        <v>4</v>
      </c>
      <c r="D6" s="7">
        <v>485</v>
      </c>
      <c r="E6" t="s">
        <v>23</v>
      </c>
      <c r="F6" s="7" cm="1">
        <f t="array" ref="F6">COMMISSION(D6,C6,E6)</f>
        <v>9.7000000000000011</v>
      </c>
      <c r="G6"/>
      <c r="I6"/>
      <c r="J6">
        <v>500</v>
      </c>
      <c r="K6" s="11">
        <v>0.05</v>
      </c>
      <c r="L6"/>
    </row>
    <row r="7" spans="1:18" x14ac:dyDescent="0.25">
      <c r="B7"/>
      <c r="C7" t="s">
        <v>5</v>
      </c>
      <c r="D7" s="7">
        <v>750</v>
      </c>
      <c r="E7" t="s">
        <v>23</v>
      </c>
      <c r="F7" s="7" cm="1">
        <f t="array" ref="F7">COMMISSION(D7,C7,E7)</f>
        <v>37.5</v>
      </c>
      <c r="G7"/>
      <c r="I7"/>
      <c r="J7">
        <v>0</v>
      </c>
      <c r="K7" s="11">
        <v>0.02</v>
      </c>
      <c r="L7"/>
    </row>
    <row r="8" spans="1:18" x14ac:dyDescent="0.25">
      <c r="B8"/>
      <c r="C8" t="s">
        <v>6</v>
      </c>
      <c r="D8" s="7">
        <v>540</v>
      </c>
      <c r="E8" t="s">
        <v>23</v>
      </c>
      <c r="F8" s="7" cm="1">
        <f t="array" ref="F8">COMMISSION(D8,C8,E8)</f>
        <v>27</v>
      </c>
      <c r="G8"/>
      <c r="I8"/>
      <c r="J8"/>
      <c r="K8"/>
      <c r="L8"/>
    </row>
    <row r="9" spans="1:18" x14ac:dyDescent="0.25">
      <c r="B9"/>
      <c r="C9" t="s">
        <v>7</v>
      </c>
      <c r="D9" s="7">
        <v>1050</v>
      </c>
      <c r="E9" t="s">
        <v>23</v>
      </c>
      <c r="F9" s="7" cm="1">
        <f t="array" ref="F9">COMMISSION(D9,C9,E9)</f>
        <v>105</v>
      </c>
      <c r="G9"/>
    </row>
    <row r="10" spans="1:18" x14ac:dyDescent="0.25">
      <c r="B10"/>
      <c r="C10" t="s">
        <v>8</v>
      </c>
      <c r="D10" s="7">
        <v>3250</v>
      </c>
      <c r="E10" t="s">
        <v>23</v>
      </c>
      <c r="F10" s="7" cm="1">
        <f t="array" ref="F10">COMMISSION(D10,C10,E10)</f>
        <v>325</v>
      </c>
      <c r="G10"/>
    </row>
    <row r="11" spans="1:18" x14ac:dyDescent="0.25">
      <c r="B11"/>
      <c r="C11"/>
      <c r="D11" s="7">
        <v>1300</v>
      </c>
      <c r="E11" t="s">
        <v>23</v>
      </c>
      <c r="F11" s="7" cm="1">
        <f t="array" ref="F11">COMMISSION(D11,C11,E11)</f>
        <v>0</v>
      </c>
      <c r="G11"/>
    </row>
    <row r="12" spans="1:18" x14ac:dyDescent="0.25">
      <c r="B12"/>
      <c r="C12" t="s">
        <v>9</v>
      </c>
      <c r="D12" s="7">
        <v>920</v>
      </c>
      <c r="E12" t="s">
        <v>24</v>
      </c>
      <c r="F12" s="7" cm="1">
        <f t="array" ref="F12">COMMISSION(D12,C12,E12)</f>
        <v>0</v>
      </c>
      <c r="G12"/>
    </row>
    <row r="13" spans="1:18" x14ac:dyDescent="0.25">
      <c r="B13"/>
      <c r="C13" t="s">
        <v>10</v>
      </c>
      <c r="D13" s="7">
        <v>1000</v>
      </c>
      <c r="E13" t="s">
        <v>23</v>
      </c>
      <c r="F13" s="7" cm="1">
        <f t="array" ref="F13">COMMISSION(D13,C13,E13)</f>
        <v>100</v>
      </c>
      <c r="G13"/>
    </row>
    <row r="14" spans="1:18" x14ac:dyDescent="0.25">
      <c r="B14"/>
      <c r="C14" t="s">
        <v>11</v>
      </c>
      <c r="D14" s="7">
        <v>480</v>
      </c>
      <c r="E14" t="s">
        <v>24</v>
      </c>
      <c r="F14" s="7" cm="1">
        <f t="array" ref="F14">COMMISSION(D14,C14,E14)</f>
        <v>0</v>
      </c>
      <c r="G14"/>
    </row>
    <row r="15" spans="1:18" x14ac:dyDescent="0.25">
      <c r="B15"/>
      <c r="C15" t="s">
        <v>12</v>
      </c>
      <c r="D15" s="7">
        <v>0</v>
      </c>
      <c r="E15" t="s">
        <v>23</v>
      </c>
      <c r="F15" s="7" cm="1">
        <f t="array" ref="F15">COMMISSION(D15,C15,E15)</f>
        <v>0</v>
      </c>
      <c r="G15"/>
    </row>
    <row r="16" spans="1:18" x14ac:dyDescent="0.25">
      <c r="B16"/>
      <c r="C16" t="s">
        <v>13</v>
      </c>
      <c r="D16" s="7">
        <v>2450</v>
      </c>
      <c r="E16" t="s">
        <v>23</v>
      </c>
      <c r="F16" s="7" cm="1">
        <f t="array" ref="F16">COMMISSION(D16,C16,E16)</f>
        <v>245</v>
      </c>
      <c r="G16"/>
    </row>
    <row r="17" spans="2:7" x14ac:dyDescent="0.25">
      <c r="B17"/>
      <c r="C17" t="s">
        <v>14</v>
      </c>
      <c r="D17" s="7">
        <v>510</v>
      </c>
      <c r="E17" t="s">
        <v>25</v>
      </c>
      <c r="F17" s="7" cm="1">
        <f t="array" ref="F17">COMMISSION(D17,C17,E17)</f>
        <v>0</v>
      </c>
      <c r="G17"/>
    </row>
    <row r="18" spans="2:7" x14ac:dyDescent="0.25">
      <c r="B18"/>
      <c r="C18" t="s">
        <v>15</v>
      </c>
      <c r="D18" s="7">
        <v>5000</v>
      </c>
      <c r="E18" t="s">
        <v>23</v>
      </c>
      <c r="F18" s="7" cm="1">
        <f t="array" ref="F18">COMMISSION(D18,C18,E18)</f>
        <v>500</v>
      </c>
      <c r="G18"/>
    </row>
    <row r="19" spans="2:7" x14ac:dyDescent="0.25">
      <c r="B19"/>
      <c r="C19"/>
      <c r="D19" s="7">
        <v>800</v>
      </c>
      <c r="E19" t="s">
        <v>23</v>
      </c>
      <c r="F19" s="7" cm="1">
        <f t="array" ref="F19">COMMISSION(D19,C19,E19)</f>
        <v>0</v>
      </c>
      <c r="G19"/>
    </row>
    <row r="20" spans="2:7" x14ac:dyDescent="0.25">
      <c r="B20"/>
      <c r="C20" t="s">
        <v>16</v>
      </c>
      <c r="D20" s="7">
        <v>1200</v>
      </c>
      <c r="E20" t="s">
        <v>24</v>
      </c>
      <c r="F20" s="7" cm="1">
        <f t="array" ref="F20">COMMISSION(D20,C20,E20)</f>
        <v>0</v>
      </c>
      <c r="G20"/>
    </row>
    <row r="21" spans="2:7" x14ac:dyDescent="0.25">
      <c r="B21"/>
      <c r="C21" t="s">
        <v>17</v>
      </c>
      <c r="D21" s="7">
        <v>430</v>
      </c>
      <c r="E21" t="s">
        <v>23</v>
      </c>
      <c r="F21" s="7" cm="1">
        <f t="array" ref="F21">COMMISSION(D21,C21,E21)</f>
        <v>8.6</v>
      </c>
      <c r="G21"/>
    </row>
    <row r="22" spans="2:7" x14ac:dyDescent="0.25">
      <c r="B22"/>
      <c r="C22" t="s">
        <v>18</v>
      </c>
      <c r="D22" s="7">
        <v>950</v>
      </c>
      <c r="E22" t="s">
        <v>23</v>
      </c>
      <c r="F22" s="7" cm="1">
        <f t="array" ref="F22">COMMISSION(D22,C22,E22)</f>
        <v>47.5</v>
      </c>
      <c r="G22"/>
    </row>
    <row r="23" spans="2:7" x14ac:dyDescent="0.25">
      <c r="B23"/>
      <c r="C23" t="s">
        <v>19</v>
      </c>
      <c r="D23" s="7">
        <v>250</v>
      </c>
      <c r="E23" t="s">
        <v>24</v>
      </c>
      <c r="F23" s="7" cm="1">
        <f t="array" ref="F23">COMMISSION(D23,C23,E23)</f>
        <v>0</v>
      </c>
      <c r="G23"/>
    </row>
    <row r="24" spans="2:7" x14ac:dyDescent="0.25">
      <c r="B24"/>
      <c r="C24" t="s">
        <v>20</v>
      </c>
      <c r="D24" s="7">
        <v>980</v>
      </c>
      <c r="E24" t="s">
        <v>23</v>
      </c>
      <c r="F24" s="7" cm="1">
        <f t="array" ref="F24">COMMISSION(D24,C24,E24)</f>
        <v>49</v>
      </c>
      <c r="G24"/>
    </row>
    <row r="25" spans="2:7" x14ac:dyDescent="0.25">
      <c r="B25"/>
      <c r="C25" t="s">
        <v>21</v>
      </c>
      <c r="D25" s="7">
        <v>1010</v>
      </c>
      <c r="E25" t="s">
        <v>25</v>
      </c>
      <c r="F25" s="7" cm="1">
        <f t="array" ref="F25">COMMISSION(D25,C25,E25)</f>
        <v>0</v>
      </c>
      <c r="G25"/>
    </row>
    <row r="26" spans="2:7" x14ac:dyDescent="0.25">
      <c r="B26"/>
      <c r="C26"/>
      <c r="D26" s="7">
        <v>260</v>
      </c>
      <c r="E26" t="s">
        <v>24</v>
      </c>
      <c r="F26" s="7" cm="1">
        <f t="array" ref="F26">COMMISSION(D26,C26,E26)</f>
        <v>0</v>
      </c>
      <c r="G26"/>
    </row>
    <row r="27" spans="2:7" x14ac:dyDescent="0.25">
      <c r="B27"/>
      <c r="C27" t="s">
        <v>22</v>
      </c>
      <c r="D27" s="7">
        <v>500</v>
      </c>
      <c r="E27" t="s">
        <v>23</v>
      </c>
      <c r="F27" s="7" cm="1">
        <f t="array" ref="F27">COMMISSION(D27,C27,E27)</f>
        <v>25</v>
      </c>
      <c r="G27"/>
    </row>
    <row r="28" spans="2:7" x14ac:dyDescent="0.25">
      <c r="B28"/>
      <c r="C28"/>
      <c r="D28"/>
      <c r="E28"/>
      <c r="F28"/>
      <c r="G28"/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522BB-7EF3-4E2E-8405-BF3463B77618}">
  <dimension ref="A1:U31"/>
  <sheetViews>
    <sheetView showGridLines="0" zoomScale="115" zoomScaleNormal="115" workbookViewId="0">
      <selection activeCell="F1" sqref="F1"/>
    </sheetView>
  </sheetViews>
  <sheetFormatPr defaultColWidth="8.85546875" defaultRowHeight="15" x14ac:dyDescent="0.25"/>
  <cols>
    <col min="1" max="1" width="3.7109375" style="6" customWidth="1"/>
    <col min="2" max="2" width="2.85546875" style="6" customWidth="1"/>
    <col min="3" max="3" width="18.140625" style="6" bestFit="1" customWidth="1"/>
    <col min="4" max="4" width="15.7109375" style="6" bestFit="1" customWidth="1"/>
    <col min="5" max="5" width="9" style="6" bestFit="1" customWidth="1"/>
    <col min="6" max="6" width="14.7109375" style="6" bestFit="1" customWidth="1"/>
    <col min="7" max="7" width="2.85546875" style="6" customWidth="1"/>
    <col min="8" max="8" width="5" style="6" customWidth="1"/>
    <col min="9" max="9" width="3.7109375" style="6" customWidth="1"/>
    <col min="10" max="10" width="17" style="6" customWidth="1"/>
    <col min="11" max="11" width="13.42578125" style="6" bestFit="1" customWidth="1"/>
    <col min="12" max="12" width="8.28515625" style="6" customWidth="1"/>
    <col min="13" max="13" width="12.42578125" style="6" bestFit="1" customWidth="1"/>
    <col min="14" max="15" width="3.7109375" style="6" customWidth="1"/>
    <col min="16" max="16" width="2.5703125" style="6" customWidth="1"/>
    <col min="17" max="17" width="13.85546875" style="6" customWidth="1"/>
    <col min="18" max="18" width="10.140625" style="6" customWidth="1"/>
    <col min="19" max="19" width="6.28515625" style="6" customWidth="1"/>
    <col min="20" max="20" width="8.42578125" style="6" customWidth="1"/>
    <col min="21" max="21" width="2.7109375" style="6" customWidth="1"/>
    <col min="22" max="16384" width="8.85546875" style="6"/>
  </cols>
  <sheetData>
    <row r="1" spans="1:21" s="5" customFormat="1" ht="48.75" customHeight="1" x14ac:dyDescent="0.3">
      <c r="A1" s="3"/>
      <c r="B1" s="4" t="s">
        <v>35</v>
      </c>
      <c r="D1" s="4"/>
      <c r="E1" s="4"/>
      <c r="F1" s="4"/>
      <c r="G1" s="4"/>
      <c r="H1" s="4"/>
      <c r="I1" s="4"/>
      <c r="J1" s="4"/>
      <c r="K1" s="4"/>
      <c r="L1" s="4"/>
      <c r="M1" s="4"/>
    </row>
    <row r="3" spans="1:21" ht="4.5" customHeight="1" x14ac:dyDescent="0.25">
      <c r="B3"/>
      <c r="C3"/>
      <c r="D3"/>
      <c r="E3"/>
      <c r="F3"/>
      <c r="G3"/>
      <c r="I3"/>
      <c r="J3"/>
      <c r="K3"/>
      <c r="L3"/>
      <c r="M3"/>
      <c r="N3"/>
      <c r="P3"/>
      <c r="Q3" s="1"/>
      <c r="R3" s="1"/>
      <c r="S3" s="1"/>
      <c r="T3" s="1"/>
      <c r="U3"/>
    </row>
    <row r="4" spans="1:21" ht="16.5" x14ac:dyDescent="0.3">
      <c r="B4"/>
      <c r="C4" s="13" t="s">
        <v>37</v>
      </c>
      <c r="D4" s="14"/>
      <c r="E4" s="14"/>
      <c r="F4" s="14"/>
      <c r="G4"/>
      <c r="I4"/>
      <c r="J4" s="13" t="s">
        <v>36</v>
      </c>
      <c r="K4" s="14"/>
      <c r="L4" s="14"/>
      <c r="M4" s="14"/>
      <c r="N4"/>
      <c r="P4"/>
      <c r="Q4" s="13" t="s">
        <v>38</v>
      </c>
      <c r="R4" s="14"/>
      <c r="S4" s="14"/>
      <c r="T4" s="14"/>
      <c r="U4"/>
    </row>
    <row r="5" spans="1:21" ht="3" customHeight="1" x14ac:dyDescent="0.25">
      <c r="B5"/>
      <c r="C5"/>
      <c r="D5"/>
      <c r="E5"/>
      <c r="F5"/>
      <c r="G5"/>
      <c r="I5"/>
      <c r="J5"/>
      <c r="K5"/>
      <c r="L5"/>
      <c r="M5"/>
      <c r="N5"/>
      <c r="P5"/>
      <c r="Q5" s="1"/>
      <c r="R5" s="1"/>
      <c r="S5" s="1"/>
      <c r="T5" s="1"/>
      <c r="U5"/>
    </row>
    <row r="6" spans="1:21" x14ac:dyDescent="0.25">
      <c r="B6"/>
      <c r="C6" s="2" t="s">
        <v>0</v>
      </c>
      <c r="D6" s="2" t="s">
        <v>1</v>
      </c>
      <c r="E6" s="2" t="s">
        <v>2</v>
      </c>
      <c r="F6" s="2" t="s">
        <v>26</v>
      </c>
      <c r="G6"/>
      <c r="I6"/>
      <c r="J6" s="2" t="s">
        <v>0</v>
      </c>
      <c r="K6" s="2" t="s">
        <v>1</v>
      </c>
      <c r="L6" s="2" t="s">
        <v>2</v>
      </c>
      <c r="M6" s="2" t="s">
        <v>26</v>
      </c>
      <c r="N6"/>
      <c r="P6"/>
      <c r="Q6" s="1"/>
      <c r="R6" s="1"/>
      <c r="S6" s="1"/>
      <c r="T6" s="1"/>
      <c r="U6"/>
    </row>
    <row r="7" spans="1:21" x14ac:dyDescent="0.25">
      <c r="B7"/>
      <c r="C7" t="s">
        <v>3</v>
      </c>
      <c r="D7" s="7">
        <v>320</v>
      </c>
      <c r="E7" t="s">
        <v>23</v>
      </c>
      <c r="F7" s="7" cm="1">
        <f t="array" ref="F7">COMMISSION(D7,C7,E7)</f>
        <v>6.4</v>
      </c>
      <c r="G7"/>
      <c r="I7"/>
      <c r="J7" s="15" t="str" cm="1">
        <f t="array" ref="J7:M22">_xlfn._xlws.SORT(_xlfn._xlws.FILTER(C7:F29,E7:E29="Active"),2,-1)</f>
        <v>Nora Fischer</v>
      </c>
      <c r="K7" s="7">
        <v>5000</v>
      </c>
      <c r="L7" t="str">
        <v>Active</v>
      </c>
      <c r="M7" s="7">
        <v>500</v>
      </c>
      <c r="N7"/>
      <c r="P7"/>
      <c r="Q7" s="15" t="str" cm="1">
        <f t="array" ref="Q7:T22">_xlfn.ANCHORARRAY(J7)</f>
        <v>Nora Fischer</v>
      </c>
      <c r="R7" s="7">
        <v>5000</v>
      </c>
      <c r="S7" t="str">
        <v>Active</v>
      </c>
      <c r="T7" s="7">
        <v>500</v>
      </c>
      <c r="U7"/>
    </row>
    <row r="8" spans="1:21" x14ac:dyDescent="0.25">
      <c r="B8"/>
      <c r="C8" t="s">
        <v>4</v>
      </c>
      <c r="D8" s="7">
        <v>485</v>
      </c>
      <c r="E8" t="s">
        <v>23</v>
      </c>
      <c r="F8" s="7" cm="1">
        <f t="array" ref="F8">COMMISSION(D8,C8,E8)</f>
        <v>9.7000000000000011</v>
      </c>
      <c r="G8"/>
      <c r="I8"/>
      <c r="J8" s="15" t="str">
        <v>Farah Karim</v>
      </c>
      <c r="K8" s="7">
        <v>3250</v>
      </c>
      <c r="L8" t="str">
        <v>Active</v>
      </c>
      <c r="M8" s="7">
        <v>325</v>
      </c>
      <c r="N8"/>
      <c r="P8"/>
      <c r="Q8" s="15" t="str">
        <v>Farah Karim</v>
      </c>
      <c r="R8" s="7">
        <v>3250</v>
      </c>
      <c r="S8" t="str">
        <v>Active</v>
      </c>
      <c r="T8" s="7">
        <v>325</v>
      </c>
      <c r="U8"/>
    </row>
    <row r="9" spans="1:21" x14ac:dyDescent="0.25">
      <c r="B9"/>
      <c r="C9" t="s">
        <v>5</v>
      </c>
      <c r="D9" s="7">
        <v>750</v>
      </c>
      <c r="E9" t="s">
        <v>23</v>
      </c>
      <c r="F9" s="7" cm="1">
        <f t="array" ref="F9">COMMISSION(D9,C9,E9)</f>
        <v>37.5</v>
      </c>
      <c r="G9"/>
      <c r="I9"/>
      <c r="J9" s="15" t="str">
        <v>Lena Cruz</v>
      </c>
      <c r="K9" s="7">
        <v>2450</v>
      </c>
      <c r="L9" t="str">
        <v>Active</v>
      </c>
      <c r="M9" s="7">
        <v>245</v>
      </c>
      <c r="N9"/>
      <c r="P9"/>
      <c r="Q9" s="15" t="str">
        <v>Lena Cruz</v>
      </c>
      <c r="R9" s="7">
        <v>2450</v>
      </c>
      <c r="S9" t="str">
        <v>Active</v>
      </c>
      <c r="T9" s="7">
        <v>245</v>
      </c>
      <c r="U9"/>
    </row>
    <row r="10" spans="1:21" x14ac:dyDescent="0.25">
      <c r="B10"/>
      <c r="C10" t="s">
        <v>6</v>
      </c>
      <c r="D10" s="7">
        <v>540</v>
      </c>
      <c r="E10" t="s">
        <v>23</v>
      </c>
      <c r="F10" s="7" cm="1">
        <f t="array" ref="F10">COMMISSION(D10,C10,E10)</f>
        <v>27</v>
      </c>
      <c r="G10"/>
      <c r="I10"/>
      <c r="J10" s="15">
        <v>0</v>
      </c>
      <c r="K10" s="7">
        <v>1300</v>
      </c>
      <c r="L10" t="str">
        <v>Active</v>
      </c>
      <c r="M10" s="7">
        <v>0</v>
      </c>
      <c r="N10"/>
      <c r="P10"/>
      <c r="Q10" s="15">
        <v>0</v>
      </c>
      <c r="R10" s="7">
        <v>1300</v>
      </c>
      <c r="S10" t="str">
        <v>Active</v>
      </c>
      <c r="T10" s="7">
        <v>0</v>
      </c>
      <c r="U10"/>
    </row>
    <row r="11" spans="1:21" x14ac:dyDescent="0.25">
      <c r="B11"/>
      <c r="C11" t="s">
        <v>7</v>
      </c>
      <c r="D11" s="7">
        <v>1050</v>
      </c>
      <c r="E11" t="s">
        <v>23</v>
      </c>
      <c r="F11" s="7" cm="1">
        <f t="array" ref="F11">COMMISSION(D11,C11,E11)</f>
        <v>105</v>
      </c>
      <c r="G11"/>
      <c r="I11"/>
      <c r="J11" s="15" t="str">
        <v>Elliot Stone</v>
      </c>
      <c r="K11" s="7">
        <v>1050</v>
      </c>
      <c r="L11" t="str">
        <v>Active</v>
      </c>
      <c r="M11" s="7">
        <v>105</v>
      </c>
      <c r="N11"/>
      <c r="P11"/>
      <c r="Q11" s="15" t="str">
        <v>Elliot Stone</v>
      </c>
      <c r="R11" s="7">
        <v>1050</v>
      </c>
      <c r="S11" t="str">
        <v>Active</v>
      </c>
      <c r="T11" s="7">
        <v>105</v>
      </c>
      <c r="U11"/>
    </row>
    <row r="12" spans="1:21" x14ac:dyDescent="0.25">
      <c r="B12"/>
      <c r="C12" t="s">
        <v>8</v>
      </c>
      <c r="D12" s="7">
        <v>3250</v>
      </c>
      <c r="E12" t="s">
        <v>23</v>
      </c>
      <c r="F12" s="7" cm="1">
        <f t="array" ref="F12">COMMISSION(D12,C12,E12)</f>
        <v>325</v>
      </c>
      <c r="G12"/>
      <c r="I12"/>
      <c r="J12" s="15" t="str">
        <v>Hana Kim</v>
      </c>
      <c r="K12" s="7">
        <v>1000</v>
      </c>
      <c r="L12" t="str">
        <v>Active</v>
      </c>
      <c r="M12" s="7">
        <v>100</v>
      </c>
      <c r="N12"/>
      <c r="P12"/>
      <c r="Q12" s="15" t="str">
        <v>Hana Kim</v>
      </c>
      <c r="R12" s="7">
        <v>1000</v>
      </c>
      <c r="S12" t="str">
        <v>Active</v>
      </c>
      <c r="T12" s="7">
        <v>100</v>
      </c>
      <c r="U12"/>
    </row>
    <row r="13" spans="1:21" x14ac:dyDescent="0.25">
      <c r="B13"/>
      <c r="C13"/>
      <c r="D13" s="7">
        <v>1300</v>
      </c>
      <c r="E13" t="s">
        <v>23</v>
      </c>
      <c r="F13" s="7" cm="1">
        <f t="array" ref="F13">COMMISSION(D13,C13,E13)</f>
        <v>0</v>
      </c>
      <c r="G13"/>
      <c r="I13"/>
      <c r="J13" s="15" t="str">
        <v>Sara Lopez</v>
      </c>
      <c r="K13" s="7">
        <v>980</v>
      </c>
      <c r="L13" t="str">
        <v>Active</v>
      </c>
      <c r="M13" s="7">
        <v>49</v>
      </c>
      <c r="N13"/>
      <c r="P13"/>
      <c r="Q13" s="15" t="str">
        <v>Sara Lopez</v>
      </c>
      <c r="R13" s="7">
        <v>980</v>
      </c>
      <c r="S13" t="str">
        <v>Active</v>
      </c>
      <c r="T13" s="7">
        <v>49</v>
      </c>
      <c r="U13"/>
    </row>
    <row r="14" spans="1:21" x14ac:dyDescent="0.25">
      <c r="B14"/>
      <c r="C14" t="s">
        <v>9</v>
      </c>
      <c r="D14" s="7">
        <v>920</v>
      </c>
      <c r="E14" t="s">
        <v>24</v>
      </c>
      <c r="F14" s="7" cm="1">
        <f t="array" ref="F14">COMMISSION(D14,C14,E14)</f>
        <v>0</v>
      </c>
      <c r="G14"/>
      <c r="I14"/>
      <c r="J14" s="15" t="str">
        <v>Quinn Baker</v>
      </c>
      <c r="K14" s="7">
        <v>950</v>
      </c>
      <c r="L14" t="str">
        <v>Active</v>
      </c>
      <c r="M14" s="7">
        <v>47.5</v>
      </c>
      <c r="N14"/>
      <c r="P14"/>
      <c r="Q14" s="15" t="str">
        <v>Quinn Baker</v>
      </c>
      <c r="R14" s="7">
        <v>950</v>
      </c>
      <c r="S14" t="str">
        <v>Active</v>
      </c>
      <c r="T14" s="7">
        <v>47.5</v>
      </c>
      <c r="U14"/>
    </row>
    <row r="15" spans="1:21" x14ac:dyDescent="0.25">
      <c r="B15"/>
      <c r="C15" t="s">
        <v>10</v>
      </c>
      <c r="D15" s="7">
        <v>1000</v>
      </c>
      <c r="E15" t="s">
        <v>23</v>
      </c>
      <c r="F15" s="7" cm="1">
        <f t="array" ref="F15">COMMISSION(D15,C15,E15)</f>
        <v>100</v>
      </c>
      <c r="G15"/>
      <c r="I15"/>
      <c r="J15" s="15">
        <v>0</v>
      </c>
      <c r="K15" s="7">
        <v>800</v>
      </c>
      <c r="L15" t="str">
        <v>Active</v>
      </c>
      <c r="M15" s="7">
        <v>0</v>
      </c>
      <c r="N15"/>
      <c r="P15"/>
      <c r="Q15" s="15">
        <v>0</v>
      </c>
      <c r="R15" s="7">
        <v>800</v>
      </c>
      <c r="S15" t="str">
        <v>Active</v>
      </c>
      <c r="T15" s="7">
        <v>0</v>
      </c>
      <c r="U15"/>
    </row>
    <row r="16" spans="1:21" x14ac:dyDescent="0.25">
      <c r="B16"/>
      <c r="C16" t="s">
        <v>11</v>
      </c>
      <c r="D16" s="7">
        <v>480</v>
      </c>
      <c r="E16" t="s">
        <v>24</v>
      </c>
      <c r="F16" s="7" cm="1">
        <f t="array" ref="F16">COMMISSION(D16,C16,E16)</f>
        <v>0</v>
      </c>
      <c r="G16"/>
      <c r="I16"/>
      <c r="J16" s="15" t="str">
        <v>Chris Nolan</v>
      </c>
      <c r="K16" s="7">
        <v>750</v>
      </c>
      <c r="L16" t="str">
        <v>Active</v>
      </c>
      <c r="M16" s="7">
        <v>37.5</v>
      </c>
      <c r="N16"/>
      <c r="P16"/>
      <c r="Q16" s="15" t="str">
        <v>Chris Nolan</v>
      </c>
      <c r="R16" s="7">
        <v>750</v>
      </c>
      <c r="S16" t="str">
        <v>Active</v>
      </c>
      <c r="T16" s="7">
        <v>37.5</v>
      </c>
      <c r="U16"/>
    </row>
    <row r="17" spans="2:21" x14ac:dyDescent="0.25">
      <c r="B17"/>
      <c r="C17" t="s">
        <v>12</v>
      </c>
      <c r="D17" s="7">
        <v>0</v>
      </c>
      <c r="E17" t="s">
        <v>23</v>
      </c>
      <c r="F17" s="7" cm="1">
        <f t="array" ref="F17">COMMISSION(D17,C17,E17)</f>
        <v>0</v>
      </c>
      <c r="G17"/>
      <c r="I17"/>
      <c r="J17" s="15" t="str">
        <v>Dana Patel</v>
      </c>
      <c r="K17" s="7">
        <v>540</v>
      </c>
      <c r="L17" t="str">
        <v>Active</v>
      </c>
      <c r="M17" s="7">
        <v>27</v>
      </c>
      <c r="N17"/>
      <c r="P17"/>
      <c r="Q17" s="15" t="str">
        <v>Dana Patel</v>
      </c>
      <c r="R17" s="7">
        <v>540</v>
      </c>
      <c r="S17" t="str">
        <v>Active</v>
      </c>
      <c r="T17" s="7">
        <v>27</v>
      </c>
      <c r="U17"/>
    </row>
    <row r="18" spans="2:21" x14ac:dyDescent="0.25">
      <c r="B18"/>
      <c r="C18" t="s">
        <v>13</v>
      </c>
      <c r="D18" s="7">
        <v>2450</v>
      </c>
      <c r="E18" t="s">
        <v>23</v>
      </c>
      <c r="F18" s="7" cm="1">
        <f t="array" ref="F18">COMMISSION(D18,C18,E18)</f>
        <v>245</v>
      </c>
      <c r="G18"/>
      <c r="I18"/>
      <c r="J18" s="15" t="str">
        <v>Uma Reed</v>
      </c>
      <c r="K18" s="7">
        <v>500</v>
      </c>
      <c r="L18" t="str">
        <v>Active</v>
      </c>
      <c r="M18" s="7">
        <v>25</v>
      </c>
      <c r="N18"/>
      <c r="P18"/>
      <c r="Q18" s="15" t="str">
        <v>Uma Reed</v>
      </c>
      <c r="R18" s="7">
        <v>500</v>
      </c>
      <c r="S18" t="str">
        <v>Active</v>
      </c>
      <c r="T18" s="7">
        <v>25</v>
      </c>
      <c r="U18"/>
    </row>
    <row r="19" spans="2:21" x14ac:dyDescent="0.25">
      <c r="B19"/>
      <c r="C19" t="s">
        <v>14</v>
      </c>
      <c r="D19" s="7">
        <v>510</v>
      </c>
      <c r="E19" t="s">
        <v>25</v>
      </c>
      <c r="F19" s="7" cm="1">
        <f t="array" ref="F19">COMMISSION(D19,C19,E19)</f>
        <v>0</v>
      </c>
      <c r="G19"/>
      <c r="I19"/>
      <c r="J19" s="15" t="str">
        <v>Brooke Hill</v>
      </c>
      <c r="K19" s="7">
        <v>485</v>
      </c>
      <c r="L19" t="str">
        <v>Active</v>
      </c>
      <c r="M19" s="7">
        <v>9.7000000000000011</v>
      </c>
      <c r="N19"/>
      <c r="P19"/>
      <c r="Q19" s="15" t="str">
        <v>Brooke Hill</v>
      </c>
      <c r="R19" s="7">
        <v>485</v>
      </c>
      <c r="S19" t="str">
        <v>Active</v>
      </c>
      <c r="T19" s="7">
        <v>9.7000000000000011</v>
      </c>
      <c r="U19"/>
    </row>
    <row r="20" spans="2:21" x14ac:dyDescent="0.25">
      <c r="B20"/>
      <c r="C20" t="s">
        <v>15</v>
      </c>
      <c r="D20" s="7">
        <v>5000</v>
      </c>
      <c r="E20" t="s">
        <v>23</v>
      </c>
      <c r="F20" s="7" cm="1">
        <f t="array" ref="F20">COMMISSION(D20,C20,E20)</f>
        <v>500</v>
      </c>
      <c r="G20"/>
      <c r="I20"/>
      <c r="J20" s="15" t="str">
        <v>Pia Romano</v>
      </c>
      <c r="K20" s="7">
        <v>430</v>
      </c>
      <c r="L20" t="str">
        <v>Active</v>
      </c>
      <c r="M20" s="7">
        <v>8.6</v>
      </c>
      <c r="N20"/>
      <c r="P20"/>
      <c r="Q20" s="15" t="str">
        <v>Pia Romano</v>
      </c>
      <c r="R20" s="7">
        <v>430</v>
      </c>
      <c r="S20" t="str">
        <v>Active</v>
      </c>
      <c r="T20" s="7">
        <v>8.6</v>
      </c>
      <c r="U20"/>
    </row>
    <row r="21" spans="2:21" x14ac:dyDescent="0.25">
      <c r="B21"/>
      <c r="C21"/>
      <c r="D21" s="7">
        <v>800</v>
      </c>
      <c r="E21" t="s">
        <v>23</v>
      </c>
      <c r="F21" s="7" cm="1">
        <f t="array" ref="F21">COMMISSION(D21,C21,E21)</f>
        <v>0</v>
      </c>
      <c r="G21"/>
      <c r="I21"/>
      <c r="J21" s="15" t="str">
        <v>Alex Turner</v>
      </c>
      <c r="K21" s="7">
        <v>320</v>
      </c>
      <c r="L21" t="str">
        <v>Active</v>
      </c>
      <c r="M21" s="7">
        <v>6.4</v>
      </c>
      <c r="N21"/>
      <c r="P21"/>
      <c r="Q21" s="15" t="str">
        <v>Alex Turner</v>
      </c>
      <c r="R21" s="7">
        <v>320</v>
      </c>
      <c r="S21" t="str">
        <v>Active</v>
      </c>
      <c r="T21" s="7">
        <v>6.4</v>
      </c>
      <c r="U21"/>
    </row>
    <row r="22" spans="2:21" x14ac:dyDescent="0.25">
      <c r="B22"/>
      <c r="C22" t="s">
        <v>16</v>
      </c>
      <c r="D22" s="7">
        <v>1200</v>
      </c>
      <c r="E22" t="s">
        <v>24</v>
      </c>
      <c r="F22" s="7" cm="1">
        <f t="array" ref="F22">COMMISSION(D22,C22,E22)</f>
        <v>0</v>
      </c>
      <c r="G22"/>
      <c r="I22"/>
      <c r="J22" s="15" t="str">
        <v>Kai Brooks</v>
      </c>
      <c r="K22" s="7">
        <v>0</v>
      </c>
      <c r="L22" t="str">
        <v>Active</v>
      </c>
      <c r="M22" s="7">
        <v>0</v>
      </c>
      <c r="N22"/>
      <c r="P22"/>
      <c r="Q22" s="15" t="str">
        <v>Kai Brooks</v>
      </c>
      <c r="R22" s="7">
        <v>0</v>
      </c>
      <c r="S22" t="str">
        <v>Active</v>
      </c>
      <c r="T22" s="7">
        <v>0</v>
      </c>
      <c r="U22"/>
    </row>
    <row r="23" spans="2:21" x14ac:dyDescent="0.25">
      <c r="B23"/>
      <c r="C23" t="s">
        <v>17</v>
      </c>
      <c r="D23" s="7">
        <v>430</v>
      </c>
      <c r="E23" t="s">
        <v>23</v>
      </c>
      <c r="F23" s="7" cm="1">
        <f t="array" ref="F23">COMMISSION(D23,C23,E23)</f>
        <v>8.6</v>
      </c>
      <c r="G23"/>
      <c r="I23"/>
      <c r="J23"/>
      <c r="K23" s="7"/>
      <c r="L23"/>
      <c r="M23" s="7"/>
      <c r="N23"/>
      <c r="P23"/>
      <c r="Q23"/>
      <c r="R23"/>
      <c r="S23"/>
      <c r="T23"/>
      <c r="U23"/>
    </row>
    <row r="24" spans="2:21" x14ac:dyDescent="0.25">
      <c r="B24"/>
      <c r="C24" t="s">
        <v>18</v>
      </c>
      <c r="D24" s="7">
        <v>950</v>
      </c>
      <c r="E24" t="s">
        <v>23</v>
      </c>
      <c r="F24" s="7" cm="1">
        <f t="array" ref="F24">COMMISSION(D24,C24,E24)</f>
        <v>47.5</v>
      </c>
      <c r="G24"/>
      <c r="I24"/>
      <c r="J24"/>
      <c r="K24" s="7"/>
      <c r="L24"/>
      <c r="M24" s="7"/>
      <c r="N24"/>
    </row>
    <row r="25" spans="2:21" x14ac:dyDescent="0.25">
      <c r="B25"/>
      <c r="C25" t="s">
        <v>19</v>
      </c>
      <c r="D25" s="7">
        <v>250</v>
      </c>
      <c r="E25" t="s">
        <v>24</v>
      </c>
      <c r="F25" s="7" cm="1">
        <f t="array" ref="F25">COMMISSION(D25,C25,E25)</f>
        <v>0</v>
      </c>
      <c r="G25"/>
      <c r="I25"/>
      <c r="J25"/>
      <c r="K25" s="7"/>
      <c r="L25"/>
      <c r="M25" s="7"/>
      <c r="N25"/>
    </row>
    <row r="26" spans="2:21" x14ac:dyDescent="0.25">
      <c r="B26"/>
      <c r="C26" t="s">
        <v>20</v>
      </c>
      <c r="D26" s="7">
        <v>980</v>
      </c>
      <c r="E26" t="s">
        <v>23</v>
      </c>
      <c r="F26" s="7" cm="1">
        <f t="array" ref="F26">COMMISSION(D26,C26,E26)</f>
        <v>49</v>
      </c>
      <c r="G26"/>
      <c r="I26"/>
      <c r="J26"/>
      <c r="K26" s="7"/>
      <c r="L26"/>
      <c r="M26" s="7"/>
      <c r="N26"/>
    </row>
    <row r="27" spans="2:21" x14ac:dyDescent="0.25">
      <c r="B27"/>
      <c r="C27" t="s">
        <v>21</v>
      </c>
      <c r="D27" s="7">
        <v>1010</v>
      </c>
      <c r="E27" t="s">
        <v>25</v>
      </c>
      <c r="F27" s="7" cm="1">
        <f t="array" ref="F27">COMMISSION(D27,C27,E27)</f>
        <v>0</v>
      </c>
      <c r="G27"/>
      <c r="I27"/>
      <c r="J27"/>
      <c r="K27" s="7"/>
      <c r="L27"/>
      <c r="M27" s="7"/>
      <c r="N27"/>
    </row>
    <row r="28" spans="2:21" x14ac:dyDescent="0.25">
      <c r="B28"/>
      <c r="C28"/>
      <c r="D28" s="7">
        <v>260</v>
      </c>
      <c r="E28" t="s">
        <v>24</v>
      </c>
      <c r="F28" s="7" cm="1">
        <f t="array" ref="F28">COMMISSION(D28,C28,E28)</f>
        <v>0</v>
      </c>
      <c r="G28"/>
      <c r="I28"/>
      <c r="J28"/>
      <c r="K28" s="7"/>
      <c r="L28"/>
      <c r="M28" s="7"/>
      <c r="N28"/>
    </row>
    <row r="29" spans="2:21" x14ac:dyDescent="0.25">
      <c r="B29"/>
      <c r="C29" t="s">
        <v>22</v>
      </c>
      <c r="D29" s="7">
        <v>500</v>
      </c>
      <c r="E29" t="s">
        <v>23</v>
      </c>
      <c r="F29" s="7" cm="1">
        <f t="array" ref="F29">COMMISSION(D29,C29,E29)</f>
        <v>25</v>
      </c>
      <c r="G29"/>
      <c r="I29"/>
      <c r="J29"/>
      <c r="K29" s="7"/>
      <c r="L29"/>
      <c r="M29" s="7"/>
      <c r="N29"/>
    </row>
    <row r="30" spans="2:21" x14ac:dyDescent="0.25">
      <c r="B30"/>
      <c r="C30"/>
      <c r="D30" s="7"/>
      <c r="E30"/>
      <c r="F30" s="7"/>
      <c r="G30"/>
      <c r="I30"/>
      <c r="J30"/>
      <c r="K30" s="7"/>
      <c r="L30"/>
      <c r="M30" s="7"/>
      <c r="N30"/>
    </row>
    <row r="31" spans="2:21" x14ac:dyDescent="0.25">
      <c r="B31"/>
      <c r="C31"/>
      <c r="D31"/>
      <c r="E31"/>
      <c r="F31"/>
      <c r="G31"/>
      <c r="I31"/>
      <c r="J31"/>
      <c r="K31"/>
      <c r="L31"/>
      <c r="M31"/>
      <c r="N31"/>
    </row>
  </sheetData>
  <autoFilter ref="C6:F29" xr:uid="{B0C522BB-7EF3-4E2E-8405-BF3463B77618}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94ECD-C7EA-4CCE-BED4-B3922ABE69ED}">
  <dimension ref="A1:H40"/>
  <sheetViews>
    <sheetView showGridLines="0" showRowColHeaders="0" zoomScaleNormal="100" workbookViewId="0">
      <selection activeCell="F9" sqref="F9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3"/>
      <c r="B1" s="16" t="s">
        <v>48</v>
      </c>
      <c r="C1" s="16"/>
      <c r="D1" s="16"/>
      <c r="E1" s="16"/>
      <c r="F1" s="16"/>
      <c r="G1" s="16"/>
      <c r="H1" s="16"/>
    </row>
    <row r="2" spans="1:8" x14ac:dyDescent="0.25"/>
    <row r="3" spans="1:8" x14ac:dyDescent="0.25">
      <c r="B3" s="1" t="s">
        <v>49</v>
      </c>
    </row>
    <row r="4" spans="1:8" x14ac:dyDescent="0.25">
      <c r="B4" s="19" t="s">
        <v>50</v>
      </c>
      <c r="C4" s="20" t="s">
        <v>51</v>
      </c>
    </row>
    <row r="5" spans="1:8" x14ac:dyDescent="0.25">
      <c r="B5" s="19" t="s">
        <v>52</v>
      </c>
      <c r="C5" s="20" t="s">
        <v>53</v>
      </c>
    </row>
    <row r="6" spans="1:8" x14ac:dyDescent="0.25">
      <c r="B6" s="19" t="s">
        <v>54</v>
      </c>
      <c r="C6" s="20" t="s">
        <v>55</v>
      </c>
    </row>
    <row r="7" spans="1:8" x14ac:dyDescent="0.25"/>
    <row r="8" spans="1:8" x14ac:dyDescent="0.25">
      <c r="B8" s="1" t="s">
        <v>56</v>
      </c>
    </row>
    <row r="9" spans="1:8" x14ac:dyDescent="0.25">
      <c r="B9" s="19" t="s">
        <v>57</v>
      </c>
      <c r="C9" s="20" t="s">
        <v>58</v>
      </c>
    </row>
    <row r="10" spans="1:8" x14ac:dyDescent="0.25"/>
    <row r="11" spans="1:8" x14ac:dyDescent="0.25">
      <c r="B11" s="1" t="s">
        <v>59</v>
      </c>
    </row>
    <row r="12" spans="1:8" x14ac:dyDescent="0.25">
      <c r="B12" s="19" t="s">
        <v>60</v>
      </c>
      <c r="C12" s="20" t="s">
        <v>61</v>
      </c>
    </row>
    <row r="13" spans="1:8" x14ac:dyDescent="0.25">
      <c r="B13" s="19" t="s">
        <v>62</v>
      </c>
      <c r="C13" s="20" t="s">
        <v>63</v>
      </c>
    </row>
    <row r="14" spans="1:8" x14ac:dyDescent="0.25">
      <c r="B14" s="19" t="s">
        <v>64</v>
      </c>
      <c r="C14" s="20" t="s">
        <v>65</v>
      </c>
    </row>
    <row r="15" spans="1:8" x14ac:dyDescent="0.25">
      <c r="B15" s="19" t="s">
        <v>66</v>
      </c>
      <c r="C15" s="20" t="s">
        <v>67</v>
      </c>
    </row>
    <row r="16" spans="1:8" x14ac:dyDescent="0.25">
      <c r="B16" s="19" t="s">
        <v>68</v>
      </c>
      <c r="C16" s="20" t="s">
        <v>69</v>
      </c>
    </row>
    <row r="17" spans="2:3" x14ac:dyDescent="0.25">
      <c r="B17" s="19" t="s">
        <v>70</v>
      </c>
      <c r="C17" s="20" t="s">
        <v>71</v>
      </c>
    </row>
    <row r="18" spans="2:3" x14ac:dyDescent="0.25">
      <c r="B18" s="19" t="s">
        <v>72</v>
      </c>
      <c r="C18" s="20" t="s">
        <v>73</v>
      </c>
    </row>
    <row r="19" spans="2:3" x14ac:dyDescent="0.25">
      <c r="B19" s="19" t="s">
        <v>74</v>
      </c>
      <c r="C19" s="20" t="s">
        <v>75</v>
      </c>
    </row>
    <row r="20" spans="2:3" x14ac:dyDescent="0.25">
      <c r="B20" s="19" t="s">
        <v>76</v>
      </c>
      <c r="C20" s="20" t="s">
        <v>77</v>
      </c>
    </row>
    <row r="21" spans="2:3" x14ac:dyDescent="0.25">
      <c r="B21" s="19" t="s">
        <v>78</v>
      </c>
      <c r="C21" s="20" t="s">
        <v>79</v>
      </c>
    </row>
    <row r="22" spans="2:3" x14ac:dyDescent="0.25">
      <c r="B22" s="19" t="s">
        <v>80</v>
      </c>
      <c r="C22" s="20" t="s">
        <v>81</v>
      </c>
    </row>
    <row r="23" spans="2:3" x14ac:dyDescent="0.25">
      <c r="B23" s="19" t="s">
        <v>82</v>
      </c>
      <c r="C23" s="20" t="s">
        <v>83</v>
      </c>
    </row>
    <row r="24" spans="2:3" x14ac:dyDescent="0.25">
      <c r="B24" s="19" t="s">
        <v>84</v>
      </c>
      <c r="C24" s="20" t="s">
        <v>85</v>
      </c>
    </row>
    <row r="25" spans="2:3" x14ac:dyDescent="0.25">
      <c r="B25" s="19" t="s">
        <v>86</v>
      </c>
      <c r="C25" s="20" t="s">
        <v>87</v>
      </c>
    </row>
    <row r="26" spans="2:3" x14ac:dyDescent="0.25">
      <c r="B26" s="19" t="s">
        <v>88</v>
      </c>
      <c r="C26" s="20" t="s">
        <v>89</v>
      </c>
    </row>
    <row r="27" spans="2:3" x14ac:dyDescent="0.25">
      <c r="B27" s="19" t="s">
        <v>90</v>
      </c>
      <c r="C27" s="20" t="s">
        <v>91</v>
      </c>
    </row>
    <row r="28" spans="2:3" x14ac:dyDescent="0.25">
      <c r="B28" s="19" t="s">
        <v>92</v>
      </c>
      <c r="C28" s="20" t="s">
        <v>93</v>
      </c>
    </row>
    <row r="29" spans="2:3" x14ac:dyDescent="0.25">
      <c r="B29" s="19" t="s">
        <v>76</v>
      </c>
      <c r="C29" s="20" t="s">
        <v>77</v>
      </c>
    </row>
    <row r="30" spans="2:3" x14ac:dyDescent="0.25">
      <c r="B30" s="19" t="s">
        <v>94</v>
      </c>
      <c r="C30" s="20" t="s">
        <v>95</v>
      </c>
    </row>
    <row r="31" spans="2:3" x14ac:dyDescent="0.25">
      <c r="B31" s="19"/>
      <c r="C31" s="20"/>
    </row>
    <row r="32" spans="2:3" x14ac:dyDescent="0.25">
      <c r="B32" s="1" t="s">
        <v>96</v>
      </c>
    </row>
    <row r="33" spans="2:3" x14ac:dyDescent="0.25">
      <c r="B33" s="19" t="s">
        <v>97</v>
      </c>
      <c r="C33" s="20" t="s">
        <v>98</v>
      </c>
    </row>
    <row r="34" spans="2:3" x14ac:dyDescent="0.25">
      <c r="B34" s="19"/>
      <c r="C34" s="20"/>
    </row>
    <row r="35" spans="2:3" x14ac:dyDescent="0.25">
      <c r="B35" s="1" t="s">
        <v>99</v>
      </c>
      <c r="C35" s="20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C1E5FFA6-F611-452C-AEFF-CF88706C2843}"/>
    <hyperlink ref="C6" r:id="rId2" display="http://www.myonlinetraininghub.com/category/excel-dashboard" xr:uid="{1053F92F-34EE-4E4A-B922-9E67092F66CF}"/>
    <hyperlink ref="C9" r:id="rId3" display="http://www.myonlinetraininghub.com/excel-webinars" xr:uid="{D4D6CD35-E2DB-4DCA-821B-7CED5E7371E8}"/>
    <hyperlink ref="C33" r:id="rId4" xr:uid="{C4283248-207D-4DA9-A46E-D8B7C6F891F7}"/>
    <hyperlink ref="C4" r:id="rId5" xr:uid="{0951B4F5-770B-4F50-8310-AA3E4B063896}"/>
    <hyperlink ref="C19" r:id="rId6" xr:uid="{A779613E-0BB3-4C9B-8F33-F3A58C115ED4}"/>
    <hyperlink ref="C18" r:id="rId7" xr:uid="{C4E43AC0-7746-40F9-A8A9-404DA1445651}"/>
    <hyperlink ref="C12" r:id="rId8" xr:uid="{17564768-5F0C-4ACB-BAFE-60CF7B0E501C}"/>
    <hyperlink ref="C13" r:id="rId9" xr:uid="{7DAA44BB-F13F-4C23-9CC3-CCB72F1D2218}"/>
    <hyperlink ref="C14" r:id="rId10" xr:uid="{3F62E762-389D-4E4F-80D1-4D3597753D62}"/>
    <hyperlink ref="C15" r:id="rId11" xr:uid="{7905D8FB-C4C8-43FD-BEBE-97E82182839A}"/>
    <hyperlink ref="C16" r:id="rId12" xr:uid="{54F62C9A-43CD-409E-AA33-7E568D49D893}"/>
    <hyperlink ref="C17" r:id="rId13" xr:uid="{443A6DA6-A2D2-49C2-A09A-A94F9D90AD59}"/>
    <hyperlink ref="C22" r:id="rId14" xr:uid="{5552D895-6A55-4352-8262-EB924804DC1B}"/>
    <hyperlink ref="C23" r:id="rId15" xr:uid="{35C1466A-E1D1-4E22-A54A-61E50D84B835}"/>
    <hyperlink ref="C24" r:id="rId16" xr:uid="{9C2AC3DC-721F-4A56-8A2D-D7E99C920BFD}"/>
    <hyperlink ref="C25" r:id="rId17" xr:uid="{BA595022-A6D6-42CE-AE49-6938BBBB5BEA}"/>
    <hyperlink ref="C26" r:id="rId18" xr:uid="{5804BCB8-A1A7-444B-B76F-AB12FB8E89E0}"/>
    <hyperlink ref="C27" r:id="rId19" xr:uid="{E552420D-B176-4569-89FC-0CE937B6EB9C}"/>
    <hyperlink ref="C30" r:id="rId20" xr:uid="{E5C82A7F-A0CA-4801-81B1-792AD3D1A686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Copyright</vt:lpstr>
      <vt:lpstr>Example</vt:lpstr>
      <vt:lpstr>Rule 1</vt:lpstr>
      <vt:lpstr>Rule 2</vt:lpstr>
      <vt:lpstr>Rule 3</vt:lpstr>
      <vt:lpstr>Rule 4</vt:lpstr>
      <vt:lpstr>Rule 5</vt:lpstr>
      <vt:lpstr>More 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Mynda Treacy</dc:creator>
  <cp:lastModifiedBy>Mynda Treacy</cp:lastModifiedBy>
  <dcterms:created xsi:type="dcterms:W3CDTF">2025-10-22T08:11:44Z</dcterms:created>
  <dcterms:modified xsi:type="dcterms:W3CDTF">2025-11-28T02:09:40Z</dcterms:modified>
</cp:coreProperties>
</file>