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Dynamic Named Ranges/"/>
    </mc:Choice>
  </mc:AlternateContent>
  <xr:revisionPtr revIDLastSave="1616" documentId="8_{25696AC6-8F25-41C5-8808-30A72FB5D57C}" xr6:coauthVersionLast="47" xr6:coauthVersionMax="47" xr10:uidLastSave="{E0CB1B65-3372-4B7F-90AA-18811279D911}"/>
  <bookViews>
    <workbookView xWindow="-120" yWindow="-120" windowWidth="29040" windowHeight="15720" activeTab="1" xr2:uid="{FBEE0547-C1DD-4B7A-A3EB-2BA1446463BC}"/>
  </bookViews>
  <sheets>
    <sheet name="Copyright" sheetId="5" r:id="rId1"/>
    <sheet name="INDEX" sheetId="2" r:id="rId2"/>
    <sheet name="OFFSET" sheetId="10" r:id="rId3"/>
    <sheet name="Tables" sheetId="11" r:id="rId4"/>
    <sheet name="More Resources" sheetId="1" r:id="rId5"/>
  </sheets>
  <definedNames>
    <definedName name="rng_chart_axis">INDEX!$C$8     : INDEX(INDEX!$C$8:$M$8,,COUNTA(INDEX!$C$8:$M$8))</definedName>
    <definedName name="rng_index_col">INDEX(INDEX!$C$9:$L$9,,MATCH(INDEX!$C$50,INDEX!$C$8:$L$8,0)) :INDEX(INDEX!$C$9:$L$16,COUNTA(INDEX!$B$9:$B$16),MATCH(INDEX!$C$50,INDEX!$C$8:$L$8,0))</definedName>
    <definedName name="rng_index_flex">INDEX!$B$8     : INDEX(INDEX!$B$8:$L$16,COUNTA(INDEX!$B$8:$B$16),COUNTA(INDEX!$B$8:$L$8))</definedName>
    <definedName name="rng_index_row">INDEX(INDEX!$C$8:$C$16,MATCH(INDEX!$B$38,INDEX!$B$8:$B$16,0),1) : INDEX(INDEX!$C$8:$L$16,MATCH(INDEX!$B$38,INDEX!$B$8:$B$16,0),COUNTA(INDEX!$C$8:$L$8))</definedName>
    <definedName name="rng_offset_col">OFFSET(OFFSET!$B$9,,MATCH(OFFSET!$C$55,OFFSET!$C$8:$J$8,0),COUNTA(OFFSET!$B$9:$B$16))</definedName>
    <definedName name="rng_offset_flex">OFFSET(OFFSET!$B$8,,,COUNTA(OFFSET!$B$8:$B$16),COUNTA(OFFSET!$B$8:$J$8))</definedName>
    <definedName name="rng_offset_row">OFFSET(OFFSET!$C$8,MATCH(OFFSET!$B$39,OFFSET!$B$9:$B$16,0),,,COUNTA(OFFSET!$C$8:$J$8))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0" l="1"/>
  <c r="C31" i="10"/>
  <c r="C31" i="2"/>
  <c r="C39" i="10" a="1"/>
  <c r="C39" i="10" s="1"/>
  <c r="C51" i="2" a="1"/>
  <c r="C51" i="2" s="1"/>
  <c r="C38" i="2" a="1"/>
  <c r="C38" i="2" s="1"/>
  <c r="C37" i="2" a="1"/>
  <c r="C37" i="2" s="1"/>
  <c r="B22" i="2" a="1"/>
  <c r="B22" i="2" s="1"/>
  <c r="C62" i="2"/>
  <c r="C67" i="10"/>
  <c r="C56" i="10" a="1"/>
  <c r="C56" i="10" s="1"/>
  <c r="B22" i="10" a="1"/>
  <c r="B22" i="10" s="1"/>
  <c r="C68" i="10"/>
  <c r="C44" i="10"/>
  <c r="C63" i="2"/>
  <c r="C41" i="2"/>
  <c r="C38" i="10" a="1"/>
  <c r="C38" i="10" s="1"/>
  <c r="B40" i="2"/>
  <c r="G53" i="10"/>
  <c r="F49" i="2"/>
  <c r="G36" i="10"/>
  <c r="D31" i="2"/>
  <c r="G20" i="10"/>
  <c r="B43" i="10"/>
  <c r="B60" i="2"/>
  <c r="D31" i="10"/>
  <c r="B65" i="10"/>
  <c r="B41" i="2" l="1"/>
  <c r="H38" i="2"/>
  <c r="H2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<sst xmlns="http://schemas.openxmlformats.org/spreadsheetml/2006/main" count="118" uniqueCount="86">
  <si>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</si>
  <si>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</si>
  <si>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</si>
  <si>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</si>
  <si>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</si>
  <si>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</si>
  <si>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</si>
  <si>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</si>
  <si>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</si>
  <si>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</si>
  <si>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</si>
  <si>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</si>
  <si>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</si>
  <si>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</si>
  <si>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</si>
  <si>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</si>
  <si>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</si>
  <si>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</si>
  <si>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</si>
  <si>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</si>
  <si>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</si>
  <si>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</si>
  <si>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</si>
  <si>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</si>
  <si>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</si>
  <si>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</si>
  <si>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</si>
  <si>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</si>
  <si>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</si>
  <si>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</si>
  <si>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</si>
  <si>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</si>
  <si>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</si>
  <si>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</si>
  <si>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</si>
  <si>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</si>
  <si>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</si>
  <si>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</si>
  <si>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</si>
  <si>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</si>
  <si>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</si>
  <si>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</si>
  <si>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</si>
  <si>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</si>
  <si>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</si>
  <si>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</si>
  <si>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</si>
  <si>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</si>
  <si>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</si>
  <si>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</si>
  <si>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</si>
  <si>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</si>
  <si>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Follow Us or more Tips &amp; Tutorials</t>
  </si>
  <si>
    <t>Category</t>
  </si>
  <si>
    <t>Components</t>
  </si>
  <si>
    <t>Clothing</t>
  </si>
  <si>
    <t>Bikes</t>
  </si>
  <si>
    <t>Accessories</t>
  </si>
  <si>
    <t>Dynamic Named Ranges with INDEX</t>
  </si>
  <si>
    <t>Dynamic Named Ranges with OFFSET</t>
  </si>
  <si>
    <t>Grand Total</t>
  </si>
  <si>
    <t>Syntax:</t>
  </si>
  <si>
    <t>=INDEX(array, row_num, column_num)</t>
  </si>
  <si>
    <t>Spilled Range (365 and Excel 2021 Onward)</t>
  </si>
  <si>
    <t>Return a Range with Flexible Last Row and Column (rng_offset_flex)</t>
  </si>
  <si>
    <t>=OFFSET(reference, rows, cols, [height], [width])</t>
  </si>
  <si>
    <t>Return a Range with Flexible Last Row and Column (rng_index_flex)</t>
  </si>
  <si>
    <t>Return a Range for a Specific Row (rng_index_row)</t>
  </si>
  <si>
    <t>Return a Range for a Specific Column (rng_index_col)</t>
  </si>
  <si>
    <t>Return a Range for a Specific Row (rng_offset_row)</t>
  </si>
  <si>
    <t>Return a Range for a Specific Column (rng_offset_col)</t>
  </si>
  <si>
    <t>Excel Tables</t>
  </si>
  <si>
    <t>2020</t>
  </si>
  <si>
    <t>2021</t>
  </si>
  <si>
    <t>2022</t>
  </si>
  <si>
    <t>2023</t>
  </si>
  <si>
    <t>Structured References</t>
  </si>
  <si>
    <t>Table</t>
  </si>
  <si>
    <t>Headers</t>
  </si>
  <si>
    <t>Row</t>
  </si>
  <si>
    <t>Column</t>
  </si>
  <si>
    <t>=Table1[#Headers]</t>
  </si>
  <si>
    <t>=Table1[2020]</t>
  </si>
  <si>
    <t>=Table1[@2023]</t>
  </si>
  <si>
    <t>=Table1</t>
  </si>
  <si>
    <t>Count Cells in Range: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</si>
</sst>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b/>
      <sz val="11"/>
      <color theme="1"/>
      <name val="Segoe UI"/>
      <family val="2"/>
    </font>
    <font>
      <sz val="14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7" fillId="0" borderId="1" xfId="0" applyFont="1" applyBorder="1"/>
    <xf numFmtId="3" fontId="3" fillId="0" borderId="0" xfId="0" applyNumberFormat="1" applyFont="1"/>
    <xf numFmtId="0" fontId="3" fillId="0" borderId="0" xfId="0" quotePrefix="1" applyFont="1"/>
    <xf numFmtId="0" fontId="7" fillId="0" borderId="0" xfId="0" applyFont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0" fontId="8" fillId="3" borderId="0" xfId="0" applyFont="1" applyFill="1"/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0" xfId="0" quotePrefix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</dxfs>
  <tableStyles count="0" defaultTableStyle="TableStyleMedium2" defaultPivotStyle="PivotStyleLight16"/>
  <colors>
    <mruColors>
      <color rgb="FF0F5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INDEX!$B$38</c:f>
          <c:strCache>
            <c:ptCount val="1"/>
            <c:pt idx="0">
              <c:v>Components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INDEX!$B$38</c:f>
              <c:strCache>
                <c:ptCount val="1"/>
                <c:pt idx="0">
                  <c:v>Components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[0]!rng_chart_axis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[0]!rng_index_row</c:f>
              <c:numCache>
                <c:formatCode>#,##0</c:formatCode>
                <c:ptCount val="4"/>
                <c:pt idx="0">
                  <c:v>26700</c:v>
                </c:pt>
                <c:pt idx="1">
                  <c:v>37180</c:v>
                </c:pt>
                <c:pt idx="2">
                  <c:v>62100</c:v>
                </c:pt>
                <c:pt idx="3">
                  <c:v>66710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B-4ED5-99BC-309BEBAE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090416"/>
        <c:axId val="518569104"/>
      </c:lineChart>
      <c:catAx>
        <c:axId val="130809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569104"/>
        <c:crosses val="autoZero"/>
        <c:auto val="1"/>
        <c:lblAlgn val="ctr"/>
        <c:lblOffset val="100"/>
        <c:noMultiLvlLbl val="0"/>
      </c:catAx>
      <c:valAx>
        <c:axId val="51856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09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chart" Target="../charts/chart1.xml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dynamic-named-range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Jev5ATXwnO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excel-dynamic-named-range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Jev5ATXwnOs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Du73CPqWGQw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2" name="Picture 1" descr="YouTube Channel">
          <a:extLst>
            <a:ext uri="{FF2B5EF4-FFF2-40B4-BE49-F238E27FC236}">
              <a16:creationId xmlns:a16="http://schemas.microsoft.com/office/drawing/2014/main" id="{D3EAB3B2-8E9F-2873-E52B-CA50C6E4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BBC772A7-4575-1821-E4F7-0B92876B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0</xdr:row>
      <xdr:rowOff>161925</xdr:rowOff>
    </xdr:from>
    <xdr:to>
      <xdr:col>9</xdr:col>
      <xdr:colOff>95250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5800725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219074</xdr:colOff>
      <xdr:row>0</xdr:row>
      <xdr:rowOff>161925</xdr:rowOff>
    </xdr:from>
    <xdr:to>
      <xdr:col>11</xdr:col>
      <xdr:colOff>123824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7086599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11</xdr:col>
      <xdr:colOff>323697</xdr:colOff>
      <xdr:row>0</xdr:row>
      <xdr:rowOff>57151</xdr:rowOff>
    </xdr:from>
    <xdr:ext cx="3705377" cy="504824"/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648547" y="57151"/>
          <a:ext cx="3705377" cy="504824"/>
        </a:xfrm>
        <a:prstGeom prst="rect">
          <a:avLst/>
        </a:prstGeom>
      </xdr:spPr>
    </xdr:pic>
    <xdr:clientData/>
  </xdr:oneCellAnchor>
  <xdr:twoCellAnchor>
    <xdr:from>
      <xdr:col>6</xdr:col>
      <xdr:colOff>685800</xdr:colOff>
      <xdr:row>5</xdr:row>
      <xdr:rowOff>180975</xdr:rowOff>
    </xdr:from>
    <xdr:to>
      <xdr:col>9</xdr:col>
      <xdr:colOff>133350</xdr:colOff>
      <xdr:row>11</xdr:row>
      <xdr:rowOff>180975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0BEF84D-FD84-AC89-8DE8-D77815E4FB9A}"/>
            </a:ext>
          </a:extLst>
        </xdr:cNvPr>
        <xdr:cNvSpPr/>
      </xdr:nvSpPr>
      <xdr:spPr>
        <a:xfrm>
          <a:off x="5229225" y="1638300"/>
          <a:ext cx="1771650" cy="1257300"/>
        </a:xfrm>
        <a:prstGeom prst="roundRect">
          <a:avLst>
            <a:gd name="adj" fmla="val 6532"/>
          </a:avLst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 b="1"/>
            <a:t>Note: </a:t>
          </a:r>
          <a:r>
            <a:rPr lang="en-AU" sz="1100"/>
            <a:t>users</a:t>
          </a:r>
          <a:r>
            <a:rPr lang="en-AU" sz="1100" baseline="0"/>
            <a:t> who open this file in Excel 2019 and earlier will see errors for some formulas as they are not able to spill the results. </a:t>
          </a:r>
        </a:p>
      </xdr:txBody>
    </xdr:sp>
    <xdr:clientData/>
  </xdr:twoCellAnchor>
  <xdr:twoCellAnchor>
    <xdr:from>
      <xdr:col>1</xdr:col>
      <xdr:colOff>14286</xdr:colOff>
      <xdr:row>41</xdr:row>
      <xdr:rowOff>133350</xdr:rowOff>
    </xdr:from>
    <xdr:to>
      <xdr:col>6</xdr:col>
      <xdr:colOff>9525</xdr:colOff>
      <xdr:row>43</xdr:row>
      <xdr:rowOff>1028700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0B0AA3E-C2F3-745C-AF7C-7664A7B3A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0</xdr:row>
      <xdr:rowOff>161925</xdr:rowOff>
    </xdr:from>
    <xdr:to>
      <xdr:col>8</xdr:col>
      <xdr:colOff>752475</xdr:colOff>
      <xdr:row>0</xdr:row>
      <xdr:rowOff>457200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D6125-6212-4436-BE30-CAEBABCCA6EC}"/>
            </a:ext>
          </a:extLst>
        </xdr:cNvPr>
        <xdr:cNvGrpSpPr/>
      </xdr:nvGrpSpPr>
      <xdr:grpSpPr>
        <a:xfrm>
          <a:off x="5800725" y="161925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ABC8BDC8-9D6A-BFC6-2EEF-0730FFE42CB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AD98A915-15DC-5A4C-DB0D-4E0B07BE0B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9524</xdr:colOff>
      <xdr:row>0</xdr:row>
      <xdr:rowOff>161925</xdr:rowOff>
    </xdr:from>
    <xdr:to>
      <xdr:col>10</xdr:col>
      <xdr:colOff>485774</xdr:colOff>
      <xdr:row>0</xdr:row>
      <xdr:rowOff>457200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515CA6-2F94-42AA-B11B-AC00CDF63EE1}"/>
            </a:ext>
          </a:extLst>
        </xdr:cNvPr>
        <xdr:cNvGrpSpPr/>
      </xdr:nvGrpSpPr>
      <xdr:grpSpPr>
        <a:xfrm>
          <a:off x="7105649" y="161925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B16088E5-B557-0E86-EF2D-8C3EC1A3033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1F662B5-485F-1CBD-4EBF-39680F8B0A1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C2687BF6-00D7-82FB-DEBF-0D44645FA4A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1CDD6FF7-743D-9B70-9758-195797723F7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10</xdr:col>
      <xdr:colOff>676122</xdr:colOff>
      <xdr:row>0</xdr:row>
      <xdr:rowOff>57151</xdr:rowOff>
    </xdr:from>
    <xdr:ext cx="3705377" cy="504824"/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462B1FE9-3293-48F7-8305-BF07EE9A6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658072" y="57151"/>
          <a:ext cx="3705377" cy="504824"/>
        </a:xfrm>
        <a:prstGeom prst="rect">
          <a:avLst/>
        </a:prstGeom>
      </xdr:spPr>
    </xdr:pic>
    <xdr:clientData/>
  </xdr:oneCellAnchor>
  <xdr:twoCellAnchor>
    <xdr:from>
      <xdr:col>6</xdr:col>
      <xdr:colOff>600074</xdr:colOff>
      <xdr:row>5</xdr:row>
      <xdr:rowOff>180975</xdr:rowOff>
    </xdr:from>
    <xdr:to>
      <xdr:col>8</xdr:col>
      <xdr:colOff>571500</xdr:colOff>
      <xdr:row>11</xdr:row>
      <xdr:rowOff>142875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2719EAD5-FB60-4731-AF89-DBB8418AAC9C}"/>
            </a:ext>
          </a:extLst>
        </xdr:cNvPr>
        <xdr:cNvSpPr/>
      </xdr:nvSpPr>
      <xdr:spPr>
        <a:xfrm>
          <a:off x="5143499" y="1638300"/>
          <a:ext cx="1638301" cy="1219200"/>
        </a:xfrm>
        <a:prstGeom prst="roundRect">
          <a:avLst>
            <a:gd name="adj" fmla="val 6532"/>
          </a:avLst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 b="1"/>
            <a:t>Note: </a:t>
          </a:r>
          <a:r>
            <a:rPr lang="en-AU" sz="1100"/>
            <a:t>users</a:t>
          </a:r>
          <a:r>
            <a:rPr lang="en-AU" sz="1100" baseline="0"/>
            <a:t> who open this file in Excel 2019 and earlier will see errors for some formulas as they are not able to spill the results.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628497</xdr:colOff>
      <xdr:row>0</xdr:row>
      <xdr:rowOff>38101</xdr:rowOff>
    </xdr:from>
    <xdr:ext cx="3705377" cy="504824"/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13DD46EB-DF3F-43DE-B3B0-8F27DBDF9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14672" y="38101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3</xdr:col>
      <xdr:colOff>104774</xdr:colOff>
      <xdr:row>0</xdr:row>
      <xdr:rowOff>171450</xdr:rowOff>
    </xdr:from>
    <xdr:to>
      <xdr:col>4</xdr:col>
      <xdr:colOff>733424</xdr:colOff>
      <xdr:row>0</xdr:row>
      <xdr:rowOff>466725</xdr:rowOff>
    </xdr:to>
    <xdr:grpSp>
      <xdr:nvGrpSpPr>
        <xdr:cNvPr id="14" name="Group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7C1B9D-16FD-4E35-836B-BE870159E953}"/>
            </a:ext>
          </a:extLst>
        </xdr:cNvPr>
        <xdr:cNvGrpSpPr/>
      </xdr:nvGrpSpPr>
      <xdr:grpSpPr>
        <a:xfrm>
          <a:off x="2324099" y="171450"/>
          <a:ext cx="1362075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32BD9601-AAF1-E769-5293-1BAFC8FB2CD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F197CC07-7C3D-FE1F-97E7-6734EDB4EEC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B46084ED-550F-20E1-AA21-AAE4E6088D2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4A50BB24-0371-A84B-6BF4-8F419B10532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E1EDD-2E48-4D48-83CF-7534C68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30</xdr:row>
      <xdr:rowOff>166687</xdr:rowOff>
    </xdr:from>
    <xdr:to>
      <xdr:col>1</xdr:col>
      <xdr:colOff>609600</xdr:colOff>
      <xdr:row>34</xdr:row>
      <xdr:rowOff>14287</xdr:rowOff>
    </xdr:to>
    <xdr:pic>
      <xdr:nvPicPr>
        <xdr:cNvPr id="2" name="Picture 1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EBEA2D-61B1-8647-9985-591C6D34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30</xdr:row>
      <xdr:rowOff>166687</xdr:rowOff>
    </xdr:from>
    <xdr:to>
      <xdr:col>1</xdr:col>
      <xdr:colOff>1431925</xdr:colOff>
      <xdr:row>34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C1EC3B-96BA-10BE-5A67-67780FFD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30</xdr:row>
      <xdr:rowOff>166687</xdr:rowOff>
    </xdr:from>
    <xdr:to>
      <xdr:col>1</xdr:col>
      <xdr:colOff>2254250</xdr:colOff>
      <xdr:row>34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AA6C5BA-97A4-68A0-66DC-AA339DF8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30</xdr:row>
      <xdr:rowOff>180975</xdr:rowOff>
    </xdr:from>
    <xdr:to>
      <xdr:col>1</xdr:col>
      <xdr:colOff>3076575</xdr:colOff>
      <xdr:row>34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E18769-A5D3-6C55-3EC6-5982D0D1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30</xdr:row>
      <xdr:rowOff>185737</xdr:rowOff>
    </xdr:from>
    <xdr:to>
      <xdr:col>2</xdr:col>
      <xdr:colOff>812800</xdr:colOff>
      <xdr:row>34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68A299-60D2-665D-713D-81C71F9B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30</xdr:row>
      <xdr:rowOff>166687</xdr:rowOff>
    </xdr:from>
    <xdr:to>
      <xdr:col>2</xdr:col>
      <xdr:colOff>1635125</xdr:colOff>
      <xdr:row>34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EF04461-8449-2CB0-FBC7-BD134D0F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1847850</xdr:colOff>
      <xdr:row>30</xdr:row>
      <xdr:rowOff>171450</xdr:rowOff>
    </xdr:from>
    <xdr:to>
      <xdr:col>2</xdr:col>
      <xdr:colOff>2447925</xdr:colOff>
      <xdr:row>34</xdr:row>
      <xdr:rowOff>9525</xdr:rowOff>
    </xdr:to>
    <xdr:pic>
      <xdr:nvPicPr>
        <xdr:cNvPr id="9" name="Picture 8" descr="Twitter Pag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724A554-DD9E-1DD5-3027-B5627174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00650" y="6343650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AE015-1930-421E-A40D-F2897D56FFD6}" name="Table1" displayName="Table1" ref="B5:F9" totalsRowShown="0" headerRowDxfId="7" dataDxfId="5" headerRowBorderDxfId="6">
  <autoFilter ref="B5:F9" xr:uid="{00AAE015-1930-421E-A40D-F2897D56FFD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06D1E55-7B12-470C-A949-37594FFC9CBE}" name="Category" dataDxfId="4"/>
    <tableColumn id="2" xr3:uid="{30EDC361-2A21-4648-A316-0BACCB669108}" name="2020" dataDxfId="3"/>
    <tableColumn id="3" xr3:uid="{9A3D3062-3191-4B7F-818A-EA0D4DCDDD5F}" name="2021" dataDxfId="2"/>
    <tableColumn id="4" xr3:uid="{C0C7CCC4-4D7A-4B2E-B4F9-A940BBE755F6}" name="2022" dataDxfId="1"/>
    <tableColumn id="5" xr3:uid="{E85F1B36-64BF-488C-929D-B7D7B5E721D3}" name="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30"/>
  <sheetViews>
    <sheetView showGridLines="0" showRowColHeaders="0" workbookViewId="0"/>
  </sheetViews>
  <sheetFormatPr defaultColWidth="0" defaultRowHeight="15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U72"/>
  <sheetViews>
    <sheetView showGridLines="0" tabSelected="1" workbookViewId="0"/>
  </sheetViews>
  <sheetFormatPr defaultRowHeight="16.5" outlineLevelRow="1" x14ac:dyDescent="0.3"/>
  <cols>
    <col min="1" max="1" width="3.42578125" style="4" customWidth="1"/>
    <col min="2" max="2" width="18.140625" style="4" customWidth="1"/>
    <col min="3" max="3" width="11.28515625" style="4" customWidth="1"/>
    <col min="4" max="4" width="10.85546875" style="4" customWidth="1"/>
    <col min="5" max="5" width="12" style="4" customWidth="1"/>
    <col min="6" max="8" width="12.42578125" style="4" customWidth="1"/>
    <col min="9" max="9" width="10" style="4" bestFit="1" customWidth="1"/>
    <col min="10" max="10" width="11.85546875" style="4" bestFit="1" customWidth="1"/>
    <col min="11" max="11" width="10" style="4" bestFit="1" customWidth="1"/>
    <col min="12" max="12" width="9.28515625" style="4" bestFit="1" customWidth="1"/>
    <col min="13" max="15" width="9.28515625" style="4" customWidth="1"/>
    <col min="16" max="16" width="20.7109375" style="4" bestFit="1" customWidth="1"/>
    <col min="17" max="17" width="29.7109375" style="4" bestFit="1" customWidth="1"/>
    <col min="18" max="18" width="28.42578125" style="4" bestFit="1" customWidth="1"/>
    <col min="19" max="19" width="4.7109375" style="4" customWidth="1"/>
    <col min="20" max="20" width="20.7109375" style="4" bestFit="1" customWidth="1"/>
    <col min="21" max="21" width="9.5703125" style="4" bestFit="1" customWidth="1"/>
    <col min="22" max="22" width="28.42578125" style="4" bestFit="1" customWidth="1"/>
    <col min="23" max="16384" width="9.140625" style="4"/>
  </cols>
  <sheetData>
    <row r="1" spans="1:19" s="13" customFormat="1" ht="48.75" customHeight="1" x14ac:dyDescent="0.3">
      <c r="A1" s="7" t="s">
        <v>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4" spans="1:19" x14ac:dyDescent="0.3">
      <c r="B4" s="12" t="s">
        <v>61</v>
      </c>
      <c r="C4" s="11" t="s">
        <v>62</v>
      </c>
    </row>
    <row r="8" spans="1:19" x14ac:dyDescent="0.3">
      <c r="B8" s="9" t="s">
        <v>53</v>
      </c>
      <c r="C8" s="9">
        <v>2020</v>
      </c>
      <c r="D8" s="9">
        <v>2021</v>
      </c>
      <c r="E8" s="9">
        <v>2022</v>
      </c>
      <c r="F8" s="9">
        <v>2023</v>
      </c>
      <c r="G8" s="8"/>
    </row>
    <row r="9" spans="1:19" x14ac:dyDescent="0.3">
      <c r="B9" s="4" t="s">
        <v>57</v>
      </c>
      <c r="C9" s="10">
        <v>70140</v>
      </c>
      <c r="D9" s="10">
        <v>120700</v>
      </c>
      <c r="E9" s="10">
        <v>167300</v>
      </c>
      <c r="F9" s="10">
        <v>187120</v>
      </c>
      <c r="G9" s="10"/>
    </row>
    <row r="10" spans="1:19" x14ac:dyDescent="0.3">
      <c r="B10" s="4" t="s">
        <v>56</v>
      </c>
      <c r="C10" s="10">
        <v>10300</v>
      </c>
      <c r="D10" s="10">
        <v>23100</v>
      </c>
      <c r="E10" s="10">
        <v>40380</v>
      </c>
      <c r="F10" s="10">
        <v>42120</v>
      </c>
      <c r="G10" s="10"/>
    </row>
    <row r="11" spans="1:19" x14ac:dyDescent="0.3">
      <c r="B11" s="4" t="s">
        <v>55</v>
      </c>
      <c r="C11" s="10">
        <v>44800</v>
      </c>
      <c r="D11" s="10">
        <v>60400</v>
      </c>
      <c r="E11" s="10">
        <v>104200</v>
      </c>
      <c r="F11" s="10">
        <v>125700</v>
      </c>
      <c r="G11" s="10"/>
    </row>
    <row r="12" spans="1:19" x14ac:dyDescent="0.3">
      <c r="B12" s="4" t="s">
        <v>54</v>
      </c>
      <c r="C12" s="10">
        <v>26700</v>
      </c>
      <c r="D12" s="10">
        <v>37180</v>
      </c>
      <c r="E12" s="10">
        <v>62100</v>
      </c>
      <c r="F12" s="10">
        <v>66710</v>
      </c>
      <c r="G12" s="10"/>
    </row>
    <row r="13" spans="1:19" x14ac:dyDescent="0.3">
      <c r="C13" s="10"/>
      <c r="D13" s="10"/>
      <c r="E13" s="10"/>
      <c r="F13" s="10"/>
      <c r="G13"/>
    </row>
    <row r="14" spans="1:19" x14ac:dyDescent="0.3">
      <c r="C14" s="10"/>
      <c r="D14" s="10"/>
      <c r="E14" s="10"/>
      <c r="F14" s="10"/>
    </row>
    <row r="15" spans="1:19" x14ac:dyDescent="0.3">
      <c r="C15" s="10"/>
      <c r="D15" s="10"/>
      <c r="E15" s="10"/>
      <c r="F15" s="10"/>
    </row>
    <row r="16" spans="1:19" x14ac:dyDescent="0.3">
      <c r="C16" s="10"/>
      <c r="D16" s="10"/>
      <c r="E16" s="10"/>
      <c r="F16" s="10"/>
    </row>
    <row r="17" spans="2:21" x14ac:dyDescent="0.3">
      <c r="C17" s="10"/>
      <c r="D17" s="10"/>
      <c r="E17" s="10"/>
      <c r="F17" s="10"/>
    </row>
    <row r="18" spans="2:21" s="14" customFormat="1" ht="20.25" hidden="1" outlineLevel="1" x14ac:dyDescent="0.35">
      <c r="B18" s="15" t="s">
        <v>66</v>
      </c>
    </row>
    <row r="19" spans="2:21" hidden="1" outlineLevel="1" x14ac:dyDescent="0.3"/>
    <row r="20" spans="2:21" hidden="1" outlineLevel="1" x14ac:dyDescent="0.3">
      <c r="B20" s="16" t="s">
        <v>63</v>
      </c>
      <c r="C20" s="16"/>
      <c r="D20" s="17"/>
      <c r="E20" s="17"/>
      <c r="F20" s="17"/>
      <c r="G20" s="22"/>
      <c r="H20" s="16" t="str">
        <f ca="1">IFERROR(_xlfn.FORMULATEXT(B22),"")</f>
        <v>=$B$8
:
INDEX($B$8:$L$16,
COUNTA($B$8:$B$16),
COUNTA($B$8:$L$8))</v>
      </c>
      <c r="I20" s="16"/>
      <c r="J20" s="16"/>
      <c r="K20" s="16"/>
      <c r="L20" s="16"/>
      <c r="M20" s="16"/>
      <c r="N20" s="16"/>
    </row>
    <row r="21" spans="2:21" hidden="1" outlineLevel="1" x14ac:dyDescent="0.3">
      <c r="D21" s="10"/>
      <c r="E21" s="10"/>
      <c r="F21" s="10"/>
      <c r="G21" s="10"/>
      <c r="M21"/>
      <c r="N21"/>
      <c r="O21"/>
      <c r="P21"/>
      <c r="Q21"/>
      <c r="R21"/>
    </row>
    <row r="22" spans="2:21" hidden="1" outlineLevel="1" x14ac:dyDescent="0.3">
      <c r="B22" s="8" t="str" cm="1">
        <f t="array" ref="B22:F26">$B$8
:
INDEX($B$8:$L$16,
COUNTA($B$8:$B$16),
COUNTA($B$8:$L$8))</f>
        <v>Category</v>
      </c>
      <c r="C22" s="8">
        <v>2020</v>
      </c>
      <c r="D22" s="8">
        <v>2021</v>
      </c>
      <c r="E22" s="8">
        <v>2022</v>
      </c>
      <c r="F22" s="8">
        <v>2023</v>
      </c>
      <c r="G22" s="8"/>
      <c r="H22" s="8"/>
      <c r="I22" s="8"/>
      <c r="J22" s="8"/>
      <c r="K22" s="8"/>
      <c r="L22"/>
      <c r="M22"/>
      <c r="N22"/>
      <c r="O22"/>
      <c r="P22"/>
      <c r="Q22"/>
      <c r="R22"/>
      <c r="S22"/>
      <c r="T22"/>
      <c r="U22"/>
    </row>
    <row r="23" spans="2:21" hidden="1" outlineLevel="1" x14ac:dyDescent="0.3">
      <c r="B23" s="4" t="str">
        <v>Accessories</v>
      </c>
      <c r="C23" s="10">
        <v>70140</v>
      </c>
      <c r="D23" s="10">
        <v>120700</v>
      </c>
      <c r="E23" s="10">
        <v>167300</v>
      </c>
      <c r="F23" s="10">
        <v>187120</v>
      </c>
      <c r="G23" s="10"/>
      <c r="H23" s="10"/>
      <c r="I23" s="10"/>
      <c r="J23" s="10"/>
      <c r="K23" s="10"/>
      <c r="L23"/>
      <c r="M23"/>
      <c r="N23"/>
      <c r="O23"/>
      <c r="P23"/>
      <c r="Q23"/>
      <c r="R23"/>
      <c r="S23"/>
      <c r="T23"/>
      <c r="U23"/>
    </row>
    <row r="24" spans="2:21" hidden="1" outlineLevel="1" x14ac:dyDescent="0.3">
      <c r="B24" s="4" t="str">
        <v>Bikes</v>
      </c>
      <c r="C24" s="10">
        <v>10300</v>
      </c>
      <c r="D24" s="10">
        <v>23100</v>
      </c>
      <c r="E24" s="10">
        <v>40380</v>
      </c>
      <c r="F24" s="10">
        <v>42120</v>
      </c>
      <c r="G24" s="10"/>
      <c r="H24" s="10"/>
      <c r="I24" s="10"/>
      <c r="J24" s="10"/>
      <c r="K24" s="10"/>
      <c r="L24" s="10"/>
      <c r="M24"/>
      <c r="N24"/>
      <c r="O24"/>
      <c r="P24"/>
      <c r="Q24"/>
      <c r="R24"/>
      <c r="S24"/>
      <c r="T24"/>
      <c r="U24"/>
    </row>
    <row r="25" spans="2:21" hidden="1" outlineLevel="1" x14ac:dyDescent="0.3">
      <c r="B25" s="4" t="str">
        <v>Clothing</v>
      </c>
      <c r="C25" s="10">
        <v>44800</v>
      </c>
      <c r="D25" s="10">
        <v>60400</v>
      </c>
      <c r="E25" s="10">
        <v>104200</v>
      </c>
      <c r="F25" s="10">
        <v>125700</v>
      </c>
      <c r="G25" s="10"/>
      <c r="H25" s="10"/>
      <c r="I25" s="10"/>
      <c r="J25" s="10"/>
      <c r="K25" s="10"/>
      <c r="L25" s="10"/>
      <c r="M25" s="10"/>
      <c r="N25" s="10"/>
      <c r="O25" s="10"/>
      <c r="S25"/>
      <c r="T25"/>
      <c r="U25"/>
    </row>
    <row r="26" spans="2:21" hidden="1" outlineLevel="1" x14ac:dyDescent="0.3">
      <c r="B26" s="4" t="str">
        <v>Components</v>
      </c>
      <c r="C26" s="10">
        <v>26700</v>
      </c>
      <c r="D26" s="10">
        <v>37180</v>
      </c>
      <c r="E26" s="10">
        <v>62100</v>
      </c>
      <c r="F26" s="10">
        <v>66710</v>
      </c>
      <c r="G26" s="10"/>
      <c r="H26" s="10"/>
      <c r="I26" s="10"/>
      <c r="J26" s="10"/>
      <c r="K26" s="10"/>
      <c r="L26" s="10"/>
      <c r="M26" s="10"/>
      <c r="N26" s="10"/>
      <c r="O26" s="10"/>
      <c r="S26"/>
      <c r="T26"/>
      <c r="U26"/>
    </row>
    <row r="27" spans="2:21" hidden="1" outlineLevel="1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S27"/>
      <c r="T27"/>
      <c r="U27"/>
    </row>
    <row r="28" spans="2:21" hidden="1" outlineLevel="1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S28"/>
      <c r="T28"/>
      <c r="U28"/>
    </row>
    <row r="29" spans="2:21" hidden="1" outlineLevel="1" x14ac:dyDescent="0.3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S29"/>
      <c r="T29"/>
      <c r="U29"/>
    </row>
    <row r="30" spans="2:21" hidden="1" outlineLevel="1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S30"/>
      <c r="T30"/>
      <c r="U30"/>
    </row>
    <row r="31" spans="2:21" hidden="1" outlineLevel="1" x14ac:dyDescent="0.3">
      <c r="B31" s="23" t="s">
        <v>85</v>
      </c>
      <c r="C31">
        <f>COUNTA(rng_index_flex)</f>
        <v>25</v>
      </c>
      <c r="D31" t="str">
        <f ca="1">IFERROR(_xlfn.FORMULATEXT(C31),"")</f>
        <v>=COUNTA(rng_index_flex)</v>
      </c>
      <c r="E31"/>
      <c r="F31"/>
      <c r="G31" s="10"/>
      <c r="H31" s="10"/>
      <c r="I31" s="10"/>
      <c r="S31"/>
      <c r="T31"/>
      <c r="U31"/>
    </row>
    <row r="32" spans="2:21" hidden="1" outlineLevel="1" x14ac:dyDescent="0.3">
      <c r="B32"/>
      <c r="C32"/>
      <c r="D32"/>
      <c r="E32"/>
      <c r="F32"/>
      <c r="G32" s="10"/>
      <c r="H32" s="10"/>
      <c r="I32" s="10"/>
      <c r="J32" s="10"/>
      <c r="K32" s="10"/>
      <c r="L32" s="10"/>
      <c r="M32"/>
      <c r="N32"/>
      <c r="O32"/>
      <c r="P32"/>
      <c r="Q32"/>
      <c r="R32"/>
      <c r="S32"/>
      <c r="T32"/>
      <c r="U32"/>
    </row>
    <row r="33" spans="2:21" collapsed="1" x14ac:dyDescent="0.3">
      <c r="B33"/>
      <c r="C33"/>
      <c r="D33"/>
      <c r="E33"/>
      <c r="F33"/>
      <c r="G33" s="8"/>
      <c r="H33" s="8"/>
      <c r="I33" s="8"/>
      <c r="J33" s="8"/>
      <c r="K33" s="8"/>
      <c r="L33" s="8"/>
      <c r="M33"/>
      <c r="N33"/>
      <c r="O33"/>
      <c r="P33"/>
      <c r="Q33"/>
      <c r="R33"/>
      <c r="S33"/>
      <c r="T33"/>
      <c r="U33"/>
    </row>
    <row r="34" spans="2:21" s="14" customFormat="1" ht="20.25" outlineLevel="1" x14ac:dyDescent="0.35">
      <c r="B34" s="15" t="s">
        <v>67</v>
      </c>
    </row>
    <row r="35" spans="2:21" customFormat="1" ht="15" outlineLevel="1" x14ac:dyDescent="0.25"/>
    <row r="36" spans="2:21" outlineLevel="1" x14ac:dyDescent="0.3">
      <c r="B36" s="16" t="s">
        <v>63</v>
      </c>
      <c r="C36" s="16"/>
      <c r="D36" s="17"/>
      <c r="E36" s="17"/>
      <c r="F36" s="17"/>
      <c r="G36" s="10"/>
      <c r="H36" s="10"/>
      <c r="I36" s="10"/>
      <c r="J36" s="10"/>
      <c r="K36" s="10"/>
    </row>
    <row r="37" spans="2:21" outlineLevel="1" x14ac:dyDescent="0.3">
      <c r="B37" s="9" t="s">
        <v>53</v>
      </c>
      <c r="C37" s="9" cm="1">
        <f t="array" ref="C37:F37">$C$8    : INDEX($C$8:$L$8,,COUNTA($C$8:$L$8))</f>
        <v>2020</v>
      </c>
      <c r="D37" s="9">
        <v>2021</v>
      </c>
      <c r="E37" s="9">
        <v>2022</v>
      </c>
      <c r="F37" s="9">
        <v>2023</v>
      </c>
      <c r="G37" s="9"/>
      <c r="H37" s="17"/>
      <c r="I37" s="17"/>
      <c r="J37" s="17"/>
      <c r="K37" s="17"/>
      <c r="L37" s="16"/>
      <c r="M37" s="16"/>
      <c r="N37" s="16"/>
      <c r="O37" s="16"/>
      <c r="P37" s="16"/>
      <c r="Q37" s="16"/>
    </row>
    <row r="38" spans="2:21" outlineLevel="1" x14ac:dyDescent="0.3">
      <c r="B38" s="4" t="s">
        <v>54</v>
      </c>
      <c r="C38" s="10" cm="1">
        <f t="array" ref="C38:F38">INDEX($C$8:$C$16,MATCH($B$38,$B$8:$B$16,0),1) : INDEX($C$8:$L$16,MATCH($B$38,$B$8:$B$16,0),COUNTA($C$8:$L$8))</f>
        <v>26700</v>
      </c>
      <c r="D38" s="10">
        <v>37180</v>
      </c>
      <c r="E38" s="10">
        <v>62100</v>
      </c>
      <c r="F38" s="10">
        <v>66710</v>
      </c>
      <c r="G38" s="10"/>
      <c r="H38" s="4" t="str">
        <f ca="1">IFERROR(_xlfn.FORMULATEXT(C38),"")</f>
        <v>=INDEX($C$8:$C$16,MATCH($B$38,$B$8:$B$16,0),1) : INDEX($C$8:$L$16,MATCH($B$38,$B$8:$B$16,0),COUNTA($C$8:$L$8))</v>
      </c>
      <c r="S38"/>
      <c r="T38"/>
    </row>
    <row r="39" spans="2:21" outlineLevel="1" x14ac:dyDescent="0.3">
      <c r="D39" s="10"/>
      <c r="E39" s="10"/>
      <c r="F39" s="10"/>
      <c r="G39" s="10"/>
      <c r="S39"/>
      <c r="T39"/>
    </row>
    <row r="40" spans="2:21" outlineLevel="1" x14ac:dyDescent="0.3">
      <c r="B40" s="16" t="str">
        <f ca="1">"Dymamic Named Range C41:  "&amp;IFERROR(_xlfn.FORMULATEXT(C41),"")</f>
        <v>Dymamic Named Range C41:  =SUM(rng_index_row)</v>
      </c>
      <c r="C40" s="16"/>
      <c r="D40" s="17"/>
      <c r="E40" s="17"/>
      <c r="F40" s="10"/>
      <c r="G40" s="10"/>
      <c r="M40"/>
      <c r="N40"/>
      <c r="O40"/>
    </row>
    <row r="41" spans="2:21" outlineLevel="1" x14ac:dyDescent="0.3">
      <c r="B41" s="4" t="str">
        <f>"Total "&amp;B38</f>
        <v>Total Components</v>
      </c>
      <c r="C41" s="10">
        <f>SUM(rng_index_row)</f>
        <v>192690</v>
      </c>
      <c r="E41" s="10"/>
      <c r="F41" s="10"/>
      <c r="G41" s="10"/>
      <c r="M41"/>
      <c r="N41"/>
      <c r="O41"/>
    </row>
    <row r="42" spans="2:21" outlineLevel="1" x14ac:dyDescent="0.3">
      <c r="C42" s="10"/>
      <c r="E42" s="10"/>
      <c r="F42" s="10"/>
      <c r="G42" s="10"/>
      <c r="M42"/>
      <c r="N42"/>
      <c r="O42"/>
    </row>
    <row r="43" spans="2:21" ht="90.75" customHeight="1" outlineLevel="1" x14ac:dyDescent="0.3">
      <c r="C43" s="10"/>
      <c r="E43" s="10"/>
      <c r="F43" s="10"/>
      <c r="G43" s="10"/>
      <c r="M43"/>
      <c r="N43"/>
      <c r="O43"/>
    </row>
    <row r="44" spans="2:21" ht="90.75" customHeight="1" outlineLevel="1" x14ac:dyDescent="0.3">
      <c r="C44" s="10"/>
      <c r="E44" s="10"/>
      <c r="F44" s="10"/>
      <c r="G44" s="10"/>
      <c r="M44"/>
      <c r="N44"/>
      <c r="O44"/>
    </row>
    <row r="45" spans="2:21" outlineLevel="1" x14ac:dyDescent="0.3">
      <c r="C45" s="10"/>
      <c r="E45" s="10"/>
      <c r="F45" s="10"/>
      <c r="G45" s="10"/>
      <c r="M45"/>
      <c r="N45"/>
      <c r="O45"/>
    </row>
    <row r="46" spans="2:21" x14ac:dyDescent="0.3">
      <c r="C46" s="10"/>
      <c r="D46" s="10"/>
      <c r="E46" s="10"/>
      <c r="F46" s="10"/>
      <c r="G46" s="10"/>
    </row>
    <row r="47" spans="2:21" s="14" customFormat="1" ht="20.25" outlineLevel="1" x14ac:dyDescent="0.35">
      <c r="B47" s="15" t="s">
        <v>68</v>
      </c>
    </row>
    <row r="48" spans="2:21" outlineLevel="1" x14ac:dyDescent="0.3"/>
    <row r="49" spans="2:16" outlineLevel="1" x14ac:dyDescent="0.3">
      <c r="B49" s="16" t="s">
        <v>63</v>
      </c>
      <c r="C49" s="16"/>
      <c r="D49" s="17"/>
      <c r="E49" s="17"/>
      <c r="F49" s="16" t="str">
        <f ca="1">IFERROR(_xlfn.FORMULATEXT(C51),"")</f>
        <v>=INDEX($C$9:$L$9,,MATCH($C$50,$C$8:$L$8,0)) :
  INDEX($C$9:$L$16,COUNTA($B$9:$B$16),MATCH($C$50,$C$8:$L$8,0))</v>
      </c>
      <c r="G49" s="17"/>
      <c r="H49" s="16"/>
      <c r="I49" s="16"/>
      <c r="J49" s="16"/>
      <c r="K49" s="16"/>
      <c r="L49" s="16"/>
      <c r="M49" s="16"/>
      <c r="N49" s="16"/>
      <c r="O49" s="16"/>
      <c r="P49" s="16"/>
    </row>
    <row r="50" spans="2:16" outlineLevel="1" x14ac:dyDescent="0.3">
      <c r="B50" s="9" t="s">
        <v>53</v>
      </c>
      <c r="C50" s="9">
        <v>2020</v>
      </c>
    </row>
    <row r="51" spans="2:16" outlineLevel="1" x14ac:dyDescent="0.3">
      <c r="B51" s="4" t="s">
        <v>57</v>
      </c>
      <c r="C51" s="10" cm="1">
        <f t="array" ref="C51:C54">INDEX($C$9:$L$9,,MATCH($C$50,$C$8:$L$8,0)) :
  INDEX($C$9:$L$16,COUNTA($B$9:$B$16),MATCH($C$50,$C$8:$L$8,0))</f>
        <v>70140</v>
      </c>
      <c r="E51" s="18"/>
      <c r="J51"/>
      <c r="K51"/>
      <c r="L51"/>
      <c r="M51"/>
      <c r="N51"/>
      <c r="O51"/>
    </row>
    <row r="52" spans="2:16" outlineLevel="1" x14ac:dyDescent="0.3">
      <c r="B52" s="4" t="s">
        <v>56</v>
      </c>
      <c r="C52" s="10">
        <v>10300</v>
      </c>
      <c r="J52"/>
      <c r="K52"/>
      <c r="L52"/>
      <c r="M52"/>
      <c r="N52"/>
      <c r="O52"/>
    </row>
    <row r="53" spans="2:16" outlineLevel="1" x14ac:dyDescent="0.3">
      <c r="B53" s="4" t="s">
        <v>55</v>
      </c>
      <c r="C53" s="10">
        <v>44800</v>
      </c>
      <c r="M53"/>
      <c r="N53"/>
      <c r="O53"/>
    </row>
    <row r="54" spans="2:16" outlineLevel="1" x14ac:dyDescent="0.3">
      <c r="B54" s="4" t="s">
        <v>54</v>
      </c>
      <c r="C54" s="10">
        <v>26700</v>
      </c>
      <c r="M54"/>
      <c r="N54"/>
      <c r="O54"/>
    </row>
    <row r="55" spans="2:16" outlineLevel="1" x14ac:dyDescent="0.3">
      <c r="B55" s="10"/>
    </row>
    <row r="56" spans="2:16" outlineLevel="1" x14ac:dyDescent="0.3"/>
    <row r="57" spans="2:16" outlineLevel="1" x14ac:dyDescent="0.3"/>
    <row r="58" spans="2:16" outlineLevel="1" x14ac:dyDescent="0.3"/>
    <row r="59" spans="2:16" outlineLevel="1" x14ac:dyDescent="0.3"/>
    <row r="60" spans="2:16" outlineLevel="1" x14ac:dyDescent="0.3">
      <c r="B60" s="16" t="str">
        <f ca="1">"Dymamic Named Range B63:  "&amp;IFERROR(_xlfn.FORMULATEXT(C63),"")</f>
        <v>Dymamic Named Range B63:  =SUM(rng_index_col)</v>
      </c>
      <c r="C60" s="16"/>
      <c r="D60" s="17"/>
      <c r="E60" s="17"/>
    </row>
    <row r="61" spans="2:16" outlineLevel="1" x14ac:dyDescent="0.3">
      <c r="D61" s="10"/>
      <c r="E61" s="10"/>
    </row>
    <row r="62" spans="2:16" outlineLevel="1" x14ac:dyDescent="0.3">
      <c r="B62" s="9"/>
      <c r="C62" s="9">
        <f>C50</f>
        <v>2020</v>
      </c>
      <c r="D62" s="10"/>
      <c r="E62" s="10"/>
    </row>
    <row r="63" spans="2:16" outlineLevel="1" x14ac:dyDescent="0.3">
      <c r="B63" s="4" t="s">
        <v>60</v>
      </c>
      <c r="C63" s="10">
        <f>SUM(rng_index_col)</f>
        <v>151940</v>
      </c>
    </row>
    <row r="64" spans="2:16" outlineLevel="1" x14ac:dyDescent="0.3"/>
    <row r="65" spans="2:21" outlineLevel="1" x14ac:dyDescent="0.3"/>
    <row r="67" spans="2:21" x14ac:dyDescent="0.3">
      <c r="B67"/>
      <c r="C67"/>
      <c r="D67"/>
      <c r="E67"/>
      <c r="F67"/>
      <c r="G67" s="10"/>
      <c r="H67" s="10"/>
      <c r="I67" s="10"/>
      <c r="J67" s="10"/>
      <c r="K67" s="10"/>
      <c r="L67" s="10"/>
      <c r="M67"/>
      <c r="N67"/>
      <c r="O67"/>
      <c r="P67"/>
      <c r="Q67"/>
      <c r="R67"/>
      <c r="S67"/>
      <c r="T67"/>
      <c r="U67"/>
    </row>
    <row r="68" spans="2:21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/>
      <c r="N68"/>
      <c r="O68"/>
      <c r="P68"/>
      <c r="Q68"/>
      <c r="R68"/>
    </row>
    <row r="69" spans="2:21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/>
      <c r="N69"/>
      <c r="O69"/>
      <c r="P69"/>
      <c r="Q69"/>
      <c r="R69"/>
    </row>
    <row r="72" spans="2:21" x14ac:dyDescent="0.3">
      <c r="B72" s="18"/>
    </row>
  </sheetData>
  <sortState xmlns:xlrd2="http://schemas.microsoft.com/office/spreadsheetml/2017/richdata2" ref="E8:E66">
    <sortCondition ref="E8:E66"/>
  </sortState>
  <dataValidations count="2">
    <dataValidation type="list" allowBlank="1" showInputMessage="1" showErrorMessage="1" sqref="B38" xr:uid="{3EE09126-2056-4C45-A1E2-F54AB3C2484B}">
      <formula1>$B$9:$B$12</formula1>
    </dataValidation>
    <dataValidation type="list" allowBlank="1" showInputMessage="1" showErrorMessage="1" sqref="C50" xr:uid="{C5E6A41D-38C3-4256-A98F-30F9CFC58F61}">
      <formula1>$C$8:$J$8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ABD0-260D-4501-9F3C-8AD1FAAE9AC2}">
  <dimension ref="A1:R71"/>
  <sheetViews>
    <sheetView showGridLines="0" workbookViewId="0"/>
  </sheetViews>
  <sheetFormatPr defaultRowHeight="16.5" outlineLevelRow="1" x14ac:dyDescent="0.3"/>
  <cols>
    <col min="1" max="1" width="3.42578125" style="4" customWidth="1"/>
    <col min="2" max="2" width="18.140625" style="4" customWidth="1"/>
    <col min="3" max="3" width="11.28515625" style="4" customWidth="1"/>
    <col min="4" max="4" width="10.85546875" style="4" customWidth="1"/>
    <col min="5" max="5" width="12" style="4" customWidth="1"/>
    <col min="6" max="6" width="12.42578125" style="4" customWidth="1"/>
    <col min="7" max="7" width="11.7109375" style="4" customWidth="1"/>
    <col min="8" max="12" width="13.28515625" style="4" customWidth="1"/>
    <col min="13" max="13" width="6.42578125" style="4" bestFit="1" customWidth="1"/>
    <col min="14" max="14" width="28.140625" style="4" bestFit="1" customWidth="1"/>
    <col min="15" max="15" width="9.42578125" style="4" bestFit="1" customWidth="1"/>
    <col min="16" max="16" width="18.7109375" style="4" bestFit="1" customWidth="1"/>
    <col min="17" max="17" width="15.85546875" style="4" customWidth="1"/>
    <col min="18" max="16384" width="9.140625" style="4"/>
  </cols>
  <sheetData>
    <row r="1" spans="1:15" s="13" customFormat="1" ht="48.75" customHeight="1" x14ac:dyDescent="0.3">
      <c r="A1" s="7" t="s">
        <v>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4" spans="1:15" x14ac:dyDescent="0.3">
      <c r="B4" s="12" t="s">
        <v>61</v>
      </c>
      <c r="C4" s="11" t="s">
        <v>65</v>
      </c>
    </row>
    <row r="8" spans="1:15" x14ac:dyDescent="0.3">
      <c r="B8" s="9" t="s">
        <v>53</v>
      </c>
      <c r="C8" s="9">
        <v>2020</v>
      </c>
      <c r="D8" s="9">
        <v>2021</v>
      </c>
      <c r="E8" s="9">
        <v>2022</v>
      </c>
      <c r="F8" s="9">
        <v>2023</v>
      </c>
    </row>
    <row r="9" spans="1:15" x14ac:dyDescent="0.3">
      <c r="B9" s="4" t="s">
        <v>57</v>
      </c>
      <c r="C9" s="10">
        <v>70140</v>
      </c>
      <c r="D9" s="10">
        <v>120700</v>
      </c>
      <c r="E9" s="10">
        <v>167300</v>
      </c>
      <c r="F9" s="10">
        <v>187120</v>
      </c>
    </row>
    <row r="10" spans="1:15" x14ac:dyDescent="0.3">
      <c r="B10" s="4" t="s">
        <v>56</v>
      </c>
      <c r="C10" s="10">
        <v>10300</v>
      </c>
      <c r="D10" s="10">
        <v>23100</v>
      </c>
      <c r="E10" s="10">
        <v>40380</v>
      </c>
      <c r="F10" s="10">
        <v>42120</v>
      </c>
    </row>
    <row r="11" spans="1:15" x14ac:dyDescent="0.3">
      <c r="B11" s="4" t="s">
        <v>55</v>
      </c>
      <c r="C11" s="10">
        <v>44800</v>
      </c>
      <c r="D11" s="10">
        <v>60400</v>
      </c>
      <c r="E11" s="10">
        <v>104200</v>
      </c>
      <c r="F11" s="10">
        <v>125700</v>
      </c>
    </row>
    <row r="12" spans="1:15" x14ac:dyDescent="0.3">
      <c r="B12" s="4" t="s">
        <v>54</v>
      </c>
      <c r="C12" s="10">
        <v>26700</v>
      </c>
      <c r="D12" s="10">
        <v>37180</v>
      </c>
      <c r="E12" s="10">
        <v>62100</v>
      </c>
      <c r="F12" s="10">
        <v>66710</v>
      </c>
    </row>
    <row r="13" spans="1:15" x14ac:dyDescent="0.3">
      <c r="C13" s="10"/>
      <c r="D13" s="10"/>
      <c r="E13" s="10"/>
      <c r="F13" s="10"/>
    </row>
    <row r="14" spans="1:15" x14ac:dyDescent="0.3">
      <c r="C14" s="10"/>
      <c r="D14" s="10"/>
      <c r="E14" s="10"/>
      <c r="F14" s="10"/>
    </row>
    <row r="15" spans="1:15" x14ac:dyDescent="0.3">
      <c r="C15" s="10"/>
      <c r="D15" s="10"/>
      <c r="E15" s="10"/>
      <c r="F15" s="10"/>
    </row>
    <row r="16" spans="1:15" x14ac:dyDescent="0.3">
      <c r="C16" s="10"/>
      <c r="D16" s="10"/>
      <c r="E16" s="10"/>
      <c r="F16" s="10"/>
    </row>
    <row r="17" spans="2:16" x14ac:dyDescent="0.3">
      <c r="C17" s="10"/>
      <c r="D17" s="10"/>
      <c r="E17" s="10"/>
      <c r="F17" s="10"/>
    </row>
    <row r="18" spans="2:16" s="14" customFormat="1" ht="20.25" hidden="1" outlineLevel="1" x14ac:dyDescent="0.35">
      <c r="B18" s="15" t="s">
        <v>64</v>
      </c>
    </row>
    <row r="19" spans="2:16" hidden="1" outlineLevel="1" x14ac:dyDescent="0.3"/>
    <row r="20" spans="2:16" hidden="1" outlineLevel="1" x14ac:dyDescent="0.3">
      <c r="B20" s="16" t="s">
        <v>63</v>
      </c>
      <c r="C20" s="16"/>
      <c r="D20" s="17"/>
      <c r="E20" s="17"/>
      <c r="F20" s="17"/>
      <c r="G20" s="16" t="str">
        <f ca="1">IFERROR(_xlfn.FORMULATEXT(B22),"")</f>
        <v>=OFFSET($B$8,,,COUNTA($B$8:$B$16),COUNTA($B$8:$J$8))</v>
      </c>
      <c r="H20" s="16"/>
      <c r="I20" s="16"/>
      <c r="J20" s="16"/>
      <c r="K20" s="16"/>
    </row>
    <row r="21" spans="2:16" hidden="1" outlineLevel="1" x14ac:dyDescent="0.3">
      <c r="D21" s="10"/>
      <c r="E21" s="10"/>
      <c r="F21" s="10"/>
    </row>
    <row r="22" spans="2:16" hidden="1" outlineLevel="1" x14ac:dyDescent="0.3">
      <c r="B22" s="8" t="str" cm="1">
        <f t="array" aca="1" ref="B22:F26" ca="1">OFFSET($B$8,,,COUNTA($B$8:$B$16),COUNTA($B$8:$J$8))</f>
        <v>Category</v>
      </c>
      <c r="C22" s="8">
        <f ca="1"/>
        <v>2020</v>
      </c>
      <c r="D22" s="8">
        <f ca="1"/>
        <v>2021</v>
      </c>
      <c r="E22" s="8">
        <f ca="1"/>
        <v>2022</v>
      </c>
      <c r="F22" s="8">
        <f ca="1"/>
        <v>2023</v>
      </c>
      <c r="G22" s="8"/>
      <c r="H22"/>
      <c r="I22"/>
      <c r="J22"/>
      <c r="K22"/>
      <c r="L22"/>
      <c r="M22" s="8"/>
      <c r="N22" s="8"/>
      <c r="O22" s="8"/>
      <c r="P22" s="8"/>
    </row>
    <row r="23" spans="2:16" hidden="1" outlineLevel="1" x14ac:dyDescent="0.3">
      <c r="B23" s="4" t="str">
        <f ca="1"/>
        <v>Accessories</v>
      </c>
      <c r="C23" s="10">
        <f ca="1"/>
        <v>70140</v>
      </c>
      <c r="D23" s="10">
        <f ca="1"/>
        <v>120700</v>
      </c>
      <c r="E23" s="10">
        <f ca="1"/>
        <v>167300</v>
      </c>
      <c r="F23" s="10">
        <f ca="1"/>
        <v>187120</v>
      </c>
      <c r="G23" s="10"/>
      <c r="H23"/>
      <c r="I23"/>
      <c r="J23"/>
      <c r="K23"/>
      <c r="L23"/>
    </row>
    <row r="24" spans="2:16" hidden="1" outlineLevel="1" x14ac:dyDescent="0.3">
      <c r="B24" s="4" t="str">
        <f ca="1"/>
        <v>Bikes</v>
      </c>
      <c r="C24" s="10">
        <f ca="1"/>
        <v>10300</v>
      </c>
      <c r="D24" s="10">
        <f ca="1"/>
        <v>23100</v>
      </c>
      <c r="E24" s="10">
        <f ca="1"/>
        <v>40380</v>
      </c>
      <c r="F24" s="10">
        <f ca="1"/>
        <v>42120</v>
      </c>
      <c r="G24" s="10"/>
      <c r="H24" s="10"/>
      <c r="I24" s="10"/>
      <c r="J24" s="10"/>
      <c r="K24" s="10"/>
      <c r="L24" s="10"/>
    </row>
    <row r="25" spans="2:16" hidden="1" outlineLevel="1" x14ac:dyDescent="0.3">
      <c r="B25" s="4" t="str">
        <f ca="1"/>
        <v>Clothing</v>
      </c>
      <c r="C25" s="10">
        <f ca="1"/>
        <v>44800</v>
      </c>
      <c r="D25" s="10">
        <f ca="1"/>
        <v>60400</v>
      </c>
      <c r="E25" s="10">
        <f ca="1"/>
        <v>104200</v>
      </c>
      <c r="F25" s="10">
        <f ca="1"/>
        <v>125700</v>
      </c>
      <c r="G25" s="10"/>
      <c r="H25" s="10"/>
      <c r="I25" s="10"/>
      <c r="J25" s="10"/>
      <c r="K25" s="10"/>
      <c r="L25" s="10"/>
    </row>
    <row r="26" spans="2:16" hidden="1" outlineLevel="1" x14ac:dyDescent="0.3">
      <c r="B26" s="4" t="str">
        <f ca="1"/>
        <v>Components</v>
      </c>
      <c r="C26" s="10">
        <f ca="1"/>
        <v>26700</v>
      </c>
      <c r="D26" s="10">
        <f ca="1"/>
        <v>37180</v>
      </c>
      <c r="E26" s="10">
        <f ca="1"/>
        <v>62100</v>
      </c>
      <c r="F26" s="10">
        <f ca="1"/>
        <v>66710</v>
      </c>
      <c r="G26" s="10"/>
      <c r="H26" s="10"/>
      <c r="I26" s="10"/>
      <c r="J26" s="10"/>
      <c r="K26" s="10"/>
      <c r="L26" s="10"/>
    </row>
    <row r="27" spans="2:16" hidden="1" outlineLevel="1" x14ac:dyDescent="0.3"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6" hidden="1" outlineLevel="1" x14ac:dyDescent="0.3"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6" hidden="1" outlineLevel="1" x14ac:dyDescent="0.3">
      <c r="B29" s="18"/>
      <c r="D29" s="10"/>
      <c r="E29" s="10"/>
      <c r="F29" s="10"/>
      <c r="G29" s="10"/>
      <c r="H29" s="10"/>
      <c r="I29" s="10"/>
      <c r="J29" s="10"/>
      <c r="K29" s="10"/>
      <c r="L29" s="10"/>
    </row>
    <row r="30" spans="2:16" hidden="1" outlineLevel="1" x14ac:dyDescent="0.3"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6" hidden="1" outlineLevel="1" x14ac:dyDescent="0.3">
      <c r="B31" s="23" t="s">
        <v>85</v>
      </c>
      <c r="C31">
        <f ca="1">COUNTA(rng_offset_flex)</f>
        <v>25</v>
      </c>
      <c r="D31" t="str">
        <f ca="1">IFERROR(_xlfn.FORMULATEXT(C31),"")</f>
        <v>=COUNTA(rng_offset_flex)</v>
      </c>
      <c r="E31"/>
      <c r="F31"/>
      <c r="G31" s="10"/>
      <c r="H31" s="10"/>
    </row>
    <row r="32" spans="2:16" hidden="1" outlineLevel="1" x14ac:dyDescent="0.3">
      <c r="B32"/>
      <c r="C32"/>
      <c r="D32"/>
      <c r="E32"/>
      <c r="F32"/>
      <c r="G32" s="10"/>
      <c r="H32" s="10"/>
      <c r="I32" s="10"/>
      <c r="J32" s="10"/>
      <c r="K32" s="10"/>
      <c r="L32" s="10"/>
    </row>
    <row r="33" spans="2:12" collapsed="1" x14ac:dyDescent="0.3"/>
    <row r="34" spans="2:12" s="14" customFormat="1" ht="20.25" outlineLevel="1" x14ac:dyDescent="0.35">
      <c r="B34" s="15" t="s">
        <v>69</v>
      </c>
    </row>
    <row r="35" spans="2:12" outlineLevel="1" x14ac:dyDescent="0.3"/>
    <row r="36" spans="2:12" outlineLevel="1" x14ac:dyDescent="0.3">
      <c r="B36" s="16" t="s">
        <v>63</v>
      </c>
      <c r="C36" s="16"/>
      <c r="D36" s="17"/>
      <c r="E36" s="17"/>
      <c r="F36" s="17"/>
      <c r="G36" s="16" t="str">
        <f ca="1">IFERROR(_xlfn.FORMULATEXT(C39),"")</f>
        <v>=OFFSET($C$8,MATCH($B$39,$B$9:$B$16,0),,,COUNTA($C$8:$J$8))</v>
      </c>
      <c r="H36" s="16"/>
      <c r="I36" s="16"/>
      <c r="J36" s="16"/>
      <c r="K36" s="16"/>
    </row>
    <row r="37" spans="2:12" outlineLevel="1" x14ac:dyDescent="0.3"/>
    <row r="38" spans="2:12" outlineLevel="1" x14ac:dyDescent="0.3">
      <c r="B38" s="9" t="s">
        <v>53</v>
      </c>
      <c r="C38" s="9" cm="1">
        <f t="array" aca="1" ref="C38:F38" ca="1">OFFSET(C8,,,,COUNT(C8:Q8))</f>
        <v>2020</v>
      </c>
      <c r="D38" s="9">
        <f ca="1"/>
        <v>2021</v>
      </c>
      <c r="E38" s="9">
        <f ca="1"/>
        <v>2022</v>
      </c>
      <c r="F38" s="9">
        <f ca="1"/>
        <v>2023</v>
      </c>
      <c r="H38" s="8"/>
    </row>
    <row r="39" spans="2:12" outlineLevel="1" x14ac:dyDescent="0.3">
      <c r="B39" s="4" t="s">
        <v>57</v>
      </c>
      <c r="C39" s="10" cm="1">
        <f t="array" aca="1" ref="C39:F39" ca="1">OFFSET($C$8,MATCH($B$39,$B$9:$B$16,0),,,COUNTA($C$8:$J$8))</f>
        <v>70140</v>
      </c>
      <c r="D39" s="10">
        <f ca="1"/>
        <v>120700</v>
      </c>
      <c r="E39" s="10">
        <f ca="1"/>
        <v>167300</v>
      </c>
      <c r="F39" s="10">
        <f ca="1"/>
        <v>187120</v>
      </c>
      <c r="H39" s="10"/>
    </row>
    <row r="40" spans="2:12" outlineLevel="1" x14ac:dyDescent="0.3">
      <c r="C40" s="10"/>
      <c r="D40" s="10"/>
      <c r="E40" s="10"/>
      <c r="F40" s="10"/>
      <c r="H40"/>
      <c r="I40"/>
      <c r="J40"/>
      <c r="K40"/>
      <c r="L40"/>
    </row>
    <row r="41" spans="2:12" outlineLevel="1" x14ac:dyDescent="0.3">
      <c r="B41" s="18"/>
      <c r="E41" s="10"/>
      <c r="F41" s="10"/>
      <c r="H41"/>
      <c r="I41"/>
      <c r="J41"/>
      <c r="K41"/>
      <c r="L41"/>
    </row>
    <row r="42" spans="2:12" outlineLevel="1" x14ac:dyDescent="0.3">
      <c r="C42" s="10"/>
      <c r="D42" s="10"/>
      <c r="E42" s="10"/>
      <c r="F42" s="10"/>
    </row>
    <row r="43" spans="2:12" outlineLevel="1" x14ac:dyDescent="0.3">
      <c r="B43" s="16" t="str">
        <f ca="1">"Dymamic Named Range C44:  "&amp;IFERROR(_xlfn.FORMULATEXT(C44),"")</f>
        <v>Dymamic Named Range C44:  =SUM(rng_offset_row)</v>
      </c>
      <c r="C43" s="16"/>
      <c r="D43" s="17"/>
      <c r="E43" s="17"/>
      <c r="F43" s="17"/>
      <c r="G43" s="10"/>
      <c r="H43" s="10"/>
    </row>
    <row r="44" spans="2:12" outlineLevel="1" x14ac:dyDescent="0.3">
      <c r="B44" s="4" t="str">
        <f>"Total "&amp;B39</f>
        <v>Total Accessories</v>
      </c>
      <c r="C44" s="10">
        <f ca="1">SUM(rng_offset_row)</f>
        <v>545260</v>
      </c>
      <c r="D44" s="10"/>
      <c r="E44" s="10"/>
      <c r="F44" s="10"/>
      <c r="G44" s="10"/>
      <c r="H44" s="10"/>
    </row>
    <row r="45" spans="2:12" outlineLevel="1" x14ac:dyDescent="0.3">
      <c r="B45"/>
      <c r="C45"/>
      <c r="D45" s="8"/>
      <c r="E45" s="8"/>
      <c r="F45" s="8"/>
    </row>
    <row r="46" spans="2:12" outlineLevel="1" x14ac:dyDescent="0.3">
      <c r="D46" s="10"/>
      <c r="E46" s="10"/>
      <c r="F46" s="10"/>
      <c r="G46" s="10"/>
    </row>
    <row r="47" spans="2:12" outlineLevel="1" x14ac:dyDescent="0.3">
      <c r="G47" s="8"/>
      <c r="H47"/>
      <c r="I47"/>
      <c r="J47"/>
      <c r="K47"/>
      <c r="L47"/>
    </row>
    <row r="48" spans="2:12" outlineLevel="1" x14ac:dyDescent="0.3">
      <c r="B48" s="18"/>
      <c r="G48" s="10"/>
      <c r="H48"/>
      <c r="I48"/>
      <c r="J48"/>
      <c r="K48"/>
      <c r="L48"/>
    </row>
    <row r="49" spans="2:18" outlineLevel="1" x14ac:dyDescent="0.3">
      <c r="C49" s="10"/>
      <c r="D49" s="10"/>
      <c r="E49" s="10"/>
      <c r="F49" s="10"/>
      <c r="G49" s="10"/>
    </row>
    <row r="50" spans="2:18" x14ac:dyDescent="0.3">
      <c r="C50" s="10"/>
      <c r="D50" s="10"/>
      <c r="E50" s="10"/>
      <c r="F50" s="10"/>
      <c r="G50" s="10"/>
    </row>
    <row r="51" spans="2:18" s="14" customFormat="1" ht="20.25" outlineLevel="1" x14ac:dyDescent="0.35">
      <c r="B51" s="15" t="s">
        <v>70</v>
      </c>
    </row>
    <row r="52" spans="2:18" outlineLevel="1" x14ac:dyDescent="0.3"/>
    <row r="53" spans="2:18" outlineLevel="1" x14ac:dyDescent="0.3">
      <c r="B53" s="16" t="s">
        <v>63</v>
      </c>
      <c r="C53" s="16"/>
      <c r="D53" s="17"/>
      <c r="E53" s="17"/>
      <c r="F53" s="17"/>
      <c r="G53" s="16" t="str">
        <f ca="1">IFERROR(_xlfn.FORMULATEXT(C56),"")</f>
        <v>=OFFSET($B$9,,MATCH($C$55,$C$8:$J$8,0),COUNTA($B$9:$B$16))</v>
      </c>
      <c r="H53" s="16"/>
      <c r="I53" s="16"/>
      <c r="J53" s="16"/>
      <c r="K53" s="16"/>
    </row>
    <row r="54" spans="2:18" outlineLevel="1" x14ac:dyDescent="0.3"/>
    <row r="55" spans="2:18" outlineLevel="1" x14ac:dyDescent="0.3">
      <c r="B55" s="9" t="s">
        <v>53</v>
      </c>
      <c r="C55" s="9">
        <v>2022</v>
      </c>
      <c r="D55"/>
      <c r="E55"/>
      <c r="F55"/>
      <c r="G55"/>
      <c r="M55"/>
      <c r="N55"/>
      <c r="O55"/>
      <c r="P55"/>
      <c r="Q55"/>
      <c r="R55"/>
    </row>
    <row r="56" spans="2:18" outlineLevel="1" x14ac:dyDescent="0.3">
      <c r="B56" s="4" t="s">
        <v>57</v>
      </c>
      <c r="C56" s="10" cm="1">
        <f t="array" aca="1" ref="C56:C59" ca="1">OFFSET($B$9,,MATCH($C$55,$C$8:$J$8,0),COUNTA($B$9:$B$16))</f>
        <v>167300</v>
      </c>
      <c r="D56"/>
      <c r="E56" s="18"/>
      <c r="G56"/>
      <c r="M56"/>
      <c r="N56"/>
      <c r="O56"/>
      <c r="P56"/>
      <c r="Q56"/>
      <c r="R56"/>
    </row>
    <row r="57" spans="2:18" outlineLevel="1" x14ac:dyDescent="0.3">
      <c r="B57" s="4" t="s">
        <v>56</v>
      </c>
      <c r="C57" s="10">
        <f ca="1"/>
        <v>40380</v>
      </c>
      <c r="D57" s="10"/>
      <c r="E57" s="10"/>
      <c r="F57" s="10"/>
      <c r="G57" s="10"/>
      <c r="H57" s="10"/>
    </row>
    <row r="58" spans="2:18" outlineLevel="1" x14ac:dyDescent="0.3">
      <c r="B58" s="4" t="s">
        <v>55</v>
      </c>
      <c r="C58" s="10">
        <f ca="1"/>
        <v>104200</v>
      </c>
      <c r="D58" s="10"/>
      <c r="E58" s="10"/>
      <c r="F58" s="10"/>
      <c r="G58" s="10"/>
      <c r="H58"/>
      <c r="I58"/>
      <c r="J58"/>
      <c r="K58"/>
      <c r="L58"/>
    </row>
    <row r="59" spans="2:18" outlineLevel="1" x14ac:dyDescent="0.3">
      <c r="B59" s="4" t="s">
        <v>54</v>
      </c>
      <c r="C59" s="10">
        <f ca="1"/>
        <v>62100</v>
      </c>
      <c r="D59" s="10"/>
      <c r="E59" s="10"/>
      <c r="F59" s="10"/>
      <c r="G59" s="10"/>
      <c r="H59"/>
      <c r="I59"/>
      <c r="J59"/>
      <c r="K59"/>
      <c r="L59"/>
    </row>
    <row r="60" spans="2:18" outlineLevel="1" x14ac:dyDescent="0.3">
      <c r="C60" s="10"/>
      <c r="D60" s="10"/>
      <c r="E60" s="10"/>
      <c r="F60" s="10"/>
      <c r="G60" s="10"/>
      <c r="H60" s="10"/>
    </row>
    <row r="61" spans="2:18" outlineLevel="1" x14ac:dyDescent="0.3">
      <c r="B61" s="8"/>
      <c r="C61" s="10"/>
      <c r="D61" s="10"/>
      <c r="E61" s="10"/>
      <c r="F61" s="10"/>
      <c r="G61" s="10"/>
      <c r="H61" s="10"/>
    </row>
    <row r="62" spans="2:18" outlineLevel="1" x14ac:dyDescent="0.3">
      <c r="B62" s="8"/>
      <c r="C62" s="10"/>
      <c r="D62" s="10"/>
      <c r="E62" s="10"/>
      <c r="F62" s="10"/>
      <c r="G62" s="10"/>
      <c r="H62" s="10"/>
    </row>
    <row r="63" spans="2:18" outlineLevel="1" x14ac:dyDescent="0.3">
      <c r="E63" s="10"/>
      <c r="F63" s="10"/>
      <c r="G63" s="10"/>
      <c r="H63" s="10"/>
    </row>
    <row r="64" spans="2:18" outlineLevel="1" x14ac:dyDescent="0.3">
      <c r="C64" s="10"/>
      <c r="D64" s="10"/>
      <c r="E64" s="10"/>
      <c r="F64" s="10"/>
      <c r="G64" s="10"/>
      <c r="H64" s="10"/>
    </row>
    <row r="65" spans="2:12" outlineLevel="1" x14ac:dyDescent="0.3">
      <c r="B65" s="16" t="str">
        <f ca="1">"Dymamic Named Range C68:  "&amp;IFERROR(_xlfn.FORMULATEXT(C68),"")</f>
        <v>Dymamic Named Range C68:  =SUM(rng_offset_col)</v>
      </c>
      <c r="C65" s="16"/>
      <c r="D65" s="17"/>
      <c r="E65" s="17"/>
      <c r="F65" s="17"/>
      <c r="G65" s="10"/>
      <c r="H65" s="10"/>
    </row>
    <row r="66" spans="2:12" outlineLevel="1" x14ac:dyDescent="0.3">
      <c r="D66" s="10"/>
      <c r="E66" s="10"/>
      <c r="F66" s="10"/>
      <c r="G66" s="10"/>
      <c r="H66" s="10"/>
    </row>
    <row r="67" spans="2:12" outlineLevel="1" x14ac:dyDescent="0.3">
      <c r="B67" s="9"/>
      <c r="C67" s="9">
        <f>C55</f>
        <v>2022</v>
      </c>
      <c r="D67" s="8"/>
      <c r="E67" s="8"/>
      <c r="F67" s="8"/>
    </row>
    <row r="68" spans="2:12" outlineLevel="1" x14ac:dyDescent="0.3">
      <c r="B68" s="4" t="s">
        <v>60</v>
      </c>
      <c r="C68" s="10">
        <f ca="1">SUM(rng_offset_col)</f>
        <v>373980</v>
      </c>
      <c r="E68" s="10"/>
      <c r="F68" s="10"/>
      <c r="G68" s="10"/>
    </row>
    <row r="69" spans="2:12" outlineLevel="1" x14ac:dyDescent="0.3">
      <c r="B69"/>
      <c r="C69" s="10"/>
      <c r="G69" s="8"/>
      <c r="H69"/>
      <c r="I69"/>
      <c r="J69"/>
      <c r="K69"/>
      <c r="L69"/>
    </row>
    <row r="70" spans="2:12" outlineLevel="1" x14ac:dyDescent="0.3">
      <c r="B70"/>
      <c r="C70" s="10"/>
      <c r="G70" s="10"/>
      <c r="H70"/>
      <c r="I70"/>
      <c r="J70"/>
      <c r="K70"/>
      <c r="L70"/>
    </row>
    <row r="71" spans="2:12" x14ac:dyDescent="0.3">
      <c r="B71"/>
      <c r="C71" s="10"/>
      <c r="H71"/>
      <c r="I71"/>
      <c r="J71"/>
      <c r="K71"/>
      <c r="L71"/>
    </row>
  </sheetData>
  <dataValidations count="2">
    <dataValidation type="list" allowBlank="1" showInputMessage="1" showErrorMessage="1" sqref="B39" xr:uid="{83F1FDAB-8CFA-4D52-AB60-44E178BB82C1}">
      <formula1>$B$9:$B$16</formula1>
    </dataValidation>
    <dataValidation type="list" allowBlank="1" showInputMessage="1" showErrorMessage="1" sqref="C55" xr:uid="{6396483D-BEE5-4732-AB2F-188C734260C2}">
      <formula1>$C$8:$L$8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DABF-147B-40F4-A60E-FF5B2C84B94F}">
  <dimension ref="A1:O9"/>
  <sheetViews>
    <sheetView showGridLines="0" workbookViewId="0">
      <selection activeCell="E21" sqref="E21"/>
    </sheetView>
  </sheetViews>
  <sheetFormatPr defaultRowHeight="15" x14ac:dyDescent="0.25"/>
  <cols>
    <col min="2" max="2" width="13.140625" bestFit="1" customWidth="1"/>
    <col min="3" max="6" width="11" customWidth="1"/>
  </cols>
  <sheetData>
    <row r="1" spans="1:15" s="13" customFormat="1" ht="48.75" customHeight="1" x14ac:dyDescent="0.3">
      <c r="A1" s="7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5" spans="1:15" ht="16.5" x14ac:dyDescent="0.3">
      <c r="B5" s="9" t="s">
        <v>53</v>
      </c>
      <c r="C5" s="19" t="s">
        <v>72</v>
      </c>
      <c r="D5" s="19" t="s">
        <v>73</v>
      </c>
      <c r="E5" s="19" t="s">
        <v>74</v>
      </c>
      <c r="F5" s="19" t="s">
        <v>75</v>
      </c>
      <c r="H5" s="21" t="s">
        <v>76</v>
      </c>
      <c r="I5" s="21"/>
      <c r="J5" s="21"/>
    </row>
    <row r="6" spans="1:15" ht="16.5" x14ac:dyDescent="0.3">
      <c r="B6" s="4" t="s">
        <v>57</v>
      </c>
      <c r="C6" s="10">
        <v>70140</v>
      </c>
      <c r="D6" s="10">
        <v>120700</v>
      </c>
      <c r="E6" s="10">
        <v>167300</v>
      </c>
      <c r="F6" s="10">
        <v>187120</v>
      </c>
      <c r="H6" t="s">
        <v>77</v>
      </c>
      <c r="I6" s="20" t="s">
        <v>84</v>
      </c>
    </row>
    <row r="7" spans="1:15" ht="16.5" x14ac:dyDescent="0.3">
      <c r="B7" s="4" t="s">
        <v>56</v>
      </c>
      <c r="C7" s="10">
        <v>10300</v>
      </c>
      <c r="D7" s="10">
        <v>23100</v>
      </c>
      <c r="E7" s="10">
        <v>40380</v>
      </c>
      <c r="F7" s="10">
        <v>42120</v>
      </c>
      <c r="H7" t="s">
        <v>78</v>
      </c>
      <c r="I7" s="20" t="s">
        <v>81</v>
      </c>
    </row>
    <row r="8" spans="1:15" ht="16.5" x14ac:dyDescent="0.3">
      <c r="B8" s="4" t="s">
        <v>55</v>
      </c>
      <c r="C8" s="10">
        <v>44800</v>
      </c>
      <c r="D8" s="10">
        <v>60400</v>
      </c>
      <c r="E8" s="10">
        <v>104200</v>
      </c>
      <c r="F8" s="10">
        <v>125700</v>
      </c>
      <c r="H8" t="s">
        <v>79</v>
      </c>
      <c r="I8" s="20" t="s">
        <v>83</v>
      </c>
    </row>
    <row r="9" spans="1:15" ht="16.5" x14ac:dyDescent="0.3">
      <c r="B9" s="4" t="s">
        <v>54</v>
      </c>
      <c r="C9" s="10">
        <v>26700</v>
      </c>
      <c r="D9" s="10">
        <v>37180</v>
      </c>
      <c r="E9" s="10">
        <v>62100</v>
      </c>
      <c r="F9" s="10">
        <v>66710</v>
      </c>
      <c r="H9" t="s">
        <v>80</v>
      </c>
      <c r="I9" s="20" t="s">
        <v>82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H35"/>
  <sheetViews>
    <sheetView showGridLines="0" showRowColHeaders="0" workbookViewId="0">
      <selection activeCell="C30" sqref="C30"/>
    </sheetView>
  </sheetViews>
  <sheetFormatPr defaultColWidth="0" defaultRowHeight="15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37</v>
      </c>
      <c r="C20" s="3" t="s">
        <v>38</v>
      </c>
    </row>
    <row r="21" spans="2:3" x14ac:dyDescent="0.25">
      <c r="B21" s="2" t="s">
        <v>39</v>
      </c>
      <c r="C21" s="3" t="s">
        <v>40</v>
      </c>
    </row>
    <row r="22" spans="2:3" x14ac:dyDescent="0.25">
      <c r="B22" s="2" t="s">
        <v>41</v>
      </c>
      <c r="C22" s="3" t="s">
        <v>42</v>
      </c>
    </row>
    <row r="23" spans="2:3" x14ac:dyDescent="0.25">
      <c r="B23" s="2" t="s">
        <v>43</v>
      </c>
      <c r="C23" s="3" t="s">
        <v>44</v>
      </c>
    </row>
    <row r="24" spans="2:3" x14ac:dyDescent="0.25">
      <c r="B24" s="2" t="s">
        <v>45</v>
      </c>
      <c r="C24" s="3" t="s">
        <v>46</v>
      </c>
    </row>
    <row r="25" spans="2:3" x14ac:dyDescent="0.25">
      <c r="B25" s="2" t="s">
        <v>47</v>
      </c>
      <c r="C25" s="3" t="s">
        <v>48</v>
      </c>
    </row>
    <row r="26" spans="2:3" x14ac:dyDescent="0.25">
      <c r="B26" s="2"/>
      <c r="C26" s="3"/>
    </row>
    <row r="27" spans="2:3" x14ac:dyDescent="0.25">
      <c r="B27" s="1" t="s">
        <v>49</v>
      </c>
    </row>
    <row r="28" spans="2:3" x14ac:dyDescent="0.25">
      <c r="B28" s="2" t="s">
        <v>50</v>
      </c>
      <c r="C28" s="3" t="s">
        <v>51</v>
      </c>
    </row>
    <row r="29" spans="2:3" x14ac:dyDescent="0.25">
      <c r="B29" s="2"/>
      <c r="C29" s="3"/>
    </row>
    <row r="30" spans="2:3" x14ac:dyDescent="0.25">
      <c r="B30" s="1" t="s">
        <v>52</v>
      </c>
      <c r="C30" s="3"/>
    </row>
    <row r="31" spans="2:3" x14ac:dyDescent="0.25"/>
    <row r="32" spans="2:3" x14ac:dyDescent="0.25"/>
    <row r="33" x14ac:dyDescent="0.25"/>
    <row r="34" x14ac:dyDescent="0.25"/>
    <row r="35" x14ac:dyDescent="0.25"/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8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</hyperlinks>
  <pageMargins left="0.7" right="0.7" top="0.75" bottom="0.75" header="0.3" footer="0.3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0B319-165B-4AE8-A6AE-EED707A1FD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Copyright</vt:lpstr>
      <vt:lpstr>INDEX</vt:lpstr>
      <vt:lpstr>OFFSET</vt:lpstr>
      <vt:lpstr>Tables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2023-08-15T05:05:36Z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