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harts/chartEx2.xml" ContentType="application/vnd.ms-office.chartex+xml"/>
  <Override PartName="/xl/charts/style3.xml" ContentType="application/vnd.ms-office.chartstyle+xml"/>
  <Override PartName="/xl/charts/colors3.xml" ContentType="application/vnd.ms-office.chartcolorstyle+xml"/>
  <Override PartName="/xl/charts/chart2.xml" ContentType="application/vnd.openxmlformats-officedocument.drawingml.chart+xml"/>
  <Override PartName="/xl/charts/style4.xml" ContentType="application/vnd.ms-office.chartstyle+xml"/>
  <Override PartName="/xl/charts/colors4.xml" ContentType="application/vnd.ms-office.chartcolorstyle+xml"/>
  <Override PartName="/xl/charts/chart3.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charts/chart4.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tables/table4.xml" ContentType="application/vnd.openxmlformats-officedocument.spreadsheetml.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15"/>
  <workbookPr codeName="ThisWorkbook"/>
  <mc:AlternateContent xmlns:mc="http://schemas.openxmlformats.org/markup-compatibility/2006">
    <mc:Choice Requires="x15">
      <x15ac:absPath xmlns:x15ac="http://schemas.microsoft.com/office/spreadsheetml/2010/11/ac" url="https://365moth-my.sharepoint.com/personal/website_myonlinetraininghub_com/Documents/Blog Posts/Automated Personal Finance Tracker 2026/"/>
    </mc:Choice>
  </mc:AlternateContent>
  <xr:revisionPtr revIDLastSave="1902" documentId="8_{C51591B6-7475-4AF3-8804-FDB80192C7BF}" xr6:coauthVersionLast="47" xr6:coauthVersionMax="47" xr10:uidLastSave="{BA380968-2564-404B-B4B5-ADED0FEC9F4E}"/>
  <bookViews>
    <workbookView xWindow="-120" yWindow="-120" windowWidth="29040" windowHeight="15720" activeTab="1" xr2:uid="{E27A170C-AA8D-4783-97B0-8EB776FCCCD2}"/>
  </bookViews>
  <sheets>
    <sheet name="Copyright" sheetId="8" r:id="rId1"/>
    <sheet name="Dashboard" sheetId="4" r:id="rId2"/>
    <sheet name="Savings Goals" sheetId="7" r:id="rId3"/>
    <sheet name="Analysis" sheetId="6" r:id="rId4"/>
    <sheet name="Transactions" sheetId="1" r:id="rId5"/>
    <sheet name="Category Table" sheetId="2" r:id="rId6"/>
    <sheet name="New Data" sheetId="3" r:id="rId7"/>
    <sheet name="More Resources" sheetId="9" r:id="rId8"/>
  </sheets>
  <definedNames>
    <definedName name="_xlchart.v1.0" hidden="1">Analysis!$K$6:$L$13</definedName>
    <definedName name="_xlchart.v1.1" hidden="1">Analysis!$M$5</definedName>
    <definedName name="_xlchart.v1.2" hidden="1">Analysis!$M$6:$M$13</definedName>
    <definedName name="_xlchart.v1.3" hidden="1">Analysis!$O$8:$O$24</definedName>
    <definedName name="_xlchart.v1.4" hidden="1">Analysis!$P$8:$P$24</definedName>
    <definedName name="Slicer_Years__Date">#N/A</definedName>
    <definedName name="TargetSavedMonthly">'Savings Goals'!$G$6</definedName>
    <definedName name="TotalSavings">'Savings Goals'!$C$6</definedName>
  </definedNames>
  <calcPr calcId="191028"/>
  <pivotCaches>
    <pivotCache cacheId="0" r:id="rId9"/>
  </pivotCaches>
  <extLst>
    <ext xmlns:x14="http://schemas.microsoft.com/office/spreadsheetml/2009/9/main" uri="{BBE1A952-AA13-448e-AADC-164F8A28A991}">
      <x14:slicerCaches>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 i="4" l="1"/>
  <c r="D15" i="7"/>
  <c r="E10" i="7"/>
  <c r="E11" i="7"/>
  <c r="E12" i="7"/>
  <c r="E13" i="7"/>
  <c r="E14" i="7"/>
  <c r="G116" i="1"/>
  <c r="H116" i="1" a="1"/>
  <c r="H116" i="1" s="1"/>
  <c r="I116" i="1" a="1"/>
  <c r="I116" i="1" s="1"/>
  <c r="J116" i="1" a="1"/>
  <c r="J116" i="1" s="1"/>
  <c r="G117" i="1"/>
  <c r="H117" i="1" a="1"/>
  <c r="H117" i="1" s="1"/>
  <c r="I117" i="1" a="1"/>
  <c r="I117" i="1" s="1"/>
  <c r="J117" i="1" a="1"/>
  <c r="J117" i="1" s="1"/>
  <c r="J4" i="1" a="1"/>
  <c r="J4" i="1" s="1"/>
  <c r="J5" i="1" a="1"/>
  <c r="J5" i="1" s="1"/>
  <c r="J6" i="1" a="1"/>
  <c r="J6" i="1" s="1"/>
  <c r="J7" i="1" a="1"/>
  <c r="J7" i="1" s="1"/>
  <c r="J8" i="1" a="1"/>
  <c r="J8" i="1" s="1"/>
  <c r="J9" i="1" a="1"/>
  <c r="J9" i="1" s="1"/>
  <c r="J10" i="1" a="1"/>
  <c r="J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2" i="1" a="1"/>
  <c r="J22" i="1" s="1"/>
  <c r="J23" i="1" a="1"/>
  <c r="J23" i="1" s="1"/>
  <c r="J24" i="1" a="1"/>
  <c r="J24" i="1" s="1"/>
  <c r="J25" i="1" a="1"/>
  <c r="J25" i="1" s="1"/>
  <c r="J26" i="1" a="1"/>
  <c r="J26" i="1" s="1"/>
  <c r="J27" i="1" a="1"/>
  <c r="J27" i="1" s="1"/>
  <c r="J28" i="1" a="1"/>
  <c r="J28" i="1" s="1"/>
  <c r="J29" i="1" a="1"/>
  <c r="J29" i="1" s="1"/>
  <c r="J30" i="1" a="1"/>
  <c r="J30" i="1" s="1"/>
  <c r="J31" i="1" a="1"/>
  <c r="J31" i="1" s="1"/>
  <c r="J32" i="1" a="1"/>
  <c r="J32" i="1" s="1"/>
  <c r="J33" i="1" a="1"/>
  <c r="J33" i="1" s="1"/>
  <c r="J34" i="1" a="1"/>
  <c r="J34" i="1" s="1"/>
  <c r="J35" i="1" a="1"/>
  <c r="J35" i="1" s="1"/>
  <c r="J36" i="1" a="1"/>
  <c r="J36" i="1" s="1"/>
  <c r="J37" i="1" a="1"/>
  <c r="J37" i="1" s="1"/>
  <c r="J38" i="1" a="1"/>
  <c r="J38" i="1" s="1"/>
  <c r="J39" i="1" a="1"/>
  <c r="J39" i="1" s="1"/>
  <c r="J40" i="1" a="1"/>
  <c r="J40" i="1" s="1"/>
  <c r="J41" i="1" a="1"/>
  <c r="J41" i="1" s="1"/>
  <c r="J42" i="1" a="1"/>
  <c r="J42" i="1" s="1"/>
  <c r="J43" i="1" a="1"/>
  <c r="J43" i="1" s="1"/>
  <c r="J44" i="1" a="1"/>
  <c r="J44" i="1" s="1"/>
  <c r="J45" i="1" a="1"/>
  <c r="J45" i="1" s="1"/>
  <c r="J46" i="1" a="1"/>
  <c r="J46" i="1" s="1"/>
  <c r="J47" i="1" a="1"/>
  <c r="J47" i="1" s="1"/>
  <c r="J48" i="1" a="1"/>
  <c r="J48" i="1" s="1"/>
  <c r="J49" i="1" a="1"/>
  <c r="J49" i="1" s="1"/>
  <c r="J50" i="1" a="1"/>
  <c r="J50" i="1" s="1"/>
  <c r="J51" i="1" a="1"/>
  <c r="J51" i="1" s="1"/>
  <c r="J52" i="1" a="1"/>
  <c r="J52" i="1" s="1"/>
  <c r="J53" i="1" a="1"/>
  <c r="J53" i="1" s="1"/>
  <c r="J54" i="1" a="1"/>
  <c r="J54" i="1" s="1"/>
  <c r="J55" i="1" a="1"/>
  <c r="J55" i="1" s="1"/>
  <c r="J56" i="1" a="1"/>
  <c r="J56" i="1" s="1"/>
  <c r="J57" i="1" a="1"/>
  <c r="J57" i="1" s="1"/>
  <c r="J58" i="1" a="1"/>
  <c r="J58" i="1" s="1"/>
  <c r="J59" i="1" a="1"/>
  <c r="J59" i="1" s="1"/>
  <c r="J60" i="1" a="1"/>
  <c r="J60" i="1" s="1"/>
  <c r="J61" i="1" a="1"/>
  <c r="J61" i="1" s="1"/>
  <c r="J62" i="1" a="1"/>
  <c r="J62" i="1" s="1"/>
  <c r="J63" i="1" a="1"/>
  <c r="J63" i="1" s="1"/>
  <c r="J64" i="1" a="1"/>
  <c r="J64" i="1" s="1"/>
  <c r="J65" i="1" a="1"/>
  <c r="J65" i="1" s="1"/>
  <c r="J66" i="1" a="1"/>
  <c r="J66" i="1" s="1"/>
  <c r="J67" i="1" a="1"/>
  <c r="J67" i="1" s="1"/>
  <c r="J68" i="1" a="1"/>
  <c r="J68" i="1" s="1"/>
  <c r="J69" i="1" a="1"/>
  <c r="J69" i="1" s="1"/>
  <c r="J70" i="1" a="1"/>
  <c r="J70" i="1" s="1"/>
  <c r="J71" i="1" a="1"/>
  <c r="J71" i="1" s="1"/>
  <c r="J72" i="1" a="1"/>
  <c r="J72" i="1" s="1"/>
  <c r="J73" i="1" a="1"/>
  <c r="J73" i="1" s="1"/>
  <c r="J74" i="1" a="1"/>
  <c r="J74" i="1" s="1"/>
  <c r="J75" i="1" a="1"/>
  <c r="J75" i="1" s="1"/>
  <c r="J76" i="1" a="1"/>
  <c r="J76" i="1" s="1"/>
  <c r="J77" i="1" a="1"/>
  <c r="J77" i="1" s="1"/>
  <c r="J78" i="1" a="1"/>
  <c r="J78" i="1" s="1"/>
  <c r="J79" i="1" a="1"/>
  <c r="J79" i="1" s="1"/>
  <c r="J80" i="1" a="1"/>
  <c r="J80" i="1" s="1"/>
  <c r="J81" i="1" a="1"/>
  <c r="J81" i="1" s="1"/>
  <c r="J82" i="1" a="1"/>
  <c r="J82" i="1" s="1"/>
  <c r="J83" i="1" a="1"/>
  <c r="J83" i="1" s="1"/>
  <c r="J84" i="1" a="1"/>
  <c r="J84" i="1" s="1"/>
  <c r="J85" i="1" a="1"/>
  <c r="J85" i="1" s="1"/>
  <c r="J86" i="1" a="1"/>
  <c r="J86" i="1" s="1"/>
  <c r="J87" i="1" a="1"/>
  <c r="J87" i="1" s="1"/>
  <c r="J88" i="1" a="1"/>
  <c r="J88" i="1" s="1"/>
  <c r="J89" i="1" a="1"/>
  <c r="J89" i="1" s="1"/>
  <c r="J90" i="1" a="1"/>
  <c r="J90" i="1" s="1"/>
  <c r="J91" i="1" a="1"/>
  <c r="J91" i="1" s="1"/>
  <c r="J92" i="1" a="1"/>
  <c r="J92" i="1" s="1"/>
  <c r="J93" i="1" a="1"/>
  <c r="J93" i="1" s="1"/>
  <c r="J94" i="1" a="1"/>
  <c r="J94" i="1" s="1"/>
  <c r="J95" i="1" a="1"/>
  <c r="J95" i="1" s="1"/>
  <c r="J96" i="1" a="1"/>
  <c r="J96" i="1" s="1"/>
  <c r="J97" i="1" a="1"/>
  <c r="J97" i="1" s="1"/>
  <c r="J98" i="1" a="1"/>
  <c r="J98" i="1" s="1"/>
  <c r="J99" i="1" a="1"/>
  <c r="J99" i="1" s="1"/>
  <c r="J100" i="1" a="1"/>
  <c r="J100" i="1" s="1"/>
  <c r="J101" i="1" a="1"/>
  <c r="J101" i="1" s="1"/>
  <c r="J102" i="1" a="1"/>
  <c r="J102" i="1" s="1"/>
  <c r="J103" i="1" a="1"/>
  <c r="J103" i="1" s="1"/>
  <c r="J104" i="1" a="1"/>
  <c r="J104" i="1" s="1"/>
  <c r="J105" i="1" a="1"/>
  <c r="J105" i="1" s="1"/>
  <c r="J106" i="1" a="1"/>
  <c r="J106" i="1" s="1"/>
  <c r="J107" i="1" a="1"/>
  <c r="J107" i="1" s="1"/>
  <c r="J108" i="1" a="1"/>
  <c r="J108" i="1" s="1"/>
  <c r="J109" i="1" a="1"/>
  <c r="J109" i="1" s="1"/>
  <c r="J110" i="1" a="1"/>
  <c r="J110" i="1" s="1"/>
  <c r="J111" i="1" a="1"/>
  <c r="J111" i="1" s="1"/>
  <c r="J112" i="1" a="1"/>
  <c r="J112" i="1" s="1"/>
  <c r="J113" i="1" a="1"/>
  <c r="J113" i="1" s="1"/>
  <c r="J114" i="1" a="1"/>
  <c r="J114" i="1" s="1"/>
  <c r="J115" i="1" a="1"/>
  <c r="J115" i="1" s="1"/>
  <c r="J118" i="1" a="1"/>
  <c r="J118" i="1" s="1"/>
  <c r="J119" i="1" a="1"/>
  <c r="J119" i="1" s="1"/>
  <c r="J120" i="1" a="1"/>
  <c r="J120" i="1" s="1"/>
  <c r="J121" i="1" a="1"/>
  <c r="J121" i="1" s="1"/>
  <c r="J122" i="1" a="1"/>
  <c r="J122" i="1" s="1"/>
  <c r="J123" i="1" a="1"/>
  <c r="J123" i="1" s="1"/>
  <c r="J124" i="1" a="1"/>
  <c r="J124" i="1" s="1"/>
  <c r="J125" i="1" a="1"/>
  <c r="J125" i="1" s="1"/>
  <c r="J126" i="1" a="1"/>
  <c r="J126" i="1" s="1"/>
  <c r="J127" i="1" a="1"/>
  <c r="J127" i="1" s="1"/>
  <c r="J128" i="1" a="1"/>
  <c r="J128" i="1" s="1"/>
  <c r="J129" i="1" a="1"/>
  <c r="J129" i="1" s="1"/>
  <c r="J130" i="1" a="1"/>
  <c r="J130" i="1" s="1"/>
  <c r="J131" i="1" a="1"/>
  <c r="J131" i="1" s="1"/>
  <c r="J132" i="1" a="1"/>
  <c r="J132" i="1" s="1"/>
  <c r="J133" i="1" a="1"/>
  <c r="J133" i="1" s="1"/>
  <c r="J134" i="1" a="1"/>
  <c r="J134" i="1" s="1"/>
  <c r="J135" i="1" a="1"/>
  <c r="J135" i="1" s="1"/>
  <c r="J136" i="1" a="1"/>
  <c r="J136" i="1" s="1"/>
  <c r="J137" i="1" a="1"/>
  <c r="J137" i="1" s="1"/>
  <c r="J138" i="1" a="1"/>
  <c r="J138" i="1" s="1"/>
  <c r="J139" i="1" a="1"/>
  <c r="J139" i="1" s="1"/>
  <c r="J140" i="1" a="1"/>
  <c r="J140" i="1" s="1"/>
  <c r="J141" i="1" a="1"/>
  <c r="J141" i="1" s="1"/>
  <c r="J142" i="1" a="1"/>
  <c r="J142" i="1" s="1"/>
  <c r="J143" i="1" a="1"/>
  <c r="J143" i="1" s="1"/>
  <c r="J144" i="1" a="1"/>
  <c r="J144" i="1" s="1"/>
  <c r="J145" i="1" a="1"/>
  <c r="J145" i="1" s="1"/>
  <c r="J146" i="1" a="1"/>
  <c r="J146" i="1" s="1"/>
  <c r="J147" i="1" a="1"/>
  <c r="J147" i="1" s="1"/>
  <c r="J148" i="1" a="1"/>
  <c r="J148" i="1" s="1"/>
  <c r="J149" i="1" a="1"/>
  <c r="J149" i="1" s="1"/>
  <c r="J150" i="1" a="1"/>
  <c r="J150" i="1" s="1"/>
  <c r="J151" i="1" a="1"/>
  <c r="J151" i="1" s="1"/>
  <c r="J152" i="1" a="1"/>
  <c r="J152" i="1" s="1"/>
  <c r="J153" i="1" a="1"/>
  <c r="J153" i="1" s="1"/>
  <c r="J154" i="1" a="1"/>
  <c r="J154" i="1" s="1"/>
  <c r="J155" i="1" a="1"/>
  <c r="J155" i="1" s="1"/>
  <c r="J156" i="1" a="1"/>
  <c r="J156" i="1" s="1"/>
  <c r="J157" i="1" a="1"/>
  <c r="J157" i="1" s="1"/>
  <c r="J158" i="1" a="1"/>
  <c r="J158" i="1" s="1"/>
  <c r="J159" i="1" a="1"/>
  <c r="J159" i="1" s="1"/>
  <c r="J160" i="1" a="1"/>
  <c r="J160" i="1" s="1"/>
  <c r="J161" i="1" a="1"/>
  <c r="J161" i="1" s="1"/>
  <c r="J162" i="1" a="1"/>
  <c r="J162" i="1" s="1"/>
  <c r="J163" i="1" a="1"/>
  <c r="J163" i="1" s="1"/>
  <c r="J164" i="1" a="1"/>
  <c r="J164" i="1" s="1"/>
  <c r="J165" i="1" a="1"/>
  <c r="J165" i="1" s="1"/>
  <c r="J166" i="1" a="1"/>
  <c r="J166" i="1" s="1"/>
  <c r="J167" i="1" a="1"/>
  <c r="J167" i="1" s="1"/>
  <c r="J168" i="1" a="1"/>
  <c r="J168" i="1" s="1"/>
  <c r="J169" i="1" a="1"/>
  <c r="J169" i="1" s="1"/>
  <c r="J170" i="1" a="1"/>
  <c r="J170" i="1" s="1"/>
  <c r="J171" i="1" a="1"/>
  <c r="J171" i="1" s="1"/>
  <c r="J172" i="1" a="1"/>
  <c r="J172" i="1" s="1"/>
  <c r="J173" i="1" a="1"/>
  <c r="J173" i="1" s="1"/>
  <c r="J174" i="1" a="1"/>
  <c r="J174" i="1" s="1"/>
  <c r="J175" i="1" a="1"/>
  <c r="J175" i="1" s="1"/>
  <c r="J176" i="1" a="1"/>
  <c r="J176" i="1" s="1"/>
  <c r="J177" i="1" a="1"/>
  <c r="J177" i="1" s="1"/>
  <c r="J178" i="1" a="1"/>
  <c r="J178" i="1" s="1"/>
  <c r="J179" i="1" a="1"/>
  <c r="J179" i="1" s="1"/>
  <c r="J180" i="1" a="1"/>
  <c r="J180" i="1" s="1"/>
  <c r="J181" i="1" a="1"/>
  <c r="J181" i="1" s="1"/>
  <c r="J182" i="1" a="1"/>
  <c r="J182" i="1" s="1"/>
  <c r="J183" i="1" a="1"/>
  <c r="J183" i="1" s="1"/>
  <c r="J184" i="1" a="1"/>
  <c r="J184" i="1" s="1"/>
  <c r="J185" i="1" a="1"/>
  <c r="J185" i="1" s="1"/>
  <c r="J186" i="1" a="1"/>
  <c r="J186" i="1" s="1"/>
  <c r="J187" i="1" a="1"/>
  <c r="J187" i="1" s="1"/>
  <c r="J188" i="1" a="1"/>
  <c r="J188" i="1" s="1"/>
  <c r="J189" i="1" a="1"/>
  <c r="J189" i="1" s="1"/>
  <c r="J190" i="1" a="1"/>
  <c r="J190" i="1" s="1"/>
  <c r="J191" i="1" a="1"/>
  <c r="J191" i="1" s="1"/>
  <c r="J192" i="1" a="1"/>
  <c r="J192" i="1" s="1"/>
  <c r="J193" i="1" a="1"/>
  <c r="J193" i="1" s="1"/>
  <c r="J194" i="1" a="1"/>
  <c r="J194" i="1" s="1"/>
  <c r="J195" i="1" a="1"/>
  <c r="J195" i="1" s="1"/>
  <c r="J196" i="1" a="1"/>
  <c r="J196" i="1" s="1"/>
  <c r="J197" i="1" a="1"/>
  <c r="J197" i="1" s="1"/>
  <c r="J198" i="1" a="1"/>
  <c r="J198" i="1" s="1"/>
  <c r="J199" i="1" a="1"/>
  <c r="J199" i="1" s="1"/>
  <c r="J200" i="1" a="1"/>
  <c r="J200" i="1" s="1"/>
  <c r="J201" i="1" a="1"/>
  <c r="J201" i="1" s="1"/>
  <c r="J202" i="1" a="1"/>
  <c r="J202" i="1" s="1"/>
  <c r="J203" i="1" a="1"/>
  <c r="J203" i="1" s="1"/>
  <c r="J204" i="1" a="1"/>
  <c r="J204" i="1" s="1"/>
  <c r="J205" i="1" a="1"/>
  <c r="J205" i="1" s="1"/>
  <c r="J206" i="1" a="1"/>
  <c r="J206" i="1" s="1"/>
  <c r="J207" i="1" a="1"/>
  <c r="J207" i="1" s="1"/>
  <c r="J208" i="1" a="1"/>
  <c r="J208" i="1" s="1"/>
  <c r="J209" i="1" a="1"/>
  <c r="J209" i="1" s="1"/>
  <c r="J210" i="1" a="1"/>
  <c r="J210" i="1" s="1"/>
  <c r="J211" i="1" a="1"/>
  <c r="J211" i="1" s="1"/>
  <c r="J212" i="1" a="1"/>
  <c r="J212" i="1" s="1"/>
  <c r="J213" i="1" a="1"/>
  <c r="J213" i="1" s="1"/>
  <c r="J214" i="1" a="1"/>
  <c r="J214" i="1" s="1"/>
  <c r="J215" i="1" a="1"/>
  <c r="J215" i="1" s="1"/>
  <c r="J216" i="1" a="1"/>
  <c r="J216" i="1" s="1"/>
  <c r="J217" i="1" a="1"/>
  <c r="J217" i="1" s="1"/>
  <c r="J218" i="1" a="1"/>
  <c r="J218" i="1" s="1"/>
  <c r="J219" i="1" a="1"/>
  <c r="J219" i="1" s="1"/>
  <c r="J220" i="1" a="1"/>
  <c r="J220" i="1" s="1"/>
  <c r="J221" i="1" a="1"/>
  <c r="J221" i="1" s="1"/>
  <c r="J222" i="1" a="1"/>
  <c r="J222" i="1" s="1"/>
  <c r="J223" i="1" a="1"/>
  <c r="J223" i="1" s="1"/>
  <c r="J224" i="1" a="1"/>
  <c r="J224" i="1" s="1"/>
  <c r="J225" i="1" a="1"/>
  <c r="J225" i="1" s="1"/>
  <c r="J226" i="1" a="1"/>
  <c r="J226" i="1" s="1"/>
  <c r="J227" i="1" a="1"/>
  <c r="J227" i="1" s="1"/>
  <c r="J228" i="1" a="1"/>
  <c r="J228" i="1" s="1"/>
  <c r="J229" i="1" a="1"/>
  <c r="J229" i="1" s="1"/>
  <c r="J230" i="1" a="1"/>
  <c r="J230" i="1" s="1"/>
  <c r="J231" i="1" a="1"/>
  <c r="J231" i="1" s="1"/>
  <c r="J232" i="1" a="1"/>
  <c r="J232" i="1" s="1"/>
  <c r="J233" i="1" a="1"/>
  <c r="J233" i="1" s="1"/>
  <c r="J234" i="1" a="1"/>
  <c r="J234" i="1" s="1"/>
  <c r="J235" i="1" a="1"/>
  <c r="J235" i="1" s="1"/>
  <c r="J236" i="1" a="1"/>
  <c r="J236" i="1" s="1"/>
  <c r="J237" i="1" a="1"/>
  <c r="J237" i="1" s="1"/>
  <c r="J238" i="1" a="1"/>
  <c r="J238" i="1" s="1"/>
  <c r="J239" i="1" a="1"/>
  <c r="J239" i="1" s="1"/>
  <c r="J240" i="1" a="1"/>
  <c r="J240" i="1" s="1"/>
  <c r="J241" i="1" a="1"/>
  <c r="J241" i="1" s="1"/>
  <c r="J242" i="1" a="1"/>
  <c r="J242" i="1" s="1"/>
  <c r="J243" i="1" a="1"/>
  <c r="J243" i="1" s="1"/>
  <c r="J244" i="1" a="1"/>
  <c r="J244" i="1" s="1"/>
  <c r="J245" i="1" a="1"/>
  <c r="J245" i="1" s="1"/>
  <c r="J246" i="1" a="1"/>
  <c r="J246" i="1" s="1"/>
  <c r="J247" i="1" a="1"/>
  <c r="J247" i="1" s="1"/>
  <c r="J248" i="1" a="1"/>
  <c r="J248" i="1" s="1"/>
  <c r="J249" i="1" a="1"/>
  <c r="J249" i="1" s="1"/>
  <c r="J250" i="1" a="1"/>
  <c r="J250" i="1" s="1"/>
  <c r="J251" i="1" a="1"/>
  <c r="J251" i="1" s="1"/>
  <c r="J252" i="1" a="1"/>
  <c r="J252" i="1" s="1"/>
  <c r="J253" i="1" a="1"/>
  <c r="J253" i="1" s="1"/>
  <c r="J254" i="1" a="1"/>
  <c r="J254" i="1" s="1"/>
  <c r="J255" i="1" a="1"/>
  <c r="J255" i="1" s="1"/>
  <c r="J256" i="1" a="1"/>
  <c r="J256" i="1" s="1"/>
  <c r="J257" i="1" a="1"/>
  <c r="J257" i="1" s="1"/>
  <c r="J258" i="1" a="1"/>
  <c r="J258" i="1" s="1"/>
  <c r="J259" i="1" a="1"/>
  <c r="J259" i="1" s="1"/>
  <c r="J260" i="1" a="1"/>
  <c r="J260" i="1" s="1"/>
  <c r="J261" i="1" a="1"/>
  <c r="J261" i="1" s="1"/>
  <c r="J262" i="1" a="1"/>
  <c r="J262" i="1" s="1"/>
  <c r="J263" i="1" a="1"/>
  <c r="J263" i="1" s="1"/>
  <c r="J264" i="1" a="1"/>
  <c r="J264" i="1" s="1"/>
  <c r="J265" i="1" a="1"/>
  <c r="J265" i="1" s="1"/>
  <c r="J266" i="1" a="1"/>
  <c r="J266" i="1" s="1"/>
  <c r="J267" i="1" a="1"/>
  <c r="J267" i="1" s="1"/>
  <c r="J268" i="1" a="1"/>
  <c r="J268" i="1" s="1"/>
  <c r="J269" i="1" a="1"/>
  <c r="J269" i="1" s="1"/>
  <c r="J270" i="1" a="1"/>
  <c r="J270" i="1" s="1"/>
  <c r="J271" i="1" a="1"/>
  <c r="J271" i="1" s="1"/>
  <c r="J272" i="1" a="1"/>
  <c r="J272" i="1" s="1"/>
  <c r="J273" i="1" a="1"/>
  <c r="J273" i="1" s="1"/>
  <c r="J274" i="1" a="1"/>
  <c r="J274" i="1" s="1"/>
  <c r="J275" i="1" a="1"/>
  <c r="J275" i="1" s="1"/>
  <c r="J276" i="1" a="1"/>
  <c r="J276" i="1" s="1"/>
  <c r="J277" i="1" a="1"/>
  <c r="J277" i="1" s="1"/>
  <c r="J278" i="1" a="1"/>
  <c r="J278" i="1" s="1"/>
  <c r="J279" i="1" a="1"/>
  <c r="J279" i="1" s="1"/>
  <c r="J280" i="1" a="1"/>
  <c r="J280" i="1" s="1"/>
  <c r="J281" i="1" a="1"/>
  <c r="J281" i="1" s="1"/>
  <c r="J282" i="1" a="1"/>
  <c r="J282" i="1" s="1"/>
  <c r="J283" i="1" a="1"/>
  <c r="J283" i="1" s="1"/>
  <c r="J284" i="1" a="1"/>
  <c r="J284" i="1" s="1"/>
  <c r="J285" i="1" a="1"/>
  <c r="J285" i="1" s="1"/>
  <c r="J286" i="1" a="1"/>
  <c r="J286" i="1" s="1"/>
  <c r="J287" i="1" a="1"/>
  <c r="J287" i="1" s="1"/>
  <c r="J288" i="1" a="1"/>
  <c r="J288" i="1" s="1"/>
  <c r="J289" i="1" a="1"/>
  <c r="J289" i="1" s="1"/>
  <c r="J290" i="1" a="1"/>
  <c r="J290" i="1" s="1"/>
  <c r="J291" i="1" a="1"/>
  <c r="J291" i="1" s="1"/>
  <c r="J292" i="1" a="1"/>
  <c r="J292" i="1" s="1"/>
  <c r="J293" i="1" a="1"/>
  <c r="J293" i="1" s="1"/>
  <c r="J294" i="1" a="1"/>
  <c r="J294" i="1" s="1"/>
  <c r="J295" i="1" a="1"/>
  <c r="J295" i="1" s="1"/>
  <c r="J296" i="1" a="1"/>
  <c r="J296" i="1" s="1"/>
  <c r="J297" i="1" a="1"/>
  <c r="J297" i="1" s="1"/>
  <c r="J298" i="1" a="1"/>
  <c r="J298" i="1" s="1"/>
  <c r="J299" i="1" a="1"/>
  <c r="J299" i="1" s="1"/>
  <c r="J300" i="1" a="1"/>
  <c r="J300" i="1" s="1"/>
  <c r="J301" i="1" a="1"/>
  <c r="J301" i="1" s="1"/>
  <c r="J302" i="1" a="1"/>
  <c r="J302" i="1" s="1"/>
  <c r="J303" i="1" a="1"/>
  <c r="J303" i="1" s="1"/>
  <c r="J304" i="1" a="1"/>
  <c r="J304" i="1" s="1"/>
  <c r="J305" i="1" a="1"/>
  <c r="J305" i="1" s="1"/>
  <c r="J306" i="1" a="1"/>
  <c r="J306" i="1" s="1"/>
  <c r="J307" i="1" a="1"/>
  <c r="J307" i="1" s="1"/>
  <c r="J308" i="1" a="1"/>
  <c r="J308" i="1" s="1"/>
  <c r="J309" i="1" a="1"/>
  <c r="J309" i="1" s="1"/>
  <c r="J310" i="1" a="1"/>
  <c r="J310" i="1" s="1"/>
  <c r="J311" i="1" a="1"/>
  <c r="J311" i="1" s="1"/>
  <c r="J312" i="1" a="1"/>
  <c r="J312" i="1" s="1"/>
  <c r="J313" i="1" a="1"/>
  <c r="J313" i="1" s="1"/>
  <c r="J314" i="1" a="1"/>
  <c r="J314" i="1" s="1"/>
  <c r="J315" i="1" a="1"/>
  <c r="J315" i="1" s="1"/>
  <c r="J316" i="1" a="1"/>
  <c r="J316" i="1" s="1"/>
  <c r="J317" i="1" a="1"/>
  <c r="J317" i="1" s="1"/>
  <c r="J318" i="1" a="1"/>
  <c r="J318" i="1" s="1"/>
  <c r="J319" i="1" a="1"/>
  <c r="J319" i="1" s="1"/>
  <c r="J320" i="1" a="1"/>
  <c r="J320" i="1" s="1"/>
  <c r="J321" i="1" a="1"/>
  <c r="J321" i="1" s="1"/>
  <c r="J322" i="1" a="1"/>
  <c r="J322" i="1" s="1"/>
  <c r="J323" i="1" a="1"/>
  <c r="J323" i="1" s="1"/>
  <c r="J324" i="1" a="1"/>
  <c r="J324" i="1" s="1"/>
  <c r="J325" i="1" a="1"/>
  <c r="J325" i="1" s="1"/>
  <c r="J326" i="1" a="1"/>
  <c r="J326" i="1" s="1"/>
  <c r="J327" i="1" a="1"/>
  <c r="J327" i="1" s="1"/>
  <c r="J328" i="1" a="1"/>
  <c r="J328" i="1" s="1"/>
  <c r="J329" i="1" a="1"/>
  <c r="J329" i="1" s="1"/>
  <c r="J330" i="1" a="1"/>
  <c r="J330" i="1" s="1"/>
  <c r="J331" i="1" a="1"/>
  <c r="J331" i="1" s="1"/>
  <c r="J332" i="1" a="1"/>
  <c r="J332" i="1" s="1"/>
  <c r="J333" i="1" a="1"/>
  <c r="J333" i="1" s="1"/>
  <c r="J334" i="1" a="1"/>
  <c r="J334" i="1" s="1"/>
  <c r="J335" i="1" a="1"/>
  <c r="J335" i="1" s="1"/>
  <c r="J336" i="1" a="1"/>
  <c r="J336" i="1" s="1"/>
  <c r="J337" i="1" a="1"/>
  <c r="J337" i="1" s="1"/>
  <c r="J338" i="1" a="1"/>
  <c r="J338" i="1" s="1"/>
  <c r="J339" i="1" a="1"/>
  <c r="J339" i="1" s="1"/>
  <c r="J340" i="1" a="1"/>
  <c r="J340" i="1" s="1"/>
  <c r="J341" i="1" a="1"/>
  <c r="J341" i="1" s="1"/>
  <c r="J342" i="1" a="1"/>
  <c r="J342" i="1" s="1"/>
  <c r="J343" i="1" a="1"/>
  <c r="J343" i="1" s="1"/>
  <c r="J344" i="1" a="1"/>
  <c r="J344" i="1" s="1"/>
  <c r="J345" i="1" a="1"/>
  <c r="J345" i="1" s="1"/>
  <c r="J346" i="1" a="1"/>
  <c r="J346" i="1" s="1"/>
  <c r="J347" i="1" a="1"/>
  <c r="J347" i="1" s="1"/>
  <c r="J348" i="1" a="1"/>
  <c r="J348" i="1" s="1"/>
  <c r="J349" i="1" a="1"/>
  <c r="J349" i="1" s="1"/>
  <c r="J350" i="1" a="1"/>
  <c r="J350" i="1" s="1"/>
  <c r="J351" i="1" a="1"/>
  <c r="J351" i="1" s="1"/>
  <c r="J352" i="1" a="1"/>
  <c r="J352" i="1" s="1"/>
  <c r="J353" i="1" a="1"/>
  <c r="J353" i="1" s="1"/>
  <c r="J354" i="1" a="1"/>
  <c r="J354" i="1" s="1"/>
  <c r="J355" i="1" a="1"/>
  <c r="J355" i="1" s="1"/>
  <c r="J356" i="1" a="1"/>
  <c r="J356" i="1" s="1"/>
  <c r="J357" i="1" a="1"/>
  <c r="J357" i="1" s="1"/>
  <c r="J358" i="1" a="1"/>
  <c r="J358" i="1" s="1"/>
  <c r="J359" i="1" a="1"/>
  <c r="J359" i="1" s="1"/>
  <c r="J360" i="1" a="1"/>
  <c r="J360" i="1" s="1"/>
  <c r="J361" i="1" a="1"/>
  <c r="J361" i="1" s="1"/>
  <c r="J362" i="1" a="1"/>
  <c r="J362" i="1" s="1"/>
  <c r="J363" i="1" a="1"/>
  <c r="J363" i="1" s="1"/>
  <c r="J364" i="1" a="1"/>
  <c r="J364" i="1" s="1"/>
  <c r="J365" i="1" a="1"/>
  <c r="J365" i="1" s="1"/>
  <c r="J366" i="1" a="1"/>
  <c r="J366" i="1" s="1"/>
  <c r="J367" i="1" a="1"/>
  <c r="J367" i="1" s="1"/>
  <c r="J368" i="1" a="1"/>
  <c r="J368" i="1" s="1"/>
  <c r="J369" i="1" a="1"/>
  <c r="J369" i="1" s="1"/>
  <c r="J370" i="1" a="1"/>
  <c r="J370" i="1" s="1"/>
  <c r="J371" i="1" a="1"/>
  <c r="J371" i="1" s="1"/>
  <c r="J372" i="1" a="1"/>
  <c r="J372" i="1" s="1"/>
  <c r="J373" i="1" a="1"/>
  <c r="J373" i="1" s="1"/>
  <c r="J374" i="1" a="1"/>
  <c r="J374" i="1" s="1"/>
  <c r="J375" i="1" a="1"/>
  <c r="J375" i="1" s="1"/>
  <c r="J376" i="1" a="1"/>
  <c r="J376" i="1" s="1"/>
  <c r="J377" i="1" a="1"/>
  <c r="J377" i="1" s="1"/>
  <c r="J378" i="1" a="1"/>
  <c r="J378" i="1" s="1"/>
  <c r="J379" i="1" a="1"/>
  <c r="J379" i="1" s="1"/>
  <c r="J380" i="1" a="1"/>
  <c r="J380" i="1" s="1"/>
  <c r="J381" i="1" a="1"/>
  <c r="J381" i="1" s="1"/>
  <c r="J382" i="1" a="1"/>
  <c r="J382" i="1" s="1"/>
  <c r="J383" i="1" a="1"/>
  <c r="J383" i="1" s="1"/>
  <c r="J384" i="1" a="1"/>
  <c r="J384" i="1" s="1"/>
  <c r="J385" i="1" a="1"/>
  <c r="J385" i="1" s="1"/>
  <c r="J386" i="1" a="1"/>
  <c r="J386" i="1" s="1"/>
  <c r="J387" i="1" a="1"/>
  <c r="J387" i="1" s="1"/>
  <c r="J388" i="1" a="1"/>
  <c r="J388" i="1" s="1"/>
  <c r="J389" i="1" a="1"/>
  <c r="J389" i="1" s="1"/>
  <c r="J390" i="1" a="1"/>
  <c r="J390" i="1" s="1"/>
  <c r="J391" i="1" a="1"/>
  <c r="J391" i="1" s="1"/>
  <c r="J392" i="1" a="1"/>
  <c r="J392" i="1" s="1"/>
  <c r="J393" i="1" a="1"/>
  <c r="J393" i="1" s="1"/>
  <c r="J394" i="1" a="1"/>
  <c r="J394" i="1" s="1"/>
  <c r="J395" i="1" a="1"/>
  <c r="J395" i="1" s="1"/>
  <c r="J396" i="1" a="1"/>
  <c r="J396" i="1" s="1"/>
  <c r="J397" i="1" a="1"/>
  <c r="J397" i="1" s="1"/>
  <c r="J398" i="1" a="1"/>
  <c r="J398" i="1" s="1"/>
  <c r="J399" i="1" a="1"/>
  <c r="J399" i="1" s="1"/>
  <c r="J400" i="1" a="1"/>
  <c r="J400" i="1" s="1"/>
  <c r="J401" i="1" a="1"/>
  <c r="J401" i="1" s="1"/>
  <c r="J402" i="1" a="1"/>
  <c r="J402" i="1" s="1"/>
  <c r="J403" i="1" a="1"/>
  <c r="J403" i="1" s="1"/>
  <c r="J404" i="1" a="1"/>
  <c r="J404" i="1" s="1"/>
  <c r="J405" i="1" a="1"/>
  <c r="J405" i="1" s="1"/>
  <c r="J406" i="1" a="1"/>
  <c r="J406" i="1" s="1"/>
  <c r="J407" i="1" a="1"/>
  <c r="J407" i="1" s="1"/>
  <c r="J408" i="1" a="1"/>
  <c r="J408" i="1" s="1"/>
  <c r="J409" i="1" a="1"/>
  <c r="J409" i="1" s="1"/>
  <c r="J410" i="1" a="1"/>
  <c r="J410" i="1" s="1"/>
  <c r="J411" i="1" a="1"/>
  <c r="J411" i="1" s="1"/>
  <c r="J412" i="1" a="1"/>
  <c r="J412" i="1" s="1"/>
  <c r="J413" i="1" a="1"/>
  <c r="J413" i="1" s="1"/>
  <c r="J414" i="1" a="1"/>
  <c r="J414" i="1" s="1"/>
  <c r="J415" i="1" a="1"/>
  <c r="J415" i="1" s="1"/>
  <c r="J416" i="1" a="1"/>
  <c r="J416" i="1" s="1"/>
  <c r="J417" i="1" a="1"/>
  <c r="J417" i="1" s="1"/>
  <c r="J418" i="1" a="1"/>
  <c r="J418" i="1" s="1"/>
  <c r="J419" i="1" a="1"/>
  <c r="J419" i="1" s="1"/>
  <c r="J420" i="1" a="1"/>
  <c r="J420" i="1" s="1"/>
  <c r="J421" i="1" a="1"/>
  <c r="J421" i="1" s="1"/>
  <c r="J422" i="1" a="1"/>
  <c r="J422" i="1" s="1"/>
  <c r="J423" i="1" a="1"/>
  <c r="J423" i="1" s="1"/>
  <c r="J424" i="1" a="1"/>
  <c r="J424" i="1" s="1"/>
  <c r="J425" i="1" a="1"/>
  <c r="J425" i="1" s="1"/>
  <c r="J426" i="1" a="1"/>
  <c r="J426" i="1" s="1"/>
  <c r="J427" i="1" a="1"/>
  <c r="J427" i="1" s="1"/>
  <c r="J428" i="1" a="1"/>
  <c r="J428" i="1" s="1"/>
  <c r="J429" i="1" a="1"/>
  <c r="J429" i="1" s="1"/>
  <c r="J430" i="1" a="1"/>
  <c r="J430" i="1" s="1"/>
  <c r="J431" i="1" a="1"/>
  <c r="J431" i="1" s="1"/>
  <c r="J432" i="1" a="1"/>
  <c r="J432" i="1" s="1"/>
  <c r="J433" i="1" a="1"/>
  <c r="J433" i="1" s="1"/>
  <c r="J434" i="1" a="1"/>
  <c r="J434" i="1" s="1"/>
  <c r="J435" i="1" a="1"/>
  <c r="J435" i="1" s="1"/>
  <c r="J436" i="1" a="1"/>
  <c r="J436" i="1" s="1"/>
  <c r="J437" i="1" a="1"/>
  <c r="J437" i="1" s="1"/>
  <c r="J438" i="1" a="1"/>
  <c r="J438" i="1" s="1"/>
  <c r="J439" i="1" a="1"/>
  <c r="J439" i="1" s="1"/>
  <c r="J440" i="1" a="1"/>
  <c r="J440" i="1" s="1"/>
  <c r="J441" i="1" a="1"/>
  <c r="J441" i="1" s="1"/>
  <c r="J442" i="1" a="1"/>
  <c r="J442" i="1" s="1"/>
  <c r="J443" i="1" a="1"/>
  <c r="J443" i="1" s="1"/>
  <c r="J444" i="1" a="1"/>
  <c r="J444" i="1" s="1"/>
  <c r="J445" i="1" a="1"/>
  <c r="J445" i="1" s="1"/>
  <c r="J446" i="1" a="1"/>
  <c r="J446" i="1" s="1"/>
  <c r="J447" i="1" a="1"/>
  <c r="J447" i="1" s="1"/>
  <c r="J448" i="1" a="1"/>
  <c r="J448" i="1" s="1"/>
  <c r="J449" i="1" a="1"/>
  <c r="J449" i="1" s="1"/>
  <c r="J450" i="1" a="1"/>
  <c r="J450" i="1" s="1"/>
  <c r="J451" i="1" a="1"/>
  <c r="J451" i="1" s="1"/>
  <c r="J452" i="1" a="1"/>
  <c r="J452" i="1" s="1"/>
  <c r="J453" i="1" a="1"/>
  <c r="J453" i="1" s="1"/>
  <c r="J454" i="1" a="1"/>
  <c r="J454" i="1" s="1"/>
  <c r="J455" i="1" a="1"/>
  <c r="J455" i="1" s="1"/>
  <c r="J456" i="1" a="1"/>
  <c r="J456" i="1" s="1"/>
  <c r="J457" i="1" a="1"/>
  <c r="J457" i="1" s="1"/>
  <c r="J458" i="1" a="1"/>
  <c r="J458" i="1" s="1"/>
  <c r="J459" i="1" a="1"/>
  <c r="J459" i="1" s="1"/>
  <c r="J460" i="1" a="1"/>
  <c r="J460" i="1" s="1"/>
  <c r="J461" i="1" a="1"/>
  <c r="J461" i="1" s="1"/>
  <c r="J462" i="1" a="1"/>
  <c r="J462" i="1" s="1"/>
  <c r="J463" i="1" a="1"/>
  <c r="J463" i="1" s="1"/>
  <c r="J464" i="1" a="1"/>
  <c r="J464" i="1" s="1"/>
  <c r="J465" i="1" a="1"/>
  <c r="J465" i="1" s="1"/>
  <c r="J466" i="1" a="1"/>
  <c r="J466" i="1" s="1"/>
  <c r="J467" i="1" a="1"/>
  <c r="J467" i="1" s="1"/>
  <c r="J468" i="1" a="1"/>
  <c r="J468" i="1" s="1"/>
  <c r="J469" i="1" a="1"/>
  <c r="J469" i="1" s="1"/>
  <c r="J470" i="1" a="1"/>
  <c r="J470" i="1" s="1"/>
  <c r="J471" i="1" a="1"/>
  <c r="J471" i="1" s="1"/>
  <c r="J472" i="1" a="1"/>
  <c r="J472" i="1" s="1"/>
  <c r="J473" i="1" a="1"/>
  <c r="J473" i="1" s="1"/>
  <c r="J474" i="1" a="1"/>
  <c r="J474" i="1" s="1"/>
  <c r="J475" i="1" a="1"/>
  <c r="J475" i="1" s="1"/>
  <c r="J476" i="1" a="1"/>
  <c r="J476" i="1" s="1"/>
  <c r="J477" i="1" a="1"/>
  <c r="J477" i="1" s="1"/>
  <c r="J478" i="1" a="1"/>
  <c r="J478" i="1" s="1"/>
  <c r="J479" i="1" a="1"/>
  <c r="J479" i="1" s="1"/>
  <c r="J480" i="1" a="1"/>
  <c r="J480" i="1" s="1"/>
  <c r="J481" i="1" a="1"/>
  <c r="J481" i="1" s="1"/>
  <c r="J482" i="1" a="1"/>
  <c r="J482" i="1" s="1"/>
  <c r="J483" i="1" a="1"/>
  <c r="J483" i="1" s="1"/>
  <c r="J484" i="1" a="1"/>
  <c r="J484" i="1" s="1"/>
  <c r="J485" i="1" a="1"/>
  <c r="J485" i="1" s="1"/>
  <c r="J486" i="1" a="1"/>
  <c r="J486" i="1" s="1"/>
  <c r="J487" i="1" a="1"/>
  <c r="J487" i="1" s="1"/>
  <c r="J488" i="1" a="1"/>
  <c r="J488" i="1" s="1"/>
  <c r="J489" i="1" a="1"/>
  <c r="J489" i="1" s="1"/>
  <c r="J490" i="1" a="1"/>
  <c r="J490" i="1" s="1"/>
  <c r="J491" i="1" a="1"/>
  <c r="J491" i="1" s="1"/>
  <c r="J492" i="1" a="1"/>
  <c r="J492" i="1" s="1"/>
  <c r="J493" i="1" a="1"/>
  <c r="J493" i="1" s="1"/>
  <c r="J494" i="1" a="1"/>
  <c r="J494" i="1" s="1"/>
  <c r="J495" i="1" a="1"/>
  <c r="J495" i="1" s="1"/>
  <c r="J496" i="1" a="1"/>
  <c r="J496" i="1" s="1"/>
  <c r="J497" i="1" a="1"/>
  <c r="J497" i="1" s="1"/>
  <c r="J498" i="1" a="1"/>
  <c r="J498" i="1" s="1"/>
  <c r="J499" i="1" a="1"/>
  <c r="J499" i="1" s="1"/>
  <c r="J500" i="1" a="1"/>
  <c r="J500" i="1" s="1"/>
  <c r="J501" i="1" a="1"/>
  <c r="J501" i="1" s="1"/>
  <c r="J502" i="1" a="1"/>
  <c r="J502" i="1" s="1"/>
  <c r="J503" i="1" a="1"/>
  <c r="J503" i="1" s="1"/>
  <c r="J504" i="1" a="1"/>
  <c r="J504" i="1" s="1"/>
  <c r="J505" i="1" a="1"/>
  <c r="J505" i="1" s="1"/>
  <c r="J506" i="1" a="1"/>
  <c r="J506" i="1" s="1"/>
  <c r="J507" i="1" a="1"/>
  <c r="J507" i="1" s="1"/>
  <c r="J508" i="1" a="1"/>
  <c r="J508" i="1" s="1"/>
  <c r="J509" i="1" a="1"/>
  <c r="J509" i="1" s="1"/>
  <c r="J510" i="1" a="1"/>
  <c r="J510" i="1" s="1"/>
  <c r="J511" i="1" a="1"/>
  <c r="J511" i="1" s="1"/>
  <c r="J512" i="1" a="1"/>
  <c r="J512" i="1" s="1"/>
  <c r="J513" i="1" a="1"/>
  <c r="J513" i="1" s="1"/>
  <c r="J514" i="1" a="1"/>
  <c r="J514" i="1" s="1"/>
  <c r="J515" i="1" a="1"/>
  <c r="J515" i="1" s="1"/>
  <c r="J516" i="1" a="1"/>
  <c r="J516" i="1" s="1"/>
  <c r="J517" i="1" a="1"/>
  <c r="J517" i="1" s="1"/>
  <c r="J518" i="1" a="1"/>
  <c r="J518" i="1" s="1"/>
  <c r="J519" i="1" a="1"/>
  <c r="J519" i="1" s="1"/>
  <c r="J520" i="1" a="1"/>
  <c r="J520" i="1" s="1"/>
  <c r="J521" i="1" a="1"/>
  <c r="J521" i="1" s="1"/>
  <c r="J522" i="1" a="1"/>
  <c r="J522" i="1" s="1"/>
  <c r="J523" i="1" a="1"/>
  <c r="J523" i="1" s="1"/>
  <c r="J524" i="1" a="1"/>
  <c r="J524" i="1" s="1"/>
  <c r="J525" i="1" a="1"/>
  <c r="J525" i="1" s="1"/>
  <c r="J526" i="1" a="1"/>
  <c r="J526" i="1" s="1"/>
  <c r="J527" i="1" a="1"/>
  <c r="J527" i="1" s="1"/>
  <c r="J528" i="1" a="1"/>
  <c r="J528" i="1" s="1"/>
  <c r="J529" i="1" a="1"/>
  <c r="J529" i="1" s="1"/>
  <c r="J530" i="1" a="1"/>
  <c r="J530" i="1" s="1"/>
  <c r="J531" i="1" a="1"/>
  <c r="J531" i="1" s="1"/>
  <c r="J532" i="1" a="1"/>
  <c r="J532" i="1" s="1"/>
  <c r="J533" i="1" a="1"/>
  <c r="J533" i="1" s="1"/>
  <c r="I506" i="1" a="1"/>
  <c r="I506" i="1" s="1"/>
  <c r="H506" i="1" a="1"/>
  <c r="H506" i="1" s="1"/>
  <c r="I438" i="1" a="1"/>
  <c r="I438" i="1" s="1"/>
  <c r="H438" i="1" a="1"/>
  <c r="H438" i="1" s="1"/>
  <c r="I328" i="1" a="1"/>
  <c r="I328" i="1" s="1"/>
  <c r="H328" i="1" a="1"/>
  <c r="H328" i="1" s="1"/>
  <c r="I288" i="1" a="1"/>
  <c r="I288" i="1" s="1"/>
  <c r="H288" i="1" a="1"/>
  <c r="H288" i="1" s="1"/>
  <c r="I247" i="1" a="1"/>
  <c r="I247" i="1" s="1"/>
  <c r="H247" i="1" a="1"/>
  <c r="H247" i="1" s="1"/>
  <c r="I184" i="1" a="1"/>
  <c r="I184" i="1" s="1"/>
  <c r="H184" i="1" a="1"/>
  <c r="H184" i="1" s="1"/>
  <c r="I124" i="1" a="1"/>
  <c r="I124" i="1" s="1"/>
  <c r="H124" i="1" a="1"/>
  <c r="H124" i="1" s="1"/>
  <c r="I65" i="1" a="1"/>
  <c r="I65" i="1" s="1"/>
  <c r="H65" i="1" a="1"/>
  <c r="H65" i="1" s="1"/>
  <c r="G506" i="1"/>
  <c r="G438" i="1"/>
  <c r="G328" i="1"/>
  <c r="G288" i="1"/>
  <c r="G247" i="1"/>
  <c r="G184" i="1"/>
  <c r="G124" i="1"/>
  <c r="G65" i="1"/>
  <c r="G504" i="1"/>
  <c r="G6" i="1"/>
  <c r="H6" i="1" a="1"/>
  <c r="H6" i="1" s="1"/>
  <c r="I6" i="1" a="1"/>
  <c r="I6" i="1" s="1"/>
  <c r="I4" i="1" a="1"/>
  <c r="I4" i="1" s="1"/>
  <c r="I5" i="1" a="1"/>
  <c r="I5" i="1" s="1"/>
  <c r="I7" i="1" a="1"/>
  <c r="I7" i="1" s="1"/>
  <c r="I8" i="1" a="1"/>
  <c r="I8" i="1" s="1"/>
  <c r="I9" i="1" a="1"/>
  <c r="I9" i="1" s="1"/>
  <c r="I10" i="1" a="1"/>
  <c r="I10" i="1" s="1"/>
  <c r="I11" i="1" a="1"/>
  <c r="I11" i="1" s="1"/>
  <c r="I12" i="1" a="1"/>
  <c r="I12" i="1" s="1"/>
  <c r="I13" i="1" a="1"/>
  <c r="I13" i="1" s="1"/>
  <c r="I14" i="1" a="1"/>
  <c r="I14" i="1" s="1"/>
  <c r="I15" i="1" a="1"/>
  <c r="I15" i="1" s="1"/>
  <c r="I16" i="1" a="1"/>
  <c r="I16" i="1" s="1"/>
  <c r="I17" i="1" a="1"/>
  <c r="I17" i="1" s="1"/>
  <c r="I18" i="1" a="1"/>
  <c r="I18" i="1" s="1"/>
  <c r="I19" i="1" a="1"/>
  <c r="I19" i="1" s="1"/>
  <c r="I20" i="1" a="1"/>
  <c r="I20" i="1" s="1"/>
  <c r="I21" i="1" a="1"/>
  <c r="I21" i="1" s="1"/>
  <c r="I22" i="1" a="1"/>
  <c r="I22" i="1" s="1"/>
  <c r="I23" i="1" a="1"/>
  <c r="I23" i="1" s="1"/>
  <c r="I24" i="1" a="1"/>
  <c r="I24" i="1" s="1"/>
  <c r="I25" i="1" a="1"/>
  <c r="I25" i="1" s="1"/>
  <c r="I26" i="1" a="1"/>
  <c r="I26" i="1" s="1"/>
  <c r="I27" i="1" a="1"/>
  <c r="I27" i="1" s="1"/>
  <c r="I28" i="1" a="1"/>
  <c r="I28" i="1" s="1"/>
  <c r="I29" i="1" a="1"/>
  <c r="I29" i="1" s="1"/>
  <c r="I30" i="1" a="1"/>
  <c r="I30" i="1" s="1"/>
  <c r="I31" i="1" a="1"/>
  <c r="I31" i="1" s="1"/>
  <c r="I32" i="1" a="1"/>
  <c r="I32" i="1" s="1"/>
  <c r="I33" i="1" a="1"/>
  <c r="I33" i="1" s="1"/>
  <c r="I34" i="1" a="1"/>
  <c r="I34" i="1" s="1"/>
  <c r="I35" i="1" a="1"/>
  <c r="I35" i="1" s="1"/>
  <c r="I36" i="1" a="1"/>
  <c r="I36" i="1" s="1"/>
  <c r="I37" i="1" a="1"/>
  <c r="I37" i="1" s="1"/>
  <c r="I38" i="1" a="1"/>
  <c r="I38" i="1" s="1"/>
  <c r="I39" i="1" a="1"/>
  <c r="I39" i="1" s="1"/>
  <c r="I40" i="1" a="1"/>
  <c r="I40" i="1" s="1"/>
  <c r="I41" i="1" a="1"/>
  <c r="I41" i="1" s="1"/>
  <c r="I42" i="1" a="1"/>
  <c r="I42" i="1" s="1"/>
  <c r="I43" i="1" a="1"/>
  <c r="I43" i="1" s="1"/>
  <c r="I44" i="1" a="1"/>
  <c r="I44" i="1" s="1"/>
  <c r="I45" i="1" a="1"/>
  <c r="I45" i="1" s="1"/>
  <c r="I46" i="1" a="1"/>
  <c r="I46" i="1" s="1"/>
  <c r="I47" i="1" a="1"/>
  <c r="I47" i="1" s="1"/>
  <c r="I48" i="1" a="1"/>
  <c r="I48" i="1" s="1"/>
  <c r="I49" i="1" a="1"/>
  <c r="I49" i="1" s="1"/>
  <c r="I50" i="1" a="1"/>
  <c r="I50" i="1" s="1"/>
  <c r="I51" i="1" a="1"/>
  <c r="I51" i="1" s="1"/>
  <c r="I52" i="1" a="1"/>
  <c r="I52" i="1" s="1"/>
  <c r="I53" i="1" a="1"/>
  <c r="I53" i="1" s="1"/>
  <c r="I54" i="1" a="1"/>
  <c r="I54" i="1" s="1"/>
  <c r="I55" i="1" a="1"/>
  <c r="I55" i="1" s="1"/>
  <c r="I56" i="1" a="1"/>
  <c r="I56" i="1" s="1"/>
  <c r="I57" i="1" a="1"/>
  <c r="I57" i="1" s="1"/>
  <c r="I58" i="1" a="1"/>
  <c r="I58" i="1" s="1"/>
  <c r="I59" i="1" a="1"/>
  <c r="I59" i="1" s="1"/>
  <c r="I60" i="1" a="1"/>
  <c r="I60" i="1" s="1"/>
  <c r="I61" i="1" a="1"/>
  <c r="I61" i="1" s="1"/>
  <c r="I62" i="1" a="1"/>
  <c r="I62" i="1" s="1"/>
  <c r="I63" i="1" a="1"/>
  <c r="I63" i="1" s="1"/>
  <c r="I64" i="1" a="1"/>
  <c r="I64" i="1" s="1"/>
  <c r="I66" i="1" a="1"/>
  <c r="I66" i="1" s="1"/>
  <c r="I67" i="1" a="1"/>
  <c r="I67" i="1" s="1"/>
  <c r="I68" i="1" a="1"/>
  <c r="I68" i="1" s="1"/>
  <c r="I69" i="1" a="1"/>
  <c r="I69" i="1" s="1"/>
  <c r="I70" i="1" a="1"/>
  <c r="I70" i="1" s="1"/>
  <c r="I71" i="1" a="1"/>
  <c r="I71" i="1" s="1"/>
  <c r="I72" i="1" a="1"/>
  <c r="I72" i="1" s="1"/>
  <c r="I73" i="1" a="1"/>
  <c r="I73" i="1" s="1"/>
  <c r="I74" i="1" a="1"/>
  <c r="I74" i="1" s="1"/>
  <c r="I75" i="1" a="1"/>
  <c r="I75" i="1" s="1"/>
  <c r="I76" i="1" a="1"/>
  <c r="I76" i="1" s="1"/>
  <c r="I77" i="1" a="1"/>
  <c r="I77" i="1" s="1"/>
  <c r="I78" i="1" a="1"/>
  <c r="I78" i="1" s="1"/>
  <c r="I79" i="1" a="1"/>
  <c r="I79" i="1" s="1"/>
  <c r="I80" i="1" a="1"/>
  <c r="I80" i="1" s="1"/>
  <c r="I81" i="1" a="1"/>
  <c r="I81" i="1" s="1"/>
  <c r="I82" i="1" a="1"/>
  <c r="I82" i="1" s="1"/>
  <c r="I83" i="1" a="1"/>
  <c r="I83" i="1" s="1"/>
  <c r="I84" i="1" a="1"/>
  <c r="I84" i="1" s="1"/>
  <c r="I85" i="1" a="1"/>
  <c r="I85" i="1" s="1"/>
  <c r="I86" i="1" a="1"/>
  <c r="I86" i="1" s="1"/>
  <c r="I87" i="1" a="1"/>
  <c r="I87" i="1" s="1"/>
  <c r="I88" i="1" a="1"/>
  <c r="I88" i="1" s="1"/>
  <c r="I89" i="1" a="1"/>
  <c r="I89" i="1" s="1"/>
  <c r="I90" i="1" a="1"/>
  <c r="I90" i="1" s="1"/>
  <c r="I91" i="1" a="1"/>
  <c r="I91" i="1" s="1"/>
  <c r="I92" i="1" a="1"/>
  <c r="I92" i="1" s="1"/>
  <c r="I93" i="1" a="1"/>
  <c r="I93" i="1" s="1"/>
  <c r="I94" i="1" a="1"/>
  <c r="I94" i="1" s="1"/>
  <c r="I95" i="1" a="1"/>
  <c r="I95" i="1" s="1"/>
  <c r="I96" i="1" a="1"/>
  <c r="I96" i="1" s="1"/>
  <c r="I97" i="1" a="1"/>
  <c r="I97" i="1" s="1"/>
  <c r="I98" i="1" a="1"/>
  <c r="I98" i="1" s="1"/>
  <c r="I99" i="1" a="1"/>
  <c r="I99" i="1" s="1"/>
  <c r="I100" i="1" a="1"/>
  <c r="I100" i="1" s="1"/>
  <c r="I101" i="1" a="1"/>
  <c r="I101" i="1" s="1"/>
  <c r="I102" i="1" a="1"/>
  <c r="I102" i="1" s="1"/>
  <c r="I103" i="1" a="1"/>
  <c r="I103" i="1" s="1"/>
  <c r="I104" i="1" a="1"/>
  <c r="I104" i="1" s="1"/>
  <c r="I105" i="1" a="1"/>
  <c r="I105" i="1" s="1"/>
  <c r="I106" i="1" a="1"/>
  <c r="I106" i="1" s="1"/>
  <c r="I107" i="1" a="1"/>
  <c r="I107" i="1" s="1"/>
  <c r="I108" i="1" a="1"/>
  <c r="I108" i="1" s="1"/>
  <c r="I109" i="1" a="1"/>
  <c r="I109" i="1" s="1"/>
  <c r="I110" i="1" a="1"/>
  <c r="I110" i="1" s="1"/>
  <c r="I111" i="1" a="1"/>
  <c r="I111" i="1" s="1"/>
  <c r="I112" i="1" a="1"/>
  <c r="I112" i="1" s="1"/>
  <c r="I113" i="1" a="1"/>
  <c r="I113" i="1" s="1"/>
  <c r="I114" i="1" a="1"/>
  <c r="I114" i="1" s="1"/>
  <c r="I115" i="1" a="1"/>
  <c r="I115" i="1" s="1"/>
  <c r="I118" i="1" a="1"/>
  <c r="I118" i="1" s="1"/>
  <c r="I119" i="1" a="1"/>
  <c r="I119" i="1" s="1"/>
  <c r="I120" i="1" a="1"/>
  <c r="I120" i="1" s="1"/>
  <c r="I121" i="1" a="1"/>
  <c r="I121" i="1" s="1"/>
  <c r="I122" i="1" a="1"/>
  <c r="I122" i="1" s="1"/>
  <c r="I123" i="1" a="1"/>
  <c r="I123" i="1" s="1"/>
  <c r="I125" i="1" a="1"/>
  <c r="I125" i="1" s="1"/>
  <c r="I126" i="1" a="1"/>
  <c r="I126" i="1" s="1"/>
  <c r="I127" i="1" a="1"/>
  <c r="I127" i="1" s="1"/>
  <c r="I128" i="1" a="1"/>
  <c r="I128" i="1" s="1"/>
  <c r="I129" i="1" a="1"/>
  <c r="I129" i="1" s="1"/>
  <c r="I130" i="1" a="1"/>
  <c r="I130" i="1" s="1"/>
  <c r="I131" i="1" a="1"/>
  <c r="I131" i="1" s="1"/>
  <c r="I132" i="1" a="1"/>
  <c r="I132" i="1" s="1"/>
  <c r="I133" i="1" a="1"/>
  <c r="I133" i="1" s="1"/>
  <c r="I134" i="1" a="1"/>
  <c r="I134" i="1" s="1"/>
  <c r="I135" i="1" a="1"/>
  <c r="I135" i="1" s="1"/>
  <c r="I136" i="1" a="1"/>
  <c r="I136" i="1" s="1"/>
  <c r="I137" i="1" a="1"/>
  <c r="I137" i="1" s="1"/>
  <c r="I138" i="1" a="1"/>
  <c r="I138" i="1" s="1"/>
  <c r="I139" i="1" a="1"/>
  <c r="I139" i="1" s="1"/>
  <c r="I140" i="1" a="1"/>
  <c r="I140" i="1" s="1"/>
  <c r="I141" i="1" a="1"/>
  <c r="I141" i="1" s="1"/>
  <c r="I142" i="1" a="1"/>
  <c r="I142" i="1" s="1"/>
  <c r="I143" i="1" a="1"/>
  <c r="I143" i="1" s="1"/>
  <c r="I144" i="1" a="1"/>
  <c r="I144" i="1" s="1"/>
  <c r="I145" i="1" a="1"/>
  <c r="I145" i="1" s="1"/>
  <c r="I146" i="1" a="1"/>
  <c r="I146" i="1" s="1"/>
  <c r="I147" i="1" a="1"/>
  <c r="I147" i="1" s="1"/>
  <c r="I148" i="1" a="1"/>
  <c r="I148" i="1" s="1"/>
  <c r="I149" i="1" a="1"/>
  <c r="I149" i="1" s="1"/>
  <c r="I150" i="1" a="1"/>
  <c r="I150" i="1" s="1"/>
  <c r="I151" i="1" a="1"/>
  <c r="I151" i="1" s="1"/>
  <c r="I152" i="1" a="1"/>
  <c r="I152" i="1" s="1"/>
  <c r="I153" i="1" a="1"/>
  <c r="I153" i="1" s="1"/>
  <c r="I154" i="1" a="1"/>
  <c r="I154" i="1" s="1"/>
  <c r="I155" i="1" a="1"/>
  <c r="I155" i="1" s="1"/>
  <c r="I156" i="1" a="1"/>
  <c r="I156" i="1" s="1"/>
  <c r="I157" i="1" a="1"/>
  <c r="I157" i="1" s="1"/>
  <c r="I158" i="1" a="1"/>
  <c r="I158" i="1" s="1"/>
  <c r="I159" i="1" a="1"/>
  <c r="I159" i="1" s="1"/>
  <c r="I160" i="1" a="1"/>
  <c r="I160" i="1" s="1"/>
  <c r="I161" i="1" a="1"/>
  <c r="I161" i="1" s="1"/>
  <c r="I162" i="1" a="1"/>
  <c r="I162" i="1" s="1"/>
  <c r="I163" i="1" a="1"/>
  <c r="I163" i="1" s="1"/>
  <c r="I164" i="1" a="1"/>
  <c r="I164" i="1" s="1"/>
  <c r="I165" i="1" a="1"/>
  <c r="I165" i="1" s="1"/>
  <c r="I166" i="1" a="1"/>
  <c r="I166" i="1" s="1"/>
  <c r="I167" i="1" a="1"/>
  <c r="I167" i="1" s="1"/>
  <c r="I168" i="1" a="1"/>
  <c r="I168" i="1" s="1"/>
  <c r="I169" i="1" a="1"/>
  <c r="I169" i="1" s="1"/>
  <c r="I170" i="1" a="1"/>
  <c r="I170" i="1" s="1"/>
  <c r="I171" i="1" a="1"/>
  <c r="I171" i="1" s="1"/>
  <c r="I172" i="1" a="1"/>
  <c r="I172" i="1" s="1"/>
  <c r="I173" i="1" a="1"/>
  <c r="I173" i="1" s="1"/>
  <c r="I174" i="1" a="1"/>
  <c r="I174" i="1" s="1"/>
  <c r="I175" i="1" a="1"/>
  <c r="I175" i="1" s="1"/>
  <c r="I176" i="1" a="1"/>
  <c r="I176" i="1" s="1"/>
  <c r="I177" i="1" a="1"/>
  <c r="I177" i="1" s="1"/>
  <c r="I178" i="1" a="1"/>
  <c r="I178" i="1" s="1"/>
  <c r="I179" i="1" a="1"/>
  <c r="I179" i="1" s="1"/>
  <c r="I180" i="1" a="1"/>
  <c r="I180" i="1" s="1"/>
  <c r="I181" i="1" a="1"/>
  <c r="I181" i="1" s="1"/>
  <c r="I182" i="1" a="1"/>
  <c r="I182" i="1" s="1"/>
  <c r="I183" i="1" a="1"/>
  <c r="I183" i="1" s="1"/>
  <c r="I185" i="1" a="1"/>
  <c r="I185" i="1" s="1"/>
  <c r="I186" i="1" a="1"/>
  <c r="I186" i="1" s="1"/>
  <c r="I187" i="1" a="1"/>
  <c r="I187" i="1" s="1"/>
  <c r="I188" i="1" a="1"/>
  <c r="I188" i="1" s="1"/>
  <c r="I189" i="1" a="1"/>
  <c r="I189" i="1" s="1"/>
  <c r="I190" i="1" a="1"/>
  <c r="I190" i="1" s="1"/>
  <c r="I191" i="1" a="1"/>
  <c r="I191" i="1" s="1"/>
  <c r="I192" i="1" a="1"/>
  <c r="I192" i="1" s="1"/>
  <c r="I193" i="1" a="1"/>
  <c r="I193" i="1" s="1"/>
  <c r="I194" i="1" a="1"/>
  <c r="I194" i="1" s="1"/>
  <c r="I195" i="1" a="1"/>
  <c r="I195" i="1" s="1"/>
  <c r="I196" i="1" a="1"/>
  <c r="I196" i="1" s="1"/>
  <c r="I197" i="1" a="1"/>
  <c r="I197" i="1" s="1"/>
  <c r="I198" i="1" a="1"/>
  <c r="I198" i="1" s="1"/>
  <c r="I199" i="1" a="1"/>
  <c r="I199" i="1" s="1"/>
  <c r="I200" i="1" a="1"/>
  <c r="I200" i="1" s="1"/>
  <c r="I201" i="1" a="1"/>
  <c r="I201" i="1" s="1"/>
  <c r="I202" i="1" a="1"/>
  <c r="I202" i="1" s="1"/>
  <c r="I203" i="1" a="1"/>
  <c r="I203" i="1" s="1"/>
  <c r="I204" i="1" a="1"/>
  <c r="I204" i="1" s="1"/>
  <c r="I205" i="1" a="1"/>
  <c r="I205" i="1" s="1"/>
  <c r="I206" i="1" a="1"/>
  <c r="I206" i="1" s="1"/>
  <c r="I207" i="1" a="1"/>
  <c r="I207" i="1" s="1"/>
  <c r="I208" i="1" a="1"/>
  <c r="I208" i="1" s="1"/>
  <c r="I209" i="1" a="1"/>
  <c r="I209" i="1" s="1"/>
  <c r="I210" i="1" a="1"/>
  <c r="I210" i="1" s="1"/>
  <c r="I211" i="1" a="1"/>
  <c r="I211" i="1" s="1"/>
  <c r="I212" i="1" a="1"/>
  <c r="I212" i="1" s="1"/>
  <c r="I213" i="1" a="1"/>
  <c r="I213" i="1" s="1"/>
  <c r="I214" i="1" a="1"/>
  <c r="I214" i="1" s="1"/>
  <c r="I215" i="1" a="1"/>
  <c r="I215" i="1" s="1"/>
  <c r="I216" i="1" a="1"/>
  <c r="I216" i="1" s="1"/>
  <c r="I217" i="1" a="1"/>
  <c r="I217" i="1" s="1"/>
  <c r="I218" i="1" a="1"/>
  <c r="I218" i="1" s="1"/>
  <c r="I219" i="1" a="1"/>
  <c r="I219" i="1" s="1"/>
  <c r="I220" i="1" a="1"/>
  <c r="I220" i="1" s="1"/>
  <c r="I221" i="1" a="1"/>
  <c r="I221" i="1" s="1"/>
  <c r="I222" i="1" a="1"/>
  <c r="I222" i="1" s="1"/>
  <c r="I223" i="1" a="1"/>
  <c r="I223" i="1" s="1"/>
  <c r="I224" i="1" a="1"/>
  <c r="I224" i="1" s="1"/>
  <c r="I225" i="1" a="1"/>
  <c r="I225" i="1" s="1"/>
  <c r="I226" i="1" a="1"/>
  <c r="I226" i="1" s="1"/>
  <c r="I227" i="1" a="1"/>
  <c r="I227" i="1" s="1"/>
  <c r="I228" i="1" a="1"/>
  <c r="I228" i="1" s="1"/>
  <c r="I229" i="1" a="1"/>
  <c r="I229" i="1" s="1"/>
  <c r="I230" i="1" a="1"/>
  <c r="I230" i="1" s="1"/>
  <c r="I231" i="1" a="1"/>
  <c r="I231" i="1" s="1"/>
  <c r="I232" i="1" a="1"/>
  <c r="I232" i="1" s="1"/>
  <c r="I233" i="1" a="1"/>
  <c r="I233" i="1" s="1"/>
  <c r="I234" i="1" a="1"/>
  <c r="I234" i="1" s="1"/>
  <c r="I235" i="1" a="1"/>
  <c r="I235" i="1" s="1"/>
  <c r="I236" i="1" a="1"/>
  <c r="I236" i="1" s="1"/>
  <c r="I237" i="1" a="1"/>
  <c r="I237" i="1" s="1"/>
  <c r="I238" i="1" a="1"/>
  <c r="I238" i="1" s="1"/>
  <c r="I239" i="1" a="1"/>
  <c r="I239" i="1" s="1"/>
  <c r="I240" i="1" a="1"/>
  <c r="I240" i="1" s="1"/>
  <c r="I241" i="1" a="1"/>
  <c r="I241" i="1" s="1"/>
  <c r="I242" i="1" a="1"/>
  <c r="I242" i="1" s="1"/>
  <c r="I243" i="1" a="1"/>
  <c r="I243" i="1" s="1"/>
  <c r="I244" i="1" a="1"/>
  <c r="I244" i="1" s="1"/>
  <c r="I245" i="1" a="1"/>
  <c r="I245" i="1" s="1"/>
  <c r="I246" i="1" a="1"/>
  <c r="I246" i="1" s="1"/>
  <c r="I248" i="1" a="1"/>
  <c r="I248" i="1" s="1"/>
  <c r="I249" i="1" a="1"/>
  <c r="I249" i="1" s="1"/>
  <c r="I250" i="1" a="1"/>
  <c r="I250" i="1" s="1"/>
  <c r="I251" i="1" a="1"/>
  <c r="I251" i="1" s="1"/>
  <c r="I252" i="1" a="1"/>
  <c r="I252" i="1" s="1"/>
  <c r="I253" i="1" a="1"/>
  <c r="I253" i="1" s="1"/>
  <c r="I254" i="1" a="1"/>
  <c r="I254" i="1" s="1"/>
  <c r="I255" i="1" a="1"/>
  <c r="I255" i="1" s="1"/>
  <c r="I256" i="1" a="1"/>
  <c r="I256" i="1" s="1"/>
  <c r="I257" i="1" a="1"/>
  <c r="I257" i="1" s="1"/>
  <c r="I258" i="1" a="1"/>
  <c r="I258" i="1" s="1"/>
  <c r="I259" i="1" a="1"/>
  <c r="I259" i="1" s="1"/>
  <c r="I260" i="1" a="1"/>
  <c r="I260" i="1" s="1"/>
  <c r="I261" i="1" a="1"/>
  <c r="I261" i="1" s="1"/>
  <c r="I262" i="1" a="1"/>
  <c r="I262" i="1" s="1"/>
  <c r="I263" i="1" a="1"/>
  <c r="I263" i="1" s="1"/>
  <c r="I264" i="1" a="1"/>
  <c r="I264" i="1" s="1"/>
  <c r="I265" i="1" a="1"/>
  <c r="I265" i="1" s="1"/>
  <c r="I266" i="1" a="1"/>
  <c r="I266" i="1" s="1"/>
  <c r="I267" i="1" a="1"/>
  <c r="I267" i="1" s="1"/>
  <c r="I268" i="1" a="1"/>
  <c r="I268" i="1" s="1"/>
  <c r="I269" i="1" a="1"/>
  <c r="I269" i="1" s="1"/>
  <c r="I270" i="1" a="1"/>
  <c r="I270" i="1" s="1"/>
  <c r="I271" i="1" a="1"/>
  <c r="I271" i="1" s="1"/>
  <c r="I272" i="1" a="1"/>
  <c r="I272" i="1" s="1"/>
  <c r="I273" i="1" a="1"/>
  <c r="I273" i="1" s="1"/>
  <c r="I274" i="1" a="1"/>
  <c r="I274" i="1" s="1"/>
  <c r="I275" i="1" a="1"/>
  <c r="I275" i="1" s="1"/>
  <c r="I276" i="1" a="1"/>
  <c r="I276" i="1" s="1"/>
  <c r="I277" i="1" a="1"/>
  <c r="I277" i="1" s="1"/>
  <c r="I278" i="1" a="1"/>
  <c r="I278" i="1" s="1"/>
  <c r="I279" i="1" a="1"/>
  <c r="I279" i="1" s="1"/>
  <c r="I280" i="1" a="1"/>
  <c r="I280" i="1" s="1"/>
  <c r="I281" i="1" a="1"/>
  <c r="I281" i="1" s="1"/>
  <c r="I282" i="1" a="1"/>
  <c r="I282" i="1" s="1"/>
  <c r="I283" i="1" a="1"/>
  <c r="I283" i="1" s="1"/>
  <c r="I284" i="1" a="1"/>
  <c r="I284" i="1" s="1"/>
  <c r="I285" i="1" a="1"/>
  <c r="I285" i="1" s="1"/>
  <c r="I286" i="1" a="1"/>
  <c r="I286" i="1" s="1"/>
  <c r="I287" i="1" a="1"/>
  <c r="I287" i="1" s="1"/>
  <c r="I289" i="1" a="1"/>
  <c r="I289" i="1" s="1"/>
  <c r="I290" i="1" a="1"/>
  <c r="I290" i="1" s="1"/>
  <c r="I291" i="1" a="1"/>
  <c r="I291" i="1" s="1"/>
  <c r="I292" i="1" a="1"/>
  <c r="I292" i="1" s="1"/>
  <c r="I293" i="1" a="1"/>
  <c r="I293" i="1" s="1"/>
  <c r="I294" i="1" a="1"/>
  <c r="I294" i="1" s="1"/>
  <c r="I295" i="1" a="1"/>
  <c r="I295" i="1" s="1"/>
  <c r="I296" i="1" a="1"/>
  <c r="I296" i="1" s="1"/>
  <c r="I297" i="1" a="1"/>
  <c r="I297" i="1" s="1"/>
  <c r="I298" i="1" a="1"/>
  <c r="I298" i="1" s="1"/>
  <c r="I299" i="1" a="1"/>
  <c r="I299" i="1" s="1"/>
  <c r="I300" i="1" a="1"/>
  <c r="I300" i="1" s="1"/>
  <c r="I301" i="1" a="1"/>
  <c r="I301" i="1" s="1"/>
  <c r="I302" i="1" a="1"/>
  <c r="I302" i="1" s="1"/>
  <c r="I303" i="1" a="1"/>
  <c r="I303" i="1" s="1"/>
  <c r="I304" i="1" a="1"/>
  <c r="I304" i="1" s="1"/>
  <c r="I305" i="1" a="1"/>
  <c r="I305" i="1" s="1"/>
  <c r="I306" i="1" a="1"/>
  <c r="I306" i="1" s="1"/>
  <c r="I307" i="1" a="1"/>
  <c r="I307" i="1" s="1"/>
  <c r="I308" i="1" a="1"/>
  <c r="I308" i="1" s="1"/>
  <c r="I309" i="1" a="1"/>
  <c r="I309" i="1" s="1"/>
  <c r="I310" i="1" a="1"/>
  <c r="I310" i="1" s="1"/>
  <c r="I311" i="1" a="1"/>
  <c r="I311" i="1" s="1"/>
  <c r="I312" i="1" a="1"/>
  <c r="I312" i="1" s="1"/>
  <c r="I313" i="1" a="1"/>
  <c r="I313" i="1" s="1"/>
  <c r="I314" i="1" a="1"/>
  <c r="I314" i="1" s="1"/>
  <c r="I315" i="1" a="1"/>
  <c r="I315" i="1" s="1"/>
  <c r="I316" i="1" a="1"/>
  <c r="I316" i="1" s="1"/>
  <c r="I317" i="1" a="1"/>
  <c r="I317" i="1" s="1"/>
  <c r="I318" i="1" a="1"/>
  <c r="I318" i="1" s="1"/>
  <c r="I319" i="1" a="1"/>
  <c r="I319" i="1" s="1"/>
  <c r="I320" i="1" a="1"/>
  <c r="I320" i="1" s="1"/>
  <c r="I321" i="1" a="1"/>
  <c r="I321" i="1" s="1"/>
  <c r="I322" i="1" a="1"/>
  <c r="I322" i="1" s="1"/>
  <c r="I323" i="1" a="1"/>
  <c r="I323" i="1" s="1"/>
  <c r="I324" i="1" a="1"/>
  <c r="I324" i="1" s="1"/>
  <c r="I325" i="1" a="1"/>
  <c r="I325" i="1" s="1"/>
  <c r="I326" i="1" a="1"/>
  <c r="I326" i="1" s="1"/>
  <c r="I327" i="1" a="1"/>
  <c r="I327" i="1" s="1"/>
  <c r="I329" i="1" a="1"/>
  <c r="I329" i="1" s="1"/>
  <c r="I330" i="1" a="1"/>
  <c r="I330" i="1" s="1"/>
  <c r="I331" i="1" a="1"/>
  <c r="I331" i="1" s="1"/>
  <c r="I332" i="1" a="1"/>
  <c r="I332" i="1" s="1"/>
  <c r="I333" i="1" a="1"/>
  <c r="I333" i="1" s="1"/>
  <c r="I334" i="1" a="1"/>
  <c r="I334" i="1" s="1"/>
  <c r="I335" i="1" a="1"/>
  <c r="I335" i="1" s="1"/>
  <c r="I336" i="1" a="1"/>
  <c r="I336" i="1" s="1"/>
  <c r="I337" i="1" a="1"/>
  <c r="I337" i="1" s="1"/>
  <c r="I338" i="1" a="1"/>
  <c r="I338" i="1" s="1"/>
  <c r="I339" i="1" a="1"/>
  <c r="I339" i="1" s="1"/>
  <c r="I340" i="1" a="1"/>
  <c r="I340" i="1" s="1"/>
  <c r="I341" i="1" a="1"/>
  <c r="I341" i="1" s="1"/>
  <c r="I342" i="1" a="1"/>
  <c r="I342" i="1" s="1"/>
  <c r="I343" i="1" a="1"/>
  <c r="I343" i="1" s="1"/>
  <c r="I344" i="1" a="1"/>
  <c r="I344" i="1" s="1"/>
  <c r="I345" i="1" a="1"/>
  <c r="I345" i="1" s="1"/>
  <c r="I346" i="1" a="1"/>
  <c r="I346" i="1" s="1"/>
  <c r="I347" i="1" a="1"/>
  <c r="I347" i="1" s="1"/>
  <c r="I348" i="1" a="1"/>
  <c r="I348" i="1" s="1"/>
  <c r="I349" i="1" a="1"/>
  <c r="I349" i="1" s="1"/>
  <c r="I350" i="1" a="1"/>
  <c r="I350" i="1" s="1"/>
  <c r="I351" i="1" a="1"/>
  <c r="I351" i="1" s="1"/>
  <c r="I352" i="1" a="1"/>
  <c r="I352" i="1" s="1"/>
  <c r="I353" i="1" a="1"/>
  <c r="I353" i="1" s="1"/>
  <c r="I354" i="1" a="1"/>
  <c r="I354" i="1" s="1"/>
  <c r="I355" i="1" a="1"/>
  <c r="I355" i="1" s="1"/>
  <c r="I356" i="1" a="1"/>
  <c r="I356" i="1" s="1"/>
  <c r="I357" i="1" a="1"/>
  <c r="I357" i="1" s="1"/>
  <c r="I358" i="1" a="1"/>
  <c r="I358" i="1" s="1"/>
  <c r="I359" i="1" a="1"/>
  <c r="I359" i="1" s="1"/>
  <c r="I360" i="1" a="1"/>
  <c r="I360" i="1" s="1"/>
  <c r="I361" i="1" a="1"/>
  <c r="I361" i="1" s="1"/>
  <c r="I362" i="1" a="1"/>
  <c r="I362" i="1" s="1"/>
  <c r="I363" i="1" a="1"/>
  <c r="I363" i="1" s="1"/>
  <c r="I364" i="1" a="1"/>
  <c r="I364" i="1" s="1"/>
  <c r="I365" i="1" a="1"/>
  <c r="I365" i="1" s="1"/>
  <c r="I366" i="1" a="1"/>
  <c r="I366" i="1" s="1"/>
  <c r="I367" i="1" a="1"/>
  <c r="I367" i="1" s="1"/>
  <c r="I368" i="1" a="1"/>
  <c r="I368" i="1" s="1"/>
  <c r="I369" i="1" a="1"/>
  <c r="I369" i="1" s="1"/>
  <c r="I370" i="1" a="1"/>
  <c r="I370" i="1" s="1"/>
  <c r="I371" i="1" a="1"/>
  <c r="I371" i="1" s="1"/>
  <c r="I372" i="1" a="1"/>
  <c r="I372" i="1" s="1"/>
  <c r="I373" i="1" a="1"/>
  <c r="I373" i="1" s="1"/>
  <c r="I374" i="1" a="1"/>
  <c r="I374" i="1" s="1"/>
  <c r="I375" i="1" a="1"/>
  <c r="I375" i="1" s="1"/>
  <c r="I376" i="1" a="1"/>
  <c r="I376" i="1" s="1"/>
  <c r="I377" i="1" a="1"/>
  <c r="I377" i="1" s="1"/>
  <c r="I378" i="1" a="1"/>
  <c r="I378" i="1" s="1"/>
  <c r="I379" i="1" a="1"/>
  <c r="I379" i="1" s="1"/>
  <c r="I380" i="1" a="1"/>
  <c r="I380" i="1" s="1"/>
  <c r="I381" i="1" a="1"/>
  <c r="I381" i="1" s="1"/>
  <c r="I382" i="1" a="1"/>
  <c r="I382" i="1" s="1"/>
  <c r="I383" i="1" a="1"/>
  <c r="I383" i="1" s="1"/>
  <c r="I384" i="1" a="1"/>
  <c r="I384" i="1" s="1"/>
  <c r="I385" i="1" a="1"/>
  <c r="I385" i="1" s="1"/>
  <c r="I386" i="1" a="1"/>
  <c r="I386" i="1" s="1"/>
  <c r="I387" i="1" a="1"/>
  <c r="I387" i="1" s="1"/>
  <c r="I388" i="1" a="1"/>
  <c r="I388" i="1" s="1"/>
  <c r="I389" i="1" a="1"/>
  <c r="I389" i="1" s="1"/>
  <c r="I390" i="1" a="1"/>
  <c r="I390" i="1" s="1"/>
  <c r="I391" i="1" a="1"/>
  <c r="I391" i="1" s="1"/>
  <c r="I392" i="1" a="1"/>
  <c r="I392" i="1" s="1"/>
  <c r="I393" i="1" a="1"/>
  <c r="I393" i="1" s="1"/>
  <c r="I394" i="1" a="1"/>
  <c r="I394" i="1" s="1"/>
  <c r="I395" i="1" a="1"/>
  <c r="I395" i="1" s="1"/>
  <c r="I396" i="1" a="1"/>
  <c r="I396" i="1" s="1"/>
  <c r="I397" i="1" a="1"/>
  <c r="I397" i="1" s="1"/>
  <c r="I398" i="1" a="1"/>
  <c r="I398" i="1" s="1"/>
  <c r="I399" i="1" a="1"/>
  <c r="I399" i="1" s="1"/>
  <c r="I400" i="1" a="1"/>
  <c r="I400" i="1" s="1"/>
  <c r="I401" i="1" a="1"/>
  <c r="I401" i="1" s="1"/>
  <c r="I402" i="1" a="1"/>
  <c r="I402" i="1" s="1"/>
  <c r="I403" i="1" a="1"/>
  <c r="I403" i="1" s="1"/>
  <c r="I404" i="1" a="1"/>
  <c r="I404" i="1" s="1"/>
  <c r="I405" i="1" a="1"/>
  <c r="I405" i="1" s="1"/>
  <c r="I406" i="1" a="1"/>
  <c r="I406" i="1" s="1"/>
  <c r="I407" i="1" a="1"/>
  <c r="I407" i="1" s="1"/>
  <c r="I408" i="1" a="1"/>
  <c r="I408" i="1" s="1"/>
  <c r="I409" i="1" a="1"/>
  <c r="I409" i="1" s="1"/>
  <c r="I410" i="1" a="1"/>
  <c r="I410" i="1" s="1"/>
  <c r="I411" i="1" a="1"/>
  <c r="I411" i="1" s="1"/>
  <c r="I412" i="1" a="1"/>
  <c r="I412" i="1" s="1"/>
  <c r="I413" i="1" a="1"/>
  <c r="I413" i="1" s="1"/>
  <c r="I414" i="1" a="1"/>
  <c r="I414" i="1" s="1"/>
  <c r="I415" i="1" a="1"/>
  <c r="I415" i="1" s="1"/>
  <c r="I416" i="1" a="1"/>
  <c r="I416" i="1" s="1"/>
  <c r="I417" i="1" a="1"/>
  <c r="I417" i="1" s="1"/>
  <c r="I418" i="1" a="1"/>
  <c r="I418" i="1" s="1"/>
  <c r="I419" i="1" a="1"/>
  <c r="I419" i="1" s="1"/>
  <c r="I420" i="1" a="1"/>
  <c r="I420" i="1" s="1"/>
  <c r="I421" i="1" a="1"/>
  <c r="I421" i="1" s="1"/>
  <c r="I422" i="1" a="1"/>
  <c r="I422" i="1" s="1"/>
  <c r="I423" i="1" a="1"/>
  <c r="I423" i="1" s="1"/>
  <c r="I424" i="1" a="1"/>
  <c r="I424" i="1" s="1"/>
  <c r="I425" i="1" a="1"/>
  <c r="I425" i="1" s="1"/>
  <c r="I426" i="1" a="1"/>
  <c r="I426" i="1" s="1"/>
  <c r="I427" i="1" a="1"/>
  <c r="I427" i="1" s="1"/>
  <c r="I428" i="1" a="1"/>
  <c r="I428" i="1" s="1"/>
  <c r="I429" i="1" a="1"/>
  <c r="I429" i="1" s="1"/>
  <c r="I430" i="1" a="1"/>
  <c r="I430" i="1" s="1"/>
  <c r="I431" i="1" a="1"/>
  <c r="I431" i="1" s="1"/>
  <c r="I432" i="1" a="1"/>
  <c r="I432" i="1" s="1"/>
  <c r="I433" i="1" a="1"/>
  <c r="I433" i="1" s="1"/>
  <c r="I434" i="1" a="1"/>
  <c r="I434" i="1" s="1"/>
  <c r="I435" i="1" a="1"/>
  <c r="I435" i="1" s="1"/>
  <c r="I436" i="1" a="1"/>
  <c r="I436" i="1" s="1"/>
  <c r="I437" i="1" a="1"/>
  <c r="I437" i="1" s="1"/>
  <c r="I439" i="1" a="1"/>
  <c r="I439" i="1" s="1"/>
  <c r="I440" i="1" a="1"/>
  <c r="I440" i="1" s="1"/>
  <c r="I441" i="1" a="1"/>
  <c r="I441" i="1" s="1"/>
  <c r="I442" i="1" a="1"/>
  <c r="I442" i="1" s="1"/>
  <c r="I443" i="1" a="1"/>
  <c r="I443" i="1" s="1"/>
  <c r="I444" i="1" a="1"/>
  <c r="I444" i="1" s="1"/>
  <c r="I445" i="1" a="1"/>
  <c r="I445" i="1" s="1"/>
  <c r="I446" i="1" a="1"/>
  <c r="I446" i="1" s="1"/>
  <c r="I447" i="1" a="1"/>
  <c r="I447" i="1" s="1"/>
  <c r="I448" i="1" a="1"/>
  <c r="I448" i="1" s="1"/>
  <c r="I449" i="1" a="1"/>
  <c r="I449" i="1" s="1"/>
  <c r="I450" i="1" a="1"/>
  <c r="I450" i="1" s="1"/>
  <c r="I451" i="1" a="1"/>
  <c r="I451" i="1" s="1"/>
  <c r="I452" i="1" a="1"/>
  <c r="I452" i="1" s="1"/>
  <c r="I453" i="1" a="1"/>
  <c r="I453" i="1" s="1"/>
  <c r="I454" i="1" a="1"/>
  <c r="I454" i="1" s="1"/>
  <c r="I455" i="1" a="1"/>
  <c r="I455" i="1" s="1"/>
  <c r="I456" i="1" a="1"/>
  <c r="I456" i="1" s="1"/>
  <c r="I457" i="1" a="1"/>
  <c r="I457" i="1" s="1"/>
  <c r="I458" i="1" a="1"/>
  <c r="I458" i="1" s="1"/>
  <c r="I459" i="1" a="1"/>
  <c r="I459" i="1" s="1"/>
  <c r="I460" i="1" a="1"/>
  <c r="I460" i="1" s="1"/>
  <c r="I461" i="1" a="1"/>
  <c r="I461" i="1" s="1"/>
  <c r="I462" i="1" a="1"/>
  <c r="I462" i="1" s="1"/>
  <c r="I463" i="1" a="1"/>
  <c r="I463" i="1" s="1"/>
  <c r="I464" i="1" a="1"/>
  <c r="I464" i="1" s="1"/>
  <c r="I465" i="1" a="1"/>
  <c r="I465" i="1" s="1"/>
  <c r="I466" i="1" a="1"/>
  <c r="I466" i="1" s="1"/>
  <c r="I467" i="1" a="1"/>
  <c r="I467" i="1" s="1"/>
  <c r="I468" i="1" a="1"/>
  <c r="I468" i="1" s="1"/>
  <c r="I469" i="1" a="1"/>
  <c r="I469" i="1" s="1"/>
  <c r="I470" i="1" a="1"/>
  <c r="I470" i="1" s="1"/>
  <c r="I471" i="1" a="1"/>
  <c r="I471" i="1" s="1"/>
  <c r="I472" i="1" a="1"/>
  <c r="I472" i="1" s="1"/>
  <c r="I473" i="1" a="1"/>
  <c r="I473" i="1" s="1"/>
  <c r="I474" i="1" a="1"/>
  <c r="I474" i="1" s="1"/>
  <c r="I475" i="1" a="1"/>
  <c r="I475" i="1" s="1"/>
  <c r="I476" i="1" a="1"/>
  <c r="I476" i="1" s="1"/>
  <c r="I477" i="1" a="1"/>
  <c r="I477" i="1" s="1"/>
  <c r="I478" i="1" a="1"/>
  <c r="I478" i="1" s="1"/>
  <c r="I479" i="1" a="1"/>
  <c r="I479" i="1" s="1"/>
  <c r="I480" i="1" a="1"/>
  <c r="I480" i="1" s="1"/>
  <c r="I481" i="1" a="1"/>
  <c r="I481" i="1" s="1"/>
  <c r="I482" i="1" a="1"/>
  <c r="I482" i="1" s="1"/>
  <c r="I483" i="1" a="1"/>
  <c r="I483" i="1" s="1"/>
  <c r="I484" i="1" a="1"/>
  <c r="I484" i="1" s="1"/>
  <c r="I485" i="1" a="1"/>
  <c r="I485" i="1" s="1"/>
  <c r="I486" i="1" a="1"/>
  <c r="I486" i="1" s="1"/>
  <c r="I487" i="1" a="1"/>
  <c r="I487" i="1" s="1"/>
  <c r="I488" i="1" a="1"/>
  <c r="I488" i="1" s="1"/>
  <c r="I489" i="1" a="1"/>
  <c r="I489" i="1" s="1"/>
  <c r="I490" i="1" a="1"/>
  <c r="I490" i="1" s="1"/>
  <c r="I491" i="1" a="1"/>
  <c r="I491" i="1" s="1"/>
  <c r="I492" i="1" a="1"/>
  <c r="I492" i="1" s="1"/>
  <c r="I493" i="1" a="1"/>
  <c r="I493" i="1" s="1"/>
  <c r="I494" i="1" a="1"/>
  <c r="I494" i="1" s="1"/>
  <c r="I495" i="1" a="1"/>
  <c r="I495" i="1" s="1"/>
  <c r="I496" i="1" a="1"/>
  <c r="I496" i="1" s="1"/>
  <c r="I497" i="1" a="1"/>
  <c r="I497" i="1" s="1"/>
  <c r="I498" i="1" a="1"/>
  <c r="I498" i="1" s="1"/>
  <c r="I499" i="1" a="1"/>
  <c r="I499" i="1" s="1"/>
  <c r="I500" i="1" a="1"/>
  <c r="I500" i="1" s="1"/>
  <c r="I501" i="1" a="1"/>
  <c r="I501" i="1" s="1"/>
  <c r="I502" i="1" a="1"/>
  <c r="I502" i="1" s="1"/>
  <c r="I503" i="1" a="1"/>
  <c r="I503" i="1" s="1"/>
  <c r="I504" i="1" a="1"/>
  <c r="I504" i="1" s="1"/>
  <c r="I505" i="1" a="1"/>
  <c r="I505" i="1" s="1"/>
  <c r="I507" i="1" a="1"/>
  <c r="I507" i="1" s="1"/>
  <c r="I508" i="1" a="1"/>
  <c r="I508" i="1" s="1"/>
  <c r="I509" i="1" a="1"/>
  <c r="I509" i="1" s="1"/>
  <c r="I510" i="1" a="1"/>
  <c r="I510" i="1" s="1"/>
  <c r="I511" i="1" a="1"/>
  <c r="I511" i="1" s="1"/>
  <c r="I512" i="1" a="1"/>
  <c r="I512" i="1" s="1"/>
  <c r="I513" i="1" a="1"/>
  <c r="I513" i="1" s="1"/>
  <c r="I514" i="1" a="1"/>
  <c r="I514" i="1" s="1"/>
  <c r="I515" i="1" a="1"/>
  <c r="I515" i="1" s="1"/>
  <c r="I516" i="1" a="1"/>
  <c r="I516" i="1" s="1"/>
  <c r="I517" i="1" a="1"/>
  <c r="I517" i="1" s="1"/>
  <c r="I518" i="1" a="1"/>
  <c r="I518" i="1" s="1"/>
  <c r="I519" i="1" a="1"/>
  <c r="I519" i="1" s="1"/>
  <c r="I520" i="1" a="1"/>
  <c r="I520" i="1" s="1"/>
  <c r="I521" i="1" a="1"/>
  <c r="I521" i="1" s="1"/>
  <c r="I522" i="1" a="1"/>
  <c r="I522" i="1" s="1"/>
  <c r="I523" i="1" a="1"/>
  <c r="I523" i="1" s="1"/>
  <c r="I524" i="1" a="1"/>
  <c r="I524" i="1" s="1"/>
  <c r="I525" i="1" a="1"/>
  <c r="I525" i="1" s="1"/>
  <c r="I526" i="1" a="1"/>
  <c r="I526" i="1" s="1"/>
  <c r="I527" i="1" a="1"/>
  <c r="I527" i="1" s="1"/>
  <c r="I528" i="1" a="1"/>
  <c r="I528" i="1" s="1"/>
  <c r="I529" i="1" a="1"/>
  <c r="I529" i="1" s="1"/>
  <c r="I530" i="1" a="1"/>
  <c r="I530" i="1" s="1"/>
  <c r="I531" i="1" a="1"/>
  <c r="I531" i="1" s="1"/>
  <c r="I532" i="1" a="1"/>
  <c r="I532" i="1" s="1"/>
  <c r="I533" i="1" a="1"/>
  <c r="I533" i="1" s="1"/>
  <c r="H4" i="1" a="1"/>
  <c r="H4" i="1" s="1"/>
  <c r="H5" i="1" a="1"/>
  <c r="H5" i="1" s="1"/>
  <c r="H7" i="1" a="1"/>
  <c r="H7" i="1" s="1"/>
  <c r="H8" i="1" a="1"/>
  <c r="H8" i="1" s="1"/>
  <c r="H9" i="1" a="1"/>
  <c r="H9" i="1" s="1"/>
  <c r="H10" i="1" a="1"/>
  <c r="H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H39" i="1" a="1"/>
  <c r="H39" i="1" s="1"/>
  <c r="H40" i="1" a="1"/>
  <c r="H40" i="1" s="1"/>
  <c r="H41" i="1" a="1"/>
  <c r="H41" i="1" s="1"/>
  <c r="H42" i="1" a="1"/>
  <c r="H42" i="1" s="1"/>
  <c r="H43" i="1" a="1"/>
  <c r="H43" i="1" s="1"/>
  <c r="H44" i="1" a="1"/>
  <c r="H44" i="1" s="1"/>
  <c r="H45" i="1" a="1"/>
  <c r="H45" i="1" s="1"/>
  <c r="H46" i="1" a="1"/>
  <c r="H46" i="1" s="1"/>
  <c r="H47" i="1" a="1"/>
  <c r="H47" i="1" s="1"/>
  <c r="H48" i="1" a="1"/>
  <c r="H48" i="1" s="1"/>
  <c r="H49" i="1" a="1"/>
  <c r="H49" i="1" s="1"/>
  <c r="H50" i="1" a="1"/>
  <c r="H50" i="1" s="1"/>
  <c r="H51" i="1" a="1"/>
  <c r="H51" i="1" s="1"/>
  <c r="H52" i="1" a="1"/>
  <c r="H52" i="1" s="1"/>
  <c r="H53" i="1" a="1"/>
  <c r="H53" i="1" s="1"/>
  <c r="H54" i="1" a="1"/>
  <c r="H54" i="1" s="1"/>
  <c r="H55" i="1" a="1"/>
  <c r="H55" i="1" s="1"/>
  <c r="H56" i="1" a="1"/>
  <c r="H56" i="1" s="1"/>
  <c r="H57" i="1" a="1"/>
  <c r="H57" i="1" s="1"/>
  <c r="H58" i="1" a="1"/>
  <c r="H58" i="1" s="1"/>
  <c r="H59" i="1" a="1"/>
  <c r="H59" i="1" s="1"/>
  <c r="H60" i="1" a="1"/>
  <c r="H60" i="1" s="1"/>
  <c r="H61" i="1" a="1"/>
  <c r="H61" i="1" s="1"/>
  <c r="H62" i="1" a="1"/>
  <c r="H62" i="1" s="1"/>
  <c r="H63" i="1" a="1"/>
  <c r="H63" i="1" s="1"/>
  <c r="H64" i="1" a="1"/>
  <c r="H64" i="1" s="1"/>
  <c r="H66" i="1" a="1"/>
  <c r="H66" i="1" s="1"/>
  <c r="H67" i="1" a="1"/>
  <c r="H67" i="1" s="1"/>
  <c r="H68" i="1" a="1"/>
  <c r="H68" i="1" s="1"/>
  <c r="H69" i="1" a="1"/>
  <c r="H69" i="1" s="1"/>
  <c r="H70" i="1" a="1"/>
  <c r="H70" i="1" s="1"/>
  <c r="H71" i="1" a="1"/>
  <c r="H71" i="1" s="1"/>
  <c r="H72" i="1" a="1"/>
  <c r="H72" i="1" s="1"/>
  <c r="H73" i="1" a="1"/>
  <c r="H73" i="1" s="1"/>
  <c r="H74" i="1" a="1"/>
  <c r="H74" i="1" s="1"/>
  <c r="H75" i="1" a="1"/>
  <c r="H75" i="1" s="1"/>
  <c r="H76" i="1" a="1"/>
  <c r="H76" i="1" s="1"/>
  <c r="H77" i="1" a="1"/>
  <c r="H77" i="1" s="1"/>
  <c r="H78" i="1" a="1"/>
  <c r="H78" i="1" s="1"/>
  <c r="H79" i="1" a="1"/>
  <c r="H79" i="1" s="1"/>
  <c r="H80" i="1" a="1"/>
  <c r="H80" i="1" s="1"/>
  <c r="H81" i="1" a="1"/>
  <c r="H81" i="1" s="1"/>
  <c r="H82" i="1" a="1"/>
  <c r="H82" i="1" s="1"/>
  <c r="H83" i="1" a="1"/>
  <c r="H83" i="1" s="1"/>
  <c r="H84" i="1" a="1"/>
  <c r="H84" i="1" s="1"/>
  <c r="H85" i="1" a="1"/>
  <c r="H85" i="1" s="1"/>
  <c r="H86" i="1" a="1"/>
  <c r="H86" i="1" s="1"/>
  <c r="H87" i="1" a="1"/>
  <c r="H87" i="1" s="1"/>
  <c r="H88" i="1" a="1"/>
  <c r="H88" i="1" s="1"/>
  <c r="H89" i="1" a="1"/>
  <c r="H89" i="1" s="1"/>
  <c r="H90" i="1" a="1"/>
  <c r="H90" i="1" s="1"/>
  <c r="H91" i="1" a="1"/>
  <c r="H91" i="1" s="1"/>
  <c r="H92" i="1" a="1"/>
  <c r="H92" i="1" s="1"/>
  <c r="H93" i="1" a="1"/>
  <c r="H93" i="1" s="1"/>
  <c r="H94" i="1" a="1"/>
  <c r="H94" i="1" s="1"/>
  <c r="H95" i="1" a="1"/>
  <c r="H95" i="1" s="1"/>
  <c r="H96" i="1" a="1"/>
  <c r="H96" i="1" s="1"/>
  <c r="H97" i="1" a="1"/>
  <c r="H97" i="1" s="1"/>
  <c r="H98" i="1" a="1"/>
  <c r="H98" i="1" s="1"/>
  <c r="H99" i="1" a="1"/>
  <c r="H99" i="1" s="1"/>
  <c r="H100" i="1" a="1"/>
  <c r="H100" i="1" s="1"/>
  <c r="H101" i="1" a="1"/>
  <c r="H101" i="1" s="1"/>
  <c r="H102" i="1" a="1"/>
  <c r="H102" i="1" s="1"/>
  <c r="H103" i="1" a="1"/>
  <c r="H103" i="1" s="1"/>
  <c r="H104" i="1" a="1"/>
  <c r="H104" i="1" s="1"/>
  <c r="H105" i="1" a="1"/>
  <c r="H105" i="1" s="1"/>
  <c r="H106" i="1" a="1"/>
  <c r="H106" i="1" s="1"/>
  <c r="H107" i="1" a="1"/>
  <c r="H107" i="1" s="1"/>
  <c r="H108" i="1" a="1"/>
  <c r="H108" i="1" s="1"/>
  <c r="H109" i="1" a="1"/>
  <c r="H109" i="1" s="1"/>
  <c r="H110" i="1" a="1"/>
  <c r="H110" i="1" s="1"/>
  <c r="H111" i="1" a="1"/>
  <c r="H111" i="1" s="1"/>
  <c r="H112" i="1" a="1"/>
  <c r="H112" i="1" s="1"/>
  <c r="H113" i="1" a="1"/>
  <c r="H113" i="1" s="1"/>
  <c r="H114" i="1" a="1"/>
  <c r="H114" i="1" s="1"/>
  <c r="H115" i="1" a="1"/>
  <c r="H115" i="1" s="1"/>
  <c r="H118" i="1" a="1"/>
  <c r="H118" i="1" s="1"/>
  <c r="H119" i="1" a="1"/>
  <c r="H119" i="1" s="1"/>
  <c r="H120" i="1" a="1"/>
  <c r="H120" i="1" s="1"/>
  <c r="H121" i="1" a="1"/>
  <c r="H121" i="1" s="1"/>
  <c r="H122" i="1" a="1"/>
  <c r="H122" i="1" s="1"/>
  <c r="H123" i="1" a="1"/>
  <c r="H123" i="1" s="1"/>
  <c r="H125" i="1" a="1"/>
  <c r="H125" i="1" s="1"/>
  <c r="H126" i="1" a="1"/>
  <c r="H126" i="1" s="1"/>
  <c r="H127" i="1" a="1"/>
  <c r="H127" i="1" s="1"/>
  <c r="H128" i="1" a="1"/>
  <c r="H128" i="1" s="1"/>
  <c r="H129" i="1" a="1"/>
  <c r="H129" i="1" s="1"/>
  <c r="H130" i="1" a="1"/>
  <c r="H130" i="1" s="1"/>
  <c r="H131" i="1" a="1"/>
  <c r="H131" i="1" s="1"/>
  <c r="H132" i="1" a="1"/>
  <c r="H132" i="1" s="1"/>
  <c r="H133" i="1" a="1"/>
  <c r="H133" i="1" s="1"/>
  <c r="H134" i="1" a="1"/>
  <c r="H134" i="1" s="1"/>
  <c r="H135" i="1" a="1"/>
  <c r="H135" i="1" s="1"/>
  <c r="H136" i="1" a="1"/>
  <c r="H136" i="1" s="1"/>
  <c r="H137" i="1" a="1"/>
  <c r="H137" i="1" s="1"/>
  <c r="H138" i="1" a="1"/>
  <c r="H138" i="1" s="1"/>
  <c r="H139" i="1" a="1"/>
  <c r="H139" i="1" s="1"/>
  <c r="H140" i="1" a="1"/>
  <c r="H140" i="1" s="1"/>
  <c r="H141" i="1" a="1"/>
  <c r="H141" i="1" s="1"/>
  <c r="H142" i="1" a="1"/>
  <c r="H142" i="1" s="1"/>
  <c r="H143" i="1" a="1"/>
  <c r="H143" i="1" s="1"/>
  <c r="H144" i="1" a="1"/>
  <c r="H144" i="1" s="1"/>
  <c r="H145" i="1" a="1"/>
  <c r="H145" i="1" s="1"/>
  <c r="H146" i="1" a="1"/>
  <c r="H146" i="1" s="1"/>
  <c r="H147" i="1" a="1"/>
  <c r="H147" i="1" s="1"/>
  <c r="H148" i="1" a="1"/>
  <c r="H148" i="1" s="1"/>
  <c r="H149" i="1" a="1"/>
  <c r="H149" i="1" s="1"/>
  <c r="H150" i="1" a="1"/>
  <c r="H150" i="1" s="1"/>
  <c r="H151" i="1" a="1"/>
  <c r="H151" i="1" s="1"/>
  <c r="H152" i="1" a="1"/>
  <c r="H152" i="1" s="1"/>
  <c r="H153" i="1" a="1"/>
  <c r="H153" i="1" s="1"/>
  <c r="H154" i="1" a="1"/>
  <c r="H154" i="1" s="1"/>
  <c r="H155" i="1" a="1"/>
  <c r="H155" i="1" s="1"/>
  <c r="H156" i="1" a="1"/>
  <c r="H156" i="1" s="1"/>
  <c r="H157" i="1" a="1"/>
  <c r="H157" i="1" s="1"/>
  <c r="H158" i="1" a="1"/>
  <c r="H158" i="1" s="1"/>
  <c r="H159" i="1" a="1"/>
  <c r="H159" i="1" s="1"/>
  <c r="H160" i="1" a="1"/>
  <c r="H160" i="1" s="1"/>
  <c r="H161" i="1" a="1"/>
  <c r="H161" i="1" s="1"/>
  <c r="H162" i="1" a="1"/>
  <c r="H162" i="1" s="1"/>
  <c r="H163" i="1" a="1"/>
  <c r="H163" i="1" s="1"/>
  <c r="H164" i="1" a="1"/>
  <c r="H164" i="1" s="1"/>
  <c r="H165" i="1" a="1"/>
  <c r="H165" i="1" s="1"/>
  <c r="H166" i="1" a="1"/>
  <c r="H166" i="1" s="1"/>
  <c r="H167" i="1" a="1"/>
  <c r="H167" i="1" s="1"/>
  <c r="H168" i="1" a="1"/>
  <c r="H168" i="1" s="1"/>
  <c r="H169" i="1" a="1"/>
  <c r="H169" i="1" s="1"/>
  <c r="H170" i="1" a="1"/>
  <c r="H170" i="1" s="1"/>
  <c r="H171" i="1" a="1"/>
  <c r="H171" i="1" s="1"/>
  <c r="H172" i="1" a="1"/>
  <c r="H172" i="1" s="1"/>
  <c r="H173" i="1" a="1"/>
  <c r="H173" i="1" s="1"/>
  <c r="H174" i="1" a="1"/>
  <c r="H174" i="1" s="1"/>
  <c r="H175" i="1" a="1"/>
  <c r="H175" i="1" s="1"/>
  <c r="H176" i="1" a="1"/>
  <c r="H176" i="1" s="1"/>
  <c r="H177" i="1" a="1"/>
  <c r="H177" i="1" s="1"/>
  <c r="H178" i="1" a="1"/>
  <c r="H178" i="1" s="1"/>
  <c r="H179" i="1" a="1"/>
  <c r="H179" i="1" s="1"/>
  <c r="H180" i="1" a="1"/>
  <c r="H180" i="1" s="1"/>
  <c r="H181" i="1" a="1"/>
  <c r="H181" i="1" s="1"/>
  <c r="H182" i="1" a="1"/>
  <c r="H182" i="1" s="1"/>
  <c r="H183" i="1" a="1"/>
  <c r="H183" i="1" s="1"/>
  <c r="H185" i="1" a="1"/>
  <c r="H185" i="1" s="1"/>
  <c r="H186" i="1" a="1"/>
  <c r="H186" i="1" s="1"/>
  <c r="H187" i="1" a="1"/>
  <c r="H187" i="1" s="1"/>
  <c r="H188" i="1" a="1"/>
  <c r="H188" i="1" s="1"/>
  <c r="H189" i="1" a="1"/>
  <c r="H189" i="1" s="1"/>
  <c r="H190" i="1" a="1"/>
  <c r="H190" i="1" s="1"/>
  <c r="H191" i="1" a="1"/>
  <c r="H191" i="1" s="1"/>
  <c r="H192" i="1" a="1"/>
  <c r="H192" i="1" s="1"/>
  <c r="H193" i="1" a="1"/>
  <c r="H193" i="1" s="1"/>
  <c r="H194" i="1" a="1"/>
  <c r="H194" i="1" s="1"/>
  <c r="H195" i="1" a="1"/>
  <c r="H195" i="1" s="1"/>
  <c r="H196" i="1" a="1"/>
  <c r="H196" i="1" s="1"/>
  <c r="H197" i="1" a="1"/>
  <c r="H197" i="1" s="1"/>
  <c r="H198" i="1" a="1"/>
  <c r="H198" i="1" s="1"/>
  <c r="H199" i="1" a="1"/>
  <c r="H199" i="1" s="1"/>
  <c r="H200" i="1" a="1"/>
  <c r="H200" i="1" s="1"/>
  <c r="H201" i="1" a="1"/>
  <c r="H201" i="1" s="1"/>
  <c r="H202" i="1" a="1"/>
  <c r="H202" i="1" s="1"/>
  <c r="H203" i="1" a="1"/>
  <c r="H203" i="1" s="1"/>
  <c r="H204" i="1" a="1"/>
  <c r="H204" i="1" s="1"/>
  <c r="H205" i="1" a="1"/>
  <c r="H205" i="1" s="1"/>
  <c r="H206" i="1" a="1"/>
  <c r="H206" i="1" s="1"/>
  <c r="H207" i="1" a="1"/>
  <c r="H207" i="1" s="1"/>
  <c r="H208" i="1" a="1"/>
  <c r="H208" i="1" s="1"/>
  <c r="H209" i="1" a="1"/>
  <c r="H209" i="1" s="1"/>
  <c r="H210" i="1" a="1"/>
  <c r="H210" i="1" s="1"/>
  <c r="H211" i="1" a="1"/>
  <c r="H211" i="1" s="1"/>
  <c r="H212" i="1" a="1"/>
  <c r="H212" i="1" s="1"/>
  <c r="H213" i="1" a="1"/>
  <c r="H213" i="1" s="1"/>
  <c r="H214" i="1" a="1"/>
  <c r="H214" i="1" s="1"/>
  <c r="H215" i="1" a="1"/>
  <c r="H215" i="1" s="1"/>
  <c r="H216" i="1" a="1"/>
  <c r="H216" i="1" s="1"/>
  <c r="H217" i="1" a="1"/>
  <c r="H217" i="1" s="1"/>
  <c r="H218" i="1" a="1"/>
  <c r="H218" i="1" s="1"/>
  <c r="H219" i="1" a="1"/>
  <c r="H219" i="1" s="1"/>
  <c r="H220" i="1" a="1"/>
  <c r="H220" i="1" s="1"/>
  <c r="H221" i="1" a="1"/>
  <c r="H221" i="1" s="1"/>
  <c r="H222" i="1" a="1"/>
  <c r="H222" i="1" s="1"/>
  <c r="H223" i="1" a="1"/>
  <c r="H223" i="1" s="1"/>
  <c r="H224" i="1" a="1"/>
  <c r="H224" i="1" s="1"/>
  <c r="H225" i="1" a="1"/>
  <c r="H225" i="1" s="1"/>
  <c r="H226" i="1" a="1"/>
  <c r="H226" i="1" s="1"/>
  <c r="H227" i="1" a="1"/>
  <c r="H227" i="1" s="1"/>
  <c r="H228" i="1" a="1"/>
  <c r="H228" i="1" s="1"/>
  <c r="H229" i="1" a="1"/>
  <c r="H229" i="1" s="1"/>
  <c r="H230" i="1" a="1"/>
  <c r="H230" i="1" s="1"/>
  <c r="H231" i="1" a="1"/>
  <c r="H231" i="1" s="1"/>
  <c r="H232" i="1" a="1"/>
  <c r="H232" i="1" s="1"/>
  <c r="H233" i="1" a="1"/>
  <c r="H233" i="1" s="1"/>
  <c r="H234" i="1" a="1"/>
  <c r="H234" i="1" s="1"/>
  <c r="H235" i="1" a="1"/>
  <c r="H235" i="1" s="1"/>
  <c r="H236" i="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3" i="1" a="1"/>
  <c r="H313" i="1" s="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5" i="1" a="1"/>
  <c r="H325" i="1" s="1"/>
  <c r="H326" i="1" a="1"/>
  <c r="H326" i="1" s="1"/>
  <c r="H327" i="1" a="1"/>
  <c r="H327" i="1" s="1"/>
  <c r="H329" i="1" a="1"/>
  <c r="H329" i="1" s="1"/>
  <c r="H330" i="1" a="1"/>
  <c r="H330" i="1" s="1"/>
  <c r="H331" i="1" a="1"/>
  <c r="H331" i="1" s="1"/>
  <c r="H332" i="1" a="1"/>
  <c r="H332" i="1" s="1"/>
  <c r="H333" i="1" a="1"/>
  <c r="H333" i="1" s="1"/>
  <c r="H334" i="1" a="1"/>
  <c r="H334" i="1" s="1"/>
  <c r="H335" i="1" a="1"/>
  <c r="H335" i="1" s="1"/>
  <c r="H336" i="1" a="1"/>
  <c r="H336" i="1" s="1"/>
  <c r="H337" i="1" a="1"/>
  <c r="H337"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49" i="1" a="1"/>
  <c r="H349" i="1" s="1"/>
  <c r="H350" i="1" a="1"/>
  <c r="H350" i="1" s="1"/>
  <c r="H351" i="1" a="1"/>
  <c r="H351" i="1" s="1"/>
  <c r="H352" i="1" a="1"/>
  <c r="H352" i="1" s="1"/>
  <c r="H353" i="1" a="1"/>
  <c r="H353" i="1" s="1"/>
  <c r="H354" i="1" a="1"/>
  <c r="H354" i="1" s="1"/>
  <c r="H355" i="1" a="1"/>
  <c r="H355" i="1" s="1"/>
  <c r="H356" i="1" a="1"/>
  <c r="H356" i="1" s="1"/>
  <c r="H357" i="1" a="1"/>
  <c r="H357" i="1" s="1"/>
  <c r="H358" i="1" a="1"/>
  <c r="H358" i="1" s="1"/>
  <c r="H359" i="1" a="1"/>
  <c r="H359" i="1" s="1"/>
  <c r="H360" i="1" a="1"/>
  <c r="H360" i="1" s="1"/>
  <c r="H361" i="1" a="1"/>
  <c r="H361" i="1" s="1"/>
  <c r="H362" i="1" a="1"/>
  <c r="H362" i="1" s="1"/>
  <c r="H363" i="1" a="1"/>
  <c r="H363" i="1" s="1"/>
  <c r="H364" i="1" a="1"/>
  <c r="H364" i="1" s="1"/>
  <c r="H365" i="1" a="1"/>
  <c r="H365" i="1" s="1"/>
  <c r="H366" i="1" a="1"/>
  <c r="H366" i="1" s="1"/>
  <c r="H367" i="1" a="1"/>
  <c r="H367" i="1" s="1"/>
  <c r="H368" i="1" a="1"/>
  <c r="H368" i="1" s="1"/>
  <c r="H369" i="1" a="1"/>
  <c r="H369" i="1" s="1"/>
  <c r="H370" i="1" a="1"/>
  <c r="H370" i="1" s="1"/>
  <c r="H371" i="1" a="1"/>
  <c r="H371" i="1" s="1"/>
  <c r="H372" i="1" a="1"/>
  <c r="H372" i="1" s="1"/>
  <c r="H373" i="1" a="1"/>
  <c r="H373" i="1" s="1"/>
  <c r="H374" i="1" a="1"/>
  <c r="H374" i="1" s="1"/>
  <c r="H375" i="1" a="1"/>
  <c r="H375" i="1" s="1"/>
  <c r="H376" i="1" a="1"/>
  <c r="H376" i="1" s="1"/>
  <c r="H377" i="1" a="1"/>
  <c r="H377" i="1" s="1"/>
  <c r="H378" i="1" a="1"/>
  <c r="H378" i="1" s="1"/>
  <c r="H379" i="1" a="1"/>
  <c r="H379" i="1" s="1"/>
  <c r="H380" i="1" a="1"/>
  <c r="H380" i="1" s="1"/>
  <c r="H381" i="1" a="1"/>
  <c r="H381" i="1" s="1"/>
  <c r="H382" i="1" a="1"/>
  <c r="H382" i="1" s="1"/>
  <c r="H383" i="1" a="1"/>
  <c r="H383" i="1" s="1"/>
  <c r="H384" i="1" a="1"/>
  <c r="H384" i="1" s="1"/>
  <c r="H385" i="1" a="1"/>
  <c r="H385" i="1" s="1"/>
  <c r="H386" i="1" a="1"/>
  <c r="H386" i="1" s="1"/>
  <c r="H387" i="1" a="1"/>
  <c r="H387" i="1" s="1"/>
  <c r="H388" i="1" a="1"/>
  <c r="H388" i="1" s="1"/>
  <c r="H389" i="1" a="1"/>
  <c r="H389" i="1" s="1"/>
  <c r="H390" i="1" a="1"/>
  <c r="H390" i="1" s="1"/>
  <c r="H391" i="1" a="1"/>
  <c r="H391" i="1" s="1"/>
  <c r="H392" i="1" a="1"/>
  <c r="H392" i="1" s="1"/>
  <c r="H393" i="1" a="1"/>
  <c r="H393" i="1" s="1"/>
  <c r="H394" i="1" a="1"/>
  <c r="H394" i="1" s="1"/>
  <c r="H395" i="1" a="1"/>
  <c r="H395" i="1" s="1"/>
  <c r="H396" i="1" a="1"/>
  <c r="H396" i="1" s="1"/>
  <c r="H397" i="1" a="1"/>
  <c r="H397" i="1" s="1"/>
  <c r="H398" i="1" a="1"/>
  <c r="H398" i="1" s="1"/>
  <c r="H399" i="1" a="1"/>
  <c r="H399" i="1" s="1"/>
  <c r="H400" i="1" a="1"/>
  <c r="H400" i="1" s="1"/>
  <c r="H401" i="1" a="1"/>
  <c r="H401" i="1" s="1"/>
  <c r="H402" i="1" a="1"/>
  <c r="H402" i="1" s="1"/>
  <c r="H403" i="1" a="1"/>
  <c r="H403" i="1" s="1"/>
  <c r="H404" i="1" a="1"/>
  <c r="H404" i="1" s="1"/>
  <c r="H405" i="1" a="1"/>
  <c r="H405" i="1" s="1"/>
  <c r="H406" i="1" a="1"/>
  <c r="H406" i="1" s="1"/>
  <c r="H407" i="1" a="1"/>
  <c r="H407" i="1" s="1"/>
  <c r="H408" i="1" a="1"/>
  <c r="H408" i="1" s="1"/>
  <c r="H409" i="1" a="1"/>
  <c r="H409" i="1" s="1"/>
  <c r="H410" i="1" a="1"/>
  <c r="H410" i="1" s="1"/>
  <c r="H411" i="1" a="1"/>
  <c r="H411" i="1" s="1"/>
  <c r="H412" i="1" a="1"/>
  <c r="H412" i="1" s="1"/>
  <c r="H413" i="1" a="1"/>
  <c r="H413" i="1" s="1"/>
  <c r="H414" i="1" a="1"/>
  <c r="H414" i="1" s="1"/>
  <c r="H415" i="1" a="1"/>
  <c r="H415" i="1" s="1"/>
  <c r="H416" i="1" a="1"/>
  <c r="H416" i="1" s="1"/>
  <c r="H417" i="1" a="1"/>
  <c r="H417" i="1" s="1"/>
  <c r="H418" i="1" a="1"/>
  <c r="H418" i="1" s="1"/>
  <c r="H419" i="1" a="1"/>
  <c r="H419" i="1" s="1"/>
  <c r="H420" i="1" a="1"/>
  <c r="H420" i="1" s="1"/>
  <c r="H421" i="1" a="1"/>
  <c r="H421" i="1" s="1"/>
  <c r="H422" i="1" a="1"/>
  <c r="H422" i="1" s="1"/>
  <c r="H423" i="1" a="1"/>
  <c r="H423" i="1" s="1"/>
  <c r="H424" i="1" a="1"/>
  <c r="H424" i="1" s="1"/>
  <c r="H425" i="1" a="1"/>
  <c r="H425" i="1" s="1"/>
  <c r="H426" i="1" a="1"/>
  <c r="H426" i="1" s="1"/>
  <c r="H427" i="1" a="1"/>
  <c r="H427" i="1" s="1"/>
  <c r="H428" i="1" a="1"/>
  <c r="H428" i="1" s="1"/>
  <c r="H429" i="1" a="1"/>
  <c r="H429" i="1" s="1"/>
  <c r="H430" i="1" a="1"/>
  <c r="H430" i="1" s="1"/>
  <c r="H431" i="1" a="1"/>
  <c r="H431" i="1" s="1"/>
  <c r="H432" i="1" a="1"/>
  <c r="H432" i="1" s="1"/>
  <c r="H433" i="1" a="1"/>
  <c r="H433" i="1" s="1"/>
  <c r="H434" i="1" a="1"/>
  <c r="H434" i="1" s="1"/>
  <c r="H435" i="1" a="1"/>
  <c r="H435" i="1" s="1"/>
  <c r="H436" i="1" a="1"/>
  <c r="H436" i="1" s="1"/>
  <c r="H437" i="1" a="1"/>
  <c r="H437" i="1" s="1"/>
  <c r="H439" i="1" a="1"/>
  <c r="H439" i="1" s="1"/>
  <c r="H440" i="1" a="1"/>
  <c r="H440" i="1" s="1"/>
  <c r="H441" i="1" a="1"/>
  <c r="H441" i="1" s="1"/>
  <c r="H442" i="1" a="1"/>
  <c r="H442" i="1" s="1"/>
  <c r="H443" i="1" a="1"/>
  <c r="H443" i="1" s="1"/>
  <c r="H444" i="1" a="1"/>
  <c r="H444" i="1" s="1"/>
  <c r="H445" i="1" a="1"/>
  <c r="H445" i="1" s="1"/>
  <c r="H446" i="1" a="1"/>
  <c r="H446" i="1" s="1"/>
  <c r="H447" i="1" a="1"/>
  <c r="H447" i="1" s="1"/>
  <c r="H448" i="1" a="1"/>
  <c r="H448" i="1" s="1"/>
  <c r="H449" i="1" a="1"/>
  <c r="H449" i="1" s="1"/>
  <c r="H450" i="1" a="1"/>
  <c r="H450" i="1" s="1"/>
  <c r="H451" i="1" a="1"/>
  <c r="H451" i="1" s="1"/>
  <c r="H452" i="1" a="1"/>
  <c r="H452" i="1" s="1"/>
  <c r="H453" i="1" a="1"/>
  <c r="H453" i="1" s="1"/>
  <c r="H454" i="1" a="1"/>
  <c r="H454" i="1" s="1"/>
  <c r="H455" i="1" a="1"/>
  <c r="H455" i="1" s="1"/>
  <c r="H456" i="1" a="1"/>
  <c r="H456" i="1" s="1"/>
  <c r="H457" i="1" a="1"/>
  <c r="H457" i="1" s="1"/>
  <c r="H458" i="1" a="1"/>
  <c r="H458" i="1" s="1"/>
  <c r="H459" i="1" a="1"/>
  <c r="H459" i="1" s="1"/>
  <c r="H460" i="1" a="1"/>
  <c r="H460" i="1" s="1"/>
  <c r="H461" i="1" a="1"/>
  <c r="H461" i="1" s="1"/>
  <c r="H462" i="1" a="1"/>
  <c r="H462" i="1" s="1"/>
  <c r="H463" i="1" a="1"/>
  <c r="H463" i="1" s="1"/>
  <c r="H464" i="1" a="1"/>
  <c r="H464" i="1" s="1"/>
  <c r="H465" i="1" a="1"/>
  <c r="H465" i="1" s="1"/>
  <c r="H466" i="1" a="1"/>
  <c r="H466" i="1" s="1"/>
  <c r="H467" i="1" a="1"/>
  <c r="H467" i="1" s="1"/>
  <c r="H468" i="1" a="1"/>
  <c r="H468" i="1" s="1"/>
  <c r="H469" i="1" a="1"/>
  <c r="H469" i="1" s="1"/>
  <c r="H470" i="1" a="1"/>
  <c r="H470" i="1" s="1"/>
  <c r="H471" i="1" a="1"/>
  <c r="H471" i="1" s="1"/>
  <c r="H472" i="1" a="1"/>
  <c r="H472" i="1" s="1"/>
  <c r="H473" i="1" a="1"/>
  <c r="H473" i="1" s="1"/>
  <c r="H474" i="1" a="1"/>
  <c r="H474" i="1" s="1"/>
  <c r="H475" i="1" a="1"/>
  <c r="H475" i="1" s="1"/>
  <c r="H476" i="1" a="1"/>
  <c r="H476" i="1" s="1"/>
  <c r="H477" i="1" a="1"/>
  <c r="H477" i="1" s="1"/>
  <c r="H478" i="1" a="1"/>
  <c r="H478" i="1" s="1"/>
  <c r="H479" i="1" a="1"/>
  <c r="H479" i="1" s="1"/>
  <c r="H480" i="1" a="1"/>
  <c r="H480" i="1" s="1"/>
  <c r="H481" i="1" a="1"/>
  <c r="H481" i="1" s="1"/>
  <c r="H482" i="1" a="1"/>
  <c r="H482" i="1" s="1"/>
  <c r="H483" i="1" a="1"/>
  <c r="H483" i="1" s="1"/>
  <c r="H484" i="1" a="1"/>
  <c r="H484" i="1" s="1"/>
  <c r="H485" i="1" a="1"/>
  <c r="H485" i="1" s="1"/>
  <c r="H486" i="1" a="1"/>
  <c r="H486" i="1" s="1"/>
  <c r="H487" i="1" a="1"/>
  <c r="H487" i="1" s="1"/>
  <c r="H488" i="1" a="1"/>
  <c r="H488" i="1" s="1"/>
  <c r="H489" i="1" a="1"/>
  <c r="H489" i="1" s="1"/>
  <c r="H490" i="1" a="1"/>
  <c r="H490" i="1" s="1"/>
  <c r="H491" i="1" a="1"/>
  <c r="H491" i="1" s="1"/>
  <c r="H492" i="1" a="1"/>
  <c r="H492" i="1" s="1"/>
  <c r="H493" i="1" a="1"/>
  <c r="H493" i="1" s="1"/>
  <c r="H494" i="1" a="1"/>
  <c r="H494" i="1" s="1"/>
  <c r="H495" i="1" a="1"/>
  <c r="H495" i="1" s="1"/>
  <c r="H496" i="1" a="1"/>
  <c r="H496" i="1" s="1"/>
  <c r="H497" i="1" a="1"/>
  <c r="H497" i="1" s="1"/>
  <c r="H498" i="1" a="1"/>
  <c r="H498" i="1" s="1"/>
  <c r="H499" i="1" a="1"/>
  <c r="H499" i="1" s="1"/>
  <c r="H500" i="1" a="1"/>
  <c r="H500" i="1" s="1"/>
  <c r="H501" i="1" a="1"/>
  <c r="H501" i="1" s="1"/>
  <c r="H502" i="1" a="1"/>
  <c r="H502" i="1" s="1"/>
  <c r="H503" i="1" a="1"/>
  <c r="H503" i="1" s="1"/>
  <c r="H504" i="1" a="1"/>
  <c r="H504" i="1" s="1"/>
  <c r="H505" i="1" a="1"/>
  <c r="H505" i="1" s="1"/>
  <c r="H507" i="1" a="1"/>
  <c r="H507" i="1" s="1"/>
  <c r="H508" i="1" a="1"/>
  <c r="H508" i="1" s="1"/>
  <c r="H509" i="1" a="1"/>
  <c r="H509" i="1" s="1"/>
  <c r="H510" i="1" a="1"/>
  <c r="H510" i="1" s="1"/>
  <c r="H511" i="1" a="1"/>
  <c r="H511" i="1" s="1"/>
  <c r="H512" i="1" a="1"/>
  <c r="H512" i="1" s="1"/>
  <c r="H513" i="1" a="1"/>
  <c r="H513" i="1" s="1"/>
  <c r="H514" i="1" a="1"/>
  <c r="H514" i="1" s="1"/>
  <c r="H515" i="1" a="1"/>
  <c r="H515" i="1" s="1"/>
  <c r="H516" i="1" a="1"/>
  <c r="H516" i="1" s="1"/>
  <c r="H517" i="1" a="1"/>
  <c r="H517" i="1" s="1"/>
  <c r="H518" i="1" a="1"/>
  <c r="H518" i="1" s="1"/>
  <c r="H519" i="1" a="1"/>
  <c r="H519" i="1" s="1"/>
  <c r="H520" i="1" a="1"/>
  <c r="H520" i="1" s="1"/>
  <c r="H521" i="1" a="1"/>
  <c r="H521" i="1" s="1"/>
  <c r="H522" i="1" a="1"/>
  <c r="H522" i="1" s="1"/>
  <c r="H523" i="1" a="1"/>
  <c r="H523" i="1" s="1"/>
  <c r="H524" i="1" a="1"/>
  <c r="H524" i="1" s="1"/>
  <c r="H525" i="1" a="1"/>
  <c r="H525" i="1" s="1"/>
  <c r="H526" i="1" a="1"/>
  <c r="H526" i="1" s="1"/>
  <c r="H527" i="1" a="1"/>
  <c r="H527" i="1" s="1"/>
  <c r="H528" i="1" a="1"/>
  <c r="H528" i="1" s="1"/>
  <c r="H529" i="1" a="1"/>
  <c r="H529" i="1" s="1"/>
  <c r="H530" i="1" a="1"/>
  <c r="H530" i="1" s="1"/>
  <c r="H531" i="1" a="1"/>
  <c r="H531" i="1" s="1"/>
  <c r="H532" i="1" a="1"/>
  <c r="H532" i="1" s="1"/>
  <c r="H533" i="1" a="1"/>
  <c r="H533" i="1" s="1"/>
  <c r="G4" i="1"/>
  <c r="G5"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8" i="1"/>
  <c r="G119" i="1"/>
  <c r="G120" i="1"/>
  <c r="G121" i="1"/>
  <c r="G122" i="1"/>
  <c r="G123"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5"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C5" i="7" l="1"/>
  <c r="C6" i="7" s="1"/>
  <c r="F13" i="7" l="1"/>
  <c r="F10" i="7"/>
  <c r="F12" i="7"/>
  <c r="F14" i="7"/>
  <c r="I10" i="7"/>
  <c r="I11" i="7"/>
  <c r="F11" i="7"/>
  <c r="I12" i="7"/>
  <c r="I13" i="7"/>
  <c r="I14" i="7"/>
  <c r="G5" i="7" l="1"/>
  <c r="H13" i="7"/>
  <c r="G13" i="7"/>
  <c r="F15" i="7"/>
  <c r="H15" i="7" s="1"/>
  <c r="G4" i="7" s="1"/>
  <c r="H4" i="7" s="1"/>
  <c r="G10" i="7"/>
  <c r="H10" i="7"/>
  <c r="H12" i="7"/>
  <c r="G12" i="7"/>
  <c r="G14" i="7"/>
  <c r="H14" i="7"/>
  <c r="G11" i="7"/>
  <c r="H11" i="7"/>
  <c r="G15"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<sst xmlns="http://schemas.openxmlformats.org/spreadsheetml/2006/main" count="1518" uniqueCount="199">
  <si>
    <t>Goal</t>
  </si>
  <si>
    <t>Priority</t>
  </si>
  <si>
    <t>Vacation</t>
  </si>
  <si>
    <t>Emergency Fund</t>
  </si>
  <si>
    <t>New Car</t>
  </si>
  <si>
    <t>Tech Upgrade</t>
  </si>
  <si>
    <t>Travel Gear</t>
  </si>
  <si>
    <t>Sum of Income/(Expense)</t>
  </si>
  <si>
    <t>Subcategory</t>
  </si>
  <si>
    <t>Grand Total</t>
  </si>
  <si>
    <t>Jan</t>
  </si>
  <si>
    <t>Feb</t>
  </si>
  <si>
    <t>Mar</t>
  </si>
  <si>
    <t>Apr</t>
  </si>
  <si>
    <t>May</t>
  </si>
  <si>
    <t>Jun</t>
  </si>
  <si>
    <t>Jul</t>
  </si>
  <si>
    <t>Sep</t>
  </si>
  <si>
    <t>Oct</t>
  </si>
  <si>
    <t>Income</t>
  </si>
  <si>
    <t>Aug</t>
  </si>
  <si>
    <t>Salary</t>
  </si>
  <si>
    <t>Dividends</t>
  </si>
  <si>
    <t>Interest Earned</t>
  </si>
  <si>
    <t>Side Hustle</t>
  </si>
  <si>
    <t>Income Total</t>
  </si>
  <si>
    <t>Expense</t>
  </si>
  <si>
    <t>Coffee</t>
  </si>
  <si>
    <t>Restaurant</t>
  </si>
  <si>
    <t>Discretionary</t>
  </si>
  <si>
    <t>Clothes</t>
  </si>
  <si>
    <t>Donation</t>
  </si>
  <si>
    <t>Entertainment</t>
  </si>
  <si>
    <t>Furnishings</t>
  </si>
  <si>
    <t>Gifts</t>
  </si>
  <si>
    <t>Gym</t>
  </si>
  <si>
    <t>Living Expenses</t>
  </si>
  <si>
    <t>Gas/Electrics</t>
  </si>
  <si>
    <t>Groceries</t>
  </si>
  <si>
    <t>Phone</t>
  </si>
  <si>
    <t>Rent</t>
  </si>
  <si>
    <t>Medical</t>
  </si>
  <si>
    <t>Dentist</t>
  </si>
  <si>
    <t>Doctor</t>
  </si>
  <si>
    <t>Transport</t>
  </si>
  <si>
    <t>MV Fuel</t>
  </si>
  <si>
    <t>Taxi</t>
  </si>
  <si>
    <t>Loan Repayment</t>
  </si>
  <si>
    <t>Expense Total</t>
  </si>
  <si>
    <t>Category Type</t>
  </si>
  <si>
    <t>Category</t>
  </si>
  <si>
    <t>Account</t>
  </si>
  <si>
    <t>Date</t>
  </si>
  <si>
    <t>Description</t>
  </si>
  <si>
    <t>Debit (Spend)</t>
  </si>
  <si>
    <t>Credit (Income)</t>
  </si>
  <si>
    <t>Income/(Expense)</t>
  </si>
  <si>
    <t>Saving</t>
  </si>
  <si>
    <t>Interest</t>
  </si>
  <si>
    <t>Checking</t>
  </si>
  <si>
    <t>Transfer to Savings</t>
  </si>
  <si>
    <t>Transfer from Checking</t>
  </si>
  <si>
    <t>ACME Pty Ltd</t>
  </si>
  <si>
    <t>Credit</t>
  </si>
  <si>
    <t>Ground</t>
  </si>
  <si>
    <t>Estate Mgt.</t>
  </si>
  <si>
    <t>Finance Co.</t>
  </si>
  <si>
    <t>Transfer to Credit</t>
  </si>
  <si>
    <t>Green's</t>
  </si>
  <si>
    <t>Elec. Co.</t>
  </si>
  <si>
    <t>Fuel. Co</t>
  </si>
  <si>
    <t>Event Cinemas</t>
  </si>
  <si>
    <t>Fashionistas</t>
  </si>
  <si>
    <t>Joe's Grill</t>
  </si>
  <si>
    <t>Taxi Co.</t>
  </si>
  <si>
    <t>Muscle Beach</t>
  </si>
  <si>
    <t>Smile Dental</t>
  </si>
  <si>
    <t>Phone Co.</t>
  </si>
  <si>
    <t>Sam's Gifts</t>
  </si>
  <si>
    <t>Streaming Co.</t>
  </si>
  <si>
    <t>Pizza Pomodoro</t>
  </si>
  <si>
    <t>Golden Arches</t>
  </si>
  <si>
    <t>Worldvision</t>
  </si>
  <si>
    <t>Ted's Trainers</t>
  </si>
  <si>
    <t>Ticketek</t>
  </si>
  <si>
    <t>Global Fashion</t>
  </si>
  <si>
    <t>Transfer from Savings</t>
  </si>
  <si>
    <t>Transfer to Checking</t>
  </si>
  <si>
    <t>Village Medical</t>
  </si>
  <si>
    <t>Sports Co.</t>
  </si>
  <si>
    <t>Foodary</t>
  </si>
  <si>
    <t>Amoogle</t>
  </si>
  <si>
    <t>BW Club</t>
  </si>
  <si>
    <t>Home Decorator</t>
  </si>
  <si>
    <t>Transfer</t>
  </si>
  <si>
    <t>Not Reported</t>
  </si>
  <si>
    <t>Bank Transfer</t>
  </si>
  <si>
    <t>Transfer from Credit</t>
  </si>
  <si>
    <t>Cum Target</t>
  </si>
  <si>
    <t>Allocated</t>
  </si>
  <si>
    <t>Remaining</t>
  </si>
  <si>
    <t>% Funded</t>
  </si>
  <si>
    <t>Months to Goal</t>
  </si>
  <si>
    <t>Target</t>
  </si>
  <si>
    <t>Total</t>
  </si>
  <si>
    <t>Savings</t>
  </si>
  <si>
    <t>Months to all goals</t>
  </si>
  <si>
    <t>Savings Tracker</t>
  </si>
  <si>
    <t>Target Saved/Month</t>
  </si>
  <si>
    <t>Overall Progress</t>
  </si>
  <si>
    <t>Transfers in/out Savings</t>
  </si>
  <si>
    <t>Opening Balance</t>
  </si>
  <si>
    <t>Total Net Savings</t>
  </si>
  <si>
    <t>Fixed Income</t>
  </si>
  <si>
    <t>Variable Income</t>
  </si>
  <si>
    <t>Income and Expense Dashboard</t>
  </si>
  <si>
    <t>(Multiple Items)</t>
  </si>
  <si>
    <t>Sum of Debit (Spend)</t>
  </si>
  <si>
    <t>Debt</t>
  </si>
  <si>
    <t>Sum of Credit (Income)</t>
  </si>
  <si>
    <t>2026</t>
  </si>
  <si>
    <t>Analysis and Workings Sheet</t>
  </si>
  <si>
    <t>Waterfall Chart</t>
  </si>
  <si>
    <t>Income Column Chart</t>
  </si>
  <si>
    <t>Expense Column Chart</t>
  </si>
  <si>
    <t>Net Position YTD</t>
  </si>
  <si>
    <t>Nov</t>
  </si>
  <si>
    <t>Dec</t>
  </si>
  <si>
    <t>Expense Treemap Chart</t>
  </si>
  <si>
    <t>Category Classifications</t>
  </si>
  <si>
    <t>Bank Transactions</t>
  </si>
  <si>
    <t>Practice Data</t>
  </si>
  <si>
    <t>Net Income Column Chart</t>
  </si>
  <si>
    <t>Copyright Notice</t>
  </si>
  <si>
    <t xml:space="preserve"> </t>
  </si>
  <si>
    <t>The content in this file was created by Mynda Treacy from My Online Training Hub.</t>
  </si>
  <si>
    <t>Individual users are permitted to recreate the examples for personal practice only.</t>
  </si>
  <si>
    <r>
      <t xml:space="preserve">Recreating the examples for training or demonstration to others is </t>
    </r>
    <r>
      <rPr>
        <b/>
        <sz val="14"/>
        <rFont val="Aptos Narrow"/>
        <family val="2"/>
        <scheme val="minor"/>
      </rPr>
      <t>not permitted</t>
    </r>
    <r>
      <rPr>
        <sz val="14"/>
        <rFont val="Aptos Narrow"/>
        <family val="2"/>
        <scheme val="minor"/>
      </rPr>
      <t>, unless written consent is granted by Mynda Treacy.</t>
    </r>
  </si>
  <si>
    <t>The workbook and any sheets within must be accompanied by the following copyright notice: My Online Training Hub ©.</t>
  </si>
  <si>
    <t>This sheet must remain in any file that uses this data and or these techniques.</t>
  </si>
  <si>
    <t>Any uses of this workbook and/or data must include the above attribution.</t>
  </si>
  <si>
    <t>Social Channels</t>
  </si>
  <si>
    <t>More Resources</t>
  </si>
  <si>
    <t>Tutorials</t>
  </si>
  <si>
    <t>Excel Functions</t>
  </si>
  <si>
    <t>https://www.myonlinetraininghub.com/excel-functions</t>
  </si>
  <si>
    <t>Charting Blog Posts</t>
  </si>
  <si>
    <t>https://www.myonlinetraininghub.com/category/excel-charts</t>
  </si>
  <si>
    <t>Excel Dashboard Blog Posts</t>
  </si>
  <si>
    <t>https://www.myonlinetraininghub.com/category/excel-dashboard</t>
  </si>
  <si>
    <t>Webinar Replays</t>
  </si>
  <si>
    <t>Excel Dashboards &amp; Power BI</t>
  </si>
  <si>
    <t>https://www.myonlinetraininghub.com/excel-webinars</t>
  </si>
  <si>
    <t>Courses</t>
  </si>
  <si>
    <t>Advanced Excel</t>
  </si>
  <si>
    <t>https://www.myonlinetraininghub.com/excel-expert-upgrade</t>
  </si>
  <si>
    <t>Advanced Excel Formulas</t>
  </si>
  <si>
    <t>https://www.myonlinetraininghub.com/advanced-excel-formulas-course</t>
  </si>
  <si>
    <t>Power Query</t>
  </si>
  <si>
    <t>https://www.myonlinetraininghub.com/excel-power-query-course</t>
  </si>
  <si>
    <t>PivotTable Quick Start</t>
  </si>
  <si>
    <t>https://www.myonlinetraininghub.com/excel-pivottable-course-quick-start</t>
  </si>
  <si>
    <t>Xtreme PivotTables</t>
  </si>
  <si>
    <t>https://www.myonlinetraininghub.com/excel-pivottable-course</t>
  </si>
  <si>
    <t>Power Pivot</t>
  </si>
  <si>
    <t>https://www.myonlinetraininghub.com/power-pivot-course</t>
  </si>
  <si>
    <t>Excel Dashboards</t>
  </si>
  <si>
    <t>https://www.myonlinetraininghub.com/excel-dashboard-course</t>
  </si>
  <si>
    <t>Power BI</t>
  </si>
  <si>
    <t>https://www.myonlinetraininghub.com/power-bi-course</t>
  </si>
  <si>
    <t>PowerPoint</t>
  </si>
  <si>
    <t>https://www.myonlinetraininghub.com/microsoft-powerpoint-course</t>
  </si>
  <si>
    <t>Excel for Data Analysts Fast Track</t>
  </si>
  <si>
    <t>https://www.myonlinetraininghub.com/excel-data-analyst</t>
  </si>
  <si>
    <t>Excel for Decision Making Under Uncertainty</t>
  </si>
  <si>
    <t>https://www.myonlinetraininghub.com/excel-for-decision-making-course</t>
  </si>
  <si>
    <t>Excel for Finance Professionals</t>
  </si>
  <si>
    <t>https://www.myonlinetraininghub.com/excel-for-finance-course</t>
  </si>
  <si>
    <t>Excel Analysis ToolPak</t>
  </si>
  <si>
    <t>https://www.myonlinetraininghub.com/excel-analysis-toolpak-course</t>
  </si>
  <si>
    <t>Excel for Customer Service Professionals</t>
  </si>
  <si>
    <t>https://www.myonlinetraininghub.com/excel-for-customer-service-professionals</t>
  </si>
  <si>
    <t>Excel for Operations Management</t>
  </si>
  <si>
    <t>https://www.myonlinetraininghub.com/excel-operations-management-course</t>
  </si>
  <si>
    <t>Financial Modelling</t>
  </si>
  <si>
    <t>https://www.myonlinetraininghub.com/financial-modelling-course</t>
  </si>
  <si>
    <t>Copilot Essentials</t>
  </si>
  <si>
    <t>https://www.myonlinetraininghub.com/copilot-essentials-course</t>
  </si>
  <si>
    <t>Microsoft Word Masterclass</t>
  </si>
  <si>
    <t>https://www.myonlinetraininghub.com/microsoft-word-course</t>
  </si>
  <si>
    <t>Support</t>
  </si>
  <si>
    <t>Excel Forum</t>
  </si>
  <si>
    <t>https://www.myonlinetraininghub.com/excel-forum</t>
  </si>
  <si>
    <t>Follow Us for more Tips &amp; Tutorials</t>
  </si>
  <si>
    <t>Java the Hut</t>
  </si>
  <si>
    <t>BW</t>
  </si>
  <si>
    <t>Fuel Co</t>
  </si>
  <si>
    <t>Fuel</t>
  </si>
  <si>
    <t>Net Position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</si>
</sst>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1" formatCode="_-* #,##0_-;\-* #,##0_-;_-* &quot;-&quot;_-;_-@_-"/>
    <numFmt numFmtId="43" formatCode="_-* #,##0.00_-;\-* #,##0.00_-;_-* &quot;-&quot;??_-;_-@_-"/>
    <numFmt numFmtId="164" formatCode="#,##0_ ;\-#,##0\ "/>
    <numFmt numFmtId="165" formatCode="0.0%"/>
    <numFmt numFmtId="166" formatCode="&quot;$&quot;#,##0.00"/>
    <numFmt numFmtId="167" formatCode="&quot;$&quot;#,##0"/>
    <numFmt numFmtId="168" formatCode="@*."/>
  </numFmts>
  <fonts count="15"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sz val="14"/>
      <color theme="1"/>
      <name val="Aptos Narrow"/>
      <family val="2"/>
      <scheme val="minor"/>
    </font>
    <font>
      <b/>
      <sz val="14"/>
      <color theme="1"/>
      <name val="Aptos Narrow"/>
      <family val="2"/>
      <scheme val="minor"/>
    </font>
    <font>
      <sz val="26"/>
      <color theme="7" tint="0.79998168889431442"/>
      <name val="Aptos Narrow"/>
      <family val="2"/>
      <scheme val="minor"/>
    </font>
    <font>
      <sz val="26"/>
      <color theme="0"/>
      <name val="Aptos Narrow"/>
      <family val="2"/>
      <scheme val="minor"/>
    </font>
    <font>
      <sz val="18"/>
      <color theme="9" tint="-0.499984740745262"/>
      <name val="Aptos Narrow"/>
      <family val="2"/>
      <scheme val="minor"/>
    </font>
    <font>
      <b/>
      <sz val="18"/>
      <color theme="9" tint="-0.499984740745262"/>
      <name val="Aptos Narrow"/>
      <family val="2"/>
      <scheme val="minor"/>
    </font>
    <font>
      <sz val="28"/>
      <color theme="0"/>
      <name val="Segoe UI Light"/>
      <family val="2"/>
    </font>
    <font>
      <sz val="14"/>
      <name val="Aptos Narrow"/>
      <family val="2"/>
      <scheme val="minor"/>
    </font>
    <font>
      <b/>
      <sz val="14"/>
      <name val="Aptos Narrow"/>
      <family val="2"/>
      <scheme val="minor"/>
    </font>
    <font>
      <u/>
      <sz val="11"/>
      <color theme="10"/>
      <name val="Aptos Narrow"/>
      <family val="2"/>
      <scheme val="minor"/>
    </font>
    <font>
      <b/>
      <sz val="26"/>
      <color theme="9" tint="-0.499984740745262"/>
      <name val="Aptos Narrow"/>
      <family val="2"/>
      <scheme val="minor"/>
    </font>
  </fonts>
  <fills count="15">
    <fill>
      <patternFill patternType="none"/>
    </fill>
    <fill>
      <patternFill patternType="gray125"/>
    </fill>
    <fill>
      <patternFill patternType="solid">
        <fgColor theme="8" tint="-0.249977111117893"/>
        <bgColor indexed="64"/>
      </patternFill>
    </fill>
    <fill>
      <patternFill patternType="solid">
        <fgColor theme="8" tint="0.39997558519241921"/>
        <bgColor indexed="64"/>
      </patternFill>
    </fill>
    <fill>
      <patternFill patternType="solid">
        <fgColor rgb="FFF4F2F8"/>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0F5511"/>
        <bgColor indexed="64"/>
      </patternFill>
    </fill>
    <fill>
      <patternFill patternType="solid">
        <fgColor rgb="FF00B050"/>
        <bgColor indexed="64"/>
      </patternFill>
    </fill>
  </fills>
  <borders count="6">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style="thin">
        <color indexed="64"/>
      </top>
      <bottom/>
      <diagonal/>
    </border>
    <border>
      <left/>
      <right/>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cellStyleXfs>
  <cellXfs count="65">
    <xf numFmtId="0" fontId="0" fillId="0" borderId="0" xfId="0"/>
    <xf numFmtId="14" fontId="0" fillId="0" borderId="0" xfId="0" applyNumberFormat="1"/>
    <xf numFmtId="43" fontId="0" fillId="0" borderId="0" xfId="1" applyFont="1"/>
    <xf numFmtId="0" fontId="0" fillId="0" borderId="0" xfId="0" pivotButton="1"/>
    <xf numFmtId="0" fontId="0" fillId="0" borderId="0" xfId="0" applyAlignment="1">
      <alignment horizontal="left"/>
    </xf>
    <xf numFmtId="0" fontId="0" fillId="0" borderId="0" xfId="0" applyAlignment="1">
      <alignment horizontal="left" indent="1"/>
    </xf>
    <xf numFmtId="164" fontId="0" fillId="0" borderId="0" xfId="0" applyNumberFormat="1"/>
    <xf numFmtId="41" fontId="0" fillId="0" borderId="0" xfId="0" applyNumberFormat="1"/>
    <xf numFmtId="43" fontId="0" fillId="0" borderId="0" xfId="0" applyNumberFormat="1"/>
    <xf numFmtId="0" fontId="0" fillId="0" borderId="2" xfId="0" applyBorder="1"/>
    <xf numFmtId="0" fontId="0" fillId="0" borderId="1" xfId="0" applyBorder="1"/>
    <xf numFmtId="0" fontId="0" fillId="0" borderId="3" xfId="0" applyBorder="1"/>
    <xf numFmtId="43" fontId="0" fillId="0" borderId="1" xfId="1" applyFont="1" applyFill="1" applyBorder="1"/>
    <xf numFmtId="43" fontId="0" fillId="0" borderId="3" xfId="1" applyFont="1" applyFill="1" applyBorder="1"/>
    <xf numFmtId="165" fontId="0" fillId="0" borderId="0" xfId="2" applyNumberFormat="1" applyFont="1" applyFill="1"/>
    <xf numFmtId="9" fontId="0" fillId="0" borderId="0" xfId="0" applyNumberFormat="1"/>
    <xf numFmtId="43" fontId="0" fillId="0" borderId="3" xfId="0" applyNumberFormat="1" applyBorder="1"/>
    <xf numFmtId="0" fontId="4" fillId="0" borderId="0" xfId="0" applyFont="1"/>
    <xf numFmtId="165" fontId="0" fillId="0" borderId="3" xfId="2" applyNumberFormat="1" applyFont="1" applyFill="1" applyBorder="1"/>
    <xf numFmtId="0" fontId="0" fillId="2" borderId="0" xfId="0" applyFill="1"/>
    <xf numFmtId="0" fontId="0" fillId="3" borderId="0" xfId="0" applyFill="1"/>
    <xf numFmtId="0" fontId="6" fillId="2" borderId="0" xfId="0" applyFont="1" applyFill="1" applyAlignment="1">
      <alignment horizontal="left" vertical="center" indent="8"/>
    </xf>
    <xf numFmtId="166" fontId="5" fillId="0" borderId="0" xfId="1" applyNumberFormat="1" applyFont="1" applyBorder="1"/>
    <xf numFmtId="0" fontId="0" fillId="4" borderId="0" xfId="0" applyFill="1"/>
    <xf numFmtId="0" fontId="4" fillId="4" borderId="0" xfId="0" applyFont="1" applyFill="1" applyAlignment="1">
      <alignment horizontal="left" indent="1"/>
    </xf>
    <xf numFmtId="166" fontId="4" fillId="4" borderId="0" xfId="1" applyNumberFormat="1" applyFont="1" applyFill="1"/>
    <xf numFmtId="0" fontId="4" fillId="4" borderId="0" xfId="0" applyFont="1" applyFill="1"/>
    <xf numFmtId="9" fontId="4" fillId="4" borderId="0" xfId="0" applyNumberFormat="1" applyFont="1" applyFill="1" applyAlignment="1">
      <alignment horizontal="center"/>
    </xf>
    <xf numFmtId="0" fontId="4" fillId="4" borderId="0" xfId="0" applyFont="1" applyFill="1" applyAlignment="1">
      <alignment horizontal="center"/>
    </xf>
    <xf numFmtId="0" fontId="5" fillId="4" borderId="0" xfId="0" applyFont="1" applyFill="1" applyAlignment="1">
      <alignment horizontal="left" indent="1"/>
    </xf>
    <xf numFmtId="166" fontId="5" fillId="4" borderId="4" xfId="1" applyNumberFormat="1" applyFont="1" applyFill="1" applyBorder="1"/>
    <xf numFmtId="166" fontId="4" fillId="4" borderId="0" xfId="1" applyNumberFormat="1" applyFont="1" applyFill="1" applyAlignment="1">
      <alignment horizontal="center"/>
    </xf>
    <xf numFmtId="0" fontId="5" fillId="4" borderId="0" xfId="0" applyFont="1" applyFill="1"/>
    <xf numFmtId="166" fontId="5" fillId="4" borderId="0" xfId="1" applyNumberFormat="1" applyFont="1" applyFill="1" applyBorder="1"/>
    <xf numFmtId="0" fontId="0" fillId="0" borderId="0" xfId="0" applyAlignment="1">
      <alignment horizontal="center"/>
    </xf>
    <xf numFmtId="0" fontId="0" fillId="0" borderId="1" xfId="0" applyBorder="1" applyAlignment="1">
      <alignment horizontal="center"/>
    </xf>
    <xf numFmtId="0" fontId="0" fillId="0" borderId="3" xfId="0" applyBorder="1" applyAlignment="1">
      <alignment horizontal="center"/>
    </xf>
    <xf numFmtId="3" fontId="0" fillId="0" borderId="0" xfId="0" applyNumberFormat="1"/>
    <xf numFmtId="0" fontId="3" fillId="5" borderId="0" xfId="0" applyFont="1" applyFill="1"/>
    <xf numFmtId="0" fontId="7" fillId="5" borderId="0" xfId="0" applyFont="1" applyFill="1" applyAlignment="1">
      <alignment vertical="center"/>
    </xf>
    <xf numFmtId="0" fontId="3" fillId="6" borderId="0" xfId="0" applyFont="1" applyFill="1"/>
    <xf numFmtId="0" fontId="2" fillId="0" borderId="5" xfId="0" applyFont="1" applyBorder="1"/>
    <xf numFmtId="0" fontId="0" fillId="7" borderId="0" xfId="0" applyFill="1"/>
    <xf numFmtId="0" fontId="0" fillId="8" borderId="0" xfId="0" applyFill="1"/>
    <xf numFmtId="0" fontId="8" fillId="7" borderId="0" xfId="0" applyFont="1" applyFill="1" applyAlignment="1">
      <alignment vertical="center"/>
    </xf>
    <xf numFmtId="167" fontId="8" fillId="7" borderId="0" xfId="0" applyNumberFormat="1" applyFont="1" applyFill="1" applyAlignment="1">
      <alignment vertical="center"/>
    </xf>
    <xf numFmtId="0" fontId="0" fillId="0" borderId="0" xfId="0" applyAlignment="1">
      <alignment horizontal="right"/>
    </xf>
    <xf numFmtId="164" fontId="0" fillId="0" borderId="0" xfId="0" applyNumberFormat="1" applyAlignment="1">
      <alignment horizontal="right"/>
    </xf>
    <xf numFmtId="0" fontId="0" fillId="9" borderId="0" xfId="0" applyFill="1"/>
    <xf numFmtId="0" fontId="0" fillId="10" borderId="0" xfId="0" applyFill="1"/>
    <xf numFmtId="0" fontId="7" fillId="9" borderId="0" xfId="0" applyFont="1" applyFill="1" applyAlignment="1">
      <alignment vertical="center"/>
    </xf>
    <xf numFmtId="0" fontId="0" fillId="11" borderId="0" xfId="0" applyFill="1"/>
    <xf numFmtId="0" fontId="0" fillId="12" borderId="0" xfId="0" applyFill="1"/>
    <xf numFmtId="0" fontId="7" fillId="11" borderId="0" xfId="0" applyFont="1" applyFill="1" applyAlignment="1">
      <alignment vertical="center"/>
    </xf>
    <xf numFmtId="0" fontId="7" fillId="7" borderId="0" xfId="0" applyFont="1" applyFill="1" applyAlignment="1">
      <alignment vertical="center"/>
    </xf>
    <xf numFmtId="167" fontId="9" fillId="7" borderId="0" xfId="0" applyNumberFormat="1" applyFont="1" applyFill="1" applyAlignment="1">
      <alignment vertical="center"/>
    </xf>
    <xf numFmtId="0" fontId="9" fillId="7" borderId="0" xfId="0" applyFont="1" applyFill="1" applyAlignment="1">
      <alignment vertical="center"/>
    </xf>
    <xf numFmtId="0" fontId="10" fillId="13" borderId="0" xfId="0" applyFont="1" applyFill="1" applyAlignment="1">
      <alignment vertical="center"/>
    </xf>
    <xf numFmtId="0" fontId="11" fillId="0" borderId="0" xfId="0" applyFont="1"/>
    <xf numFmtId="0" fontId="11" fillId="0" borderId="0" xfId="0" applyFont="1" applyAlignment="1">
      <alignment vertical="center"/>
    </xf>
    <xf numFmtId="0" fontId="2" fillId="0" borderId="0" xfId="0" applyFont="1"/>
    <xf numFmtId="168" fontId="0" fillId="0" borderId="0" xfId="0" applyNumberFormat="1" applyAlignment="1">
      <alignment horizontal="left" indent="1"/>
    </xf>
    <xf numFmtId="0" fontId="13" fillId="0" borderId="0" xfId="3"/>
    <xf numFmtId="0" fontId="10" fillId="14" borderId="0" xfId="0" applyFont="1" applyFill="1" applyAlignment="1">
      <alignment vertical="center"/>
    </xf>
    <xf numFmtId="0" fontId="14" fillId="7" borderId="0" xfId="0" applyFont="1" applyFill="1" applyAlignment="1">
      <alignment vertical="center"/>
    </xf>
  </cellXfs>
  <cellStyles count="4">
    <cellStyle name="Comma" xfId="1" builtinId="3"/>
    <cellStyle name="Hyperlink" xfId="3" builtinId="8"/>
    <cellStyle name="Normal" xfId="0" builtinId="0"/>
    <cellStyle name="Per cent" xfId="2" builtinId="5"/>
  </cellStyles>
  <dxfs count="32">
    <dxf>
      <numFmt numFmtId="19" formatCode="dd/mm/yyyy"/>
    </dxf>
    <dxf>
      <numFmt numFmtId="0" formatCode="General"/>
    </dxf>
    <dxf>
      <numFmt numFmtId="0" formatCode="General"/>
    </dxf>
    <dxf>
      <numFmt numFmtId="35" formatCode="_-* #,##0.00_-;\-* #,##0.00_-;_-* &quot;-&quot;??_-;_-@_-"/>
    </dxf>
    <dxf>
      <numFmt numFmtId="35" formatCode="_-* #,##0.00_-;\-* #,##0.00_-;_-* &quot;-&quot;??_-;_-@_-"/>
    </dxf>
    <dxf>
      <numFmt numFmtId="35" formatCode="_-* #,##0.00_-;\-* #,##0.00_-;_-* &quot;-&quot;??_-;_-@_-"/>
    </dxf>
    <dxf>
      <numFmt numFmtId="19" formatCode="dd/mm/yyyy"/>
    </dxf>
    <dxf>
      <fill>
        <patternFill patternType="none">
          <fgColor indexed="64"/>
          <bgColor indexed="65"/>
        </patternFill>
      </fill>
      <border diagonalUp="0" diagonalDown="0" outline="0">
        <left/>
        <right/>
        <top style="thin">
          <color theme="4" tint="0.39997558519241921"/>
        </top>
        <bottom/>
      </border>
    </dxf>
    <dxf>
      <numFmt numFmtId="0" formatCode="General"/>
      <fill>
        <patternFill patternType="none">
          <fgColor indexed="64"/>
          <bgColor auto="1"/>
        </patternFill>
      </fill>
    </dxf>
    <dxf>
      <numFmt numFmtId="165" formatCode="0.0%"/>
      <fill>
        <patternFill patternType="none">
          <fgColor indexed="64"/>
          <bgColor indexed="65"/>
        </patternFill>
      </fill>
      <border diagonalUp="0" diagonalDown="0" outline="0">
        <left/>
        <right/>
        <top style="thin">
          <color theme="4" tint="0.39997558519241921"/>
        </top>
        <bottom/>
      </border>
    </dxf>
    <dxf>
      <numFmt numFmtId="165" formatCode="0.0%"/>
      <fill>
        <patternFill patternType="none">
          <fgColor indexed="64"/>
          <bgColor auto="1"/>
        </patternFill>
      </fill>
    </dxf>
    <dxf>
      <numFmt numFmtId="35" formatCode="_-* #,##0.00_-;\-* #,##0.00_-;_-* &quot;-&quot;??_-;_-@_-"/>
      <fill>
        <patternFill patternType="none">
          <fgColor indexed="64"/>
          <bgColor indexed="65"/>
        </patternFill>
      </fill>
      <border diagonalUp="0" diagonalDown="0" outline="0">
        <left/>
        <right/>
        <top style="thin">
          <color theme="4" tint="0.39997558519241921"/>
        </top>
        <bottom/>
      </border>
    </dxf>
    <dxf>
      <numFmt numFmtId="35" formatCode="_-* #,##0.00_-;\-* #,##0.00_-;_-* &quot;-&quot;??_-;_-@_-"/>
      <fill>
        <patternFill patternType="none">
          <fgColor indexed="64"/>
          <bgColor indexed="65"/>
        </patternFill>
      </fill>
      <border diagonalUp="0" diagonalDown="0" outline="0">
        <left/>
        <right/>
        <top style="thin">
          <color theme="4" tint="0.39997558519241921"/>
        </top>
        <bottom style="thin">
          <color theme="4" tint="0.39997558519241921"/>
        </bottom>
      </border>
    </dxf>
    <dxf>
      <numFmt numFmtId="35" formatCode="_-* #,##0.00_-;\-* #,##0.00_-;_-* &quot;-&quot;??_-;_-@_-"/>
      <fill>
        <patternFill patternType="none">
          <fgColor indexed="64"/>
          <bgColor indexed="65"/>
        </patternFill>
      </fill>
      <border diagonalUp="0" diagonalDown="0" outline="0">
        <left/>
        <right/>
        <top style="thin">
          <color theme="4" tint="0.39997558519241921"/>
        </top>
        <bottom/>
      </border>
    </dxf>
    <dxf>
      <numFmt numFmtId="35" formatCode="_-* #,##0.00_-;\-* #,##0.00_-;_-* &quot;-&quot;??_-;_-@_-"/>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numFmt numFmtId="0" formatCode="General"/>
      <fill>
        <patternFill patternType="none">
          <fgColor indexed="64"/>
          <bgColor indexed="65"/>
        </patternFill>
      </fill>
      <border diagonalUp="0" diagonalDown="0" outline="0">
        <left/>
        <right/>
        <top style="thin">
          <color theme="4" tint="0.39997558519241921"/>
        </top>
        <bottom/>
      </border>
    </dxf>
    <dxf>
      <numFmt numFmtId="0" formatCode="General"/>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ptos Narrow"/>
        <family val="2"/>
        <scheme val="minor"/>
      </font>
      <numFmt numFmtId="35" formatCode="_-* #,##0.00_-;\-* #,##0.00_-;_-* &quot;-&quot;??_-;_-@_-"/>
      <fill>
        <patternFill patternType="none">
          <fgColor indexed="64"/>
          <bgColor indexed="65"/>
        </patternFill>
      </fill>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center" vertical="bottom"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ill>
        <patternFill patternType="none">
          <fgColor indexed="64"/>
          <bgColor auto="1"/>
        </patternFill>
      </fill>
    </dxf>
    <dxf>
      <border outline="0">
        <bottom style="thin">
          <color theme="4" tint="0.39997558519241921"/>
        </bottom>
      </border>
    </dxf>
    <dxf>
      <alignment horizontal="right"/>
    </dxf>
    <dxf>
      <alignment horizontal="right"/>
    </dxf>
    <dxf>
      <alignment horizontal="right"/>
    </dxf>
    <dxf>
      <font>
        <b/>
        <color theme="1"/>
      </font>
      <border>
        <bottom style="thin">
          <color theme="9"/>
        </bottom>
        <vertical/>
        <horizontal/>
      </border>
    </dxf>
    <dxf>
      <font>
        <color theme="1"/>
      </font>
      <fill>
        <patternFill>
          <bgColor theme="9"/>
        </patternFill>
      </fill>
      <border diagonalUp="0" diagonalDown="0">
        <left/>
        <right/>
        <top/>
        <bottom/>
        <vertical/>
        <horizontal/>
      </border>
    </dxf>
  </dxfs>
  <tableStyles count="1" defaultTableStyle="TableStyleMedium2" defaultPivotStyle="PivotStyleLight16">
    <tableStyle name="SlicerStyleLight6 2" pivot="0" table="0" count="10" xr9:uid="{52F13B40-A196-443B-A707-4F8BBB8A13EE}">
      <tableStyleElement type="wholeTable" dxfId="31"/>
      <tableStyleElement type="headerRow" dxfId="30"/>
    </tableStyle>
  </tableStyles>
  <colors>
    <mruColors>
      <color rgb="FFF4F2F8"/>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8168889431442"/>
              <bgColor theme="9"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9"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6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pivotSource>
    <c:name>[automated_finance_tracker.xlsx]Analysis!ptIncomeColChart</c:name>
    <c:fmtId val="7"/>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Total Income</a:t>
            </a:r>
          </a:p>
        </c:rich>
      </c:tx>
      <c:layout>
        <c:manualLayout>
          <c:xMode val="edge"/>
          <c:yMode val="edge"/>
          <c:x val="1.7027777777777767E-2"/>
          <c:y val="2.7777777777777776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8191635621724014E-2"/>
          <c:y val="0.22880158730158731"/>
          <c:w val="0.92361672875655199"/>
          <c:h val="0.50241534391534393"/>
        </c:manualLayout>
      </c:layout>
      <c:barChart>
        <c:barDir val="col"/>
        <c:grouping val="clustered"/>
        <c:varyColors val="0"/>
        <c:ser>
          <c:idx val="0"/>
          <c:order val="0"/>
          <c:tx>
            <c:strRef>
              <c:f>Analysis!$C$7</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Analysis!$B$8:$B$19</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Analysis!$C$8:$C$19</c:f>
              <c:numCache>
                <c:formatCode>#,##0</c:formatCode>
                <c:ptCount val="11"/>
                <c:pt idx="0">
                  <c:v>6092</c:v>
                </c:pt>
                <c:pt idx="1">
                  <c:v>6272</c:v>
                </c:pt>
                <c:pt idx="2">
                  <c:v>6751</c:v>
                </c:pt>
                <c:pt idx="3">
                  <c:v>7002</c:v>
                </c:pt>
                <c:pt idx="4">
                  <c:v>6891</c:v>
                </c:pt>
                <c:pt idx="5">
                  <c:v>6616</c:v>
                </c:pt>
                <c:pt idx="6">
                  <c:v>6342</c:v>
                </c:pt>
                <c:pt idx="7">
                  <c:v>6857</c:v>
                </c:pt>
                <c:pt idx="8">
                  <c:v>7127</c:v>
                </c:pt>
                <c:pt idx="9">
                  <c:v>6023</c:v>
                </c:pt>
                <c:pt idx="10">
                  <c:v>5745</c:v>
                </c:pt>
              </c:numCache>
            </c:numRef>
          </c:val>
          <c:extLst>
            <c:ext xmlns:c16="http://schemas.microsoft.com/office/drawing/2014/chart" uri="{C3380CC4-5D6E-409C-BE32-E72D297353CC}">
              <c16:uniqueId val="{00000000-FDF6-4BBE-A885-5BDF2DB22C18}"/>
            </c:ext>
          </c:extLst>
        </c:ser>
        <c:dLbls>
          <c:dLblPos val="outEnd"/>
          <c:showLegendKey val="0"/>
          <c:showVal val="1"/>
          <c:showCatName val="0"/>
          <c:showSerName val="0"/>
          <c:showPercent val="0"/>
          <c:showBubbleSize val="0"/>
        </c:dLbls>
        <c:gapWidth val="50"/>
        <c:overlap val="-27"/>
        <c:axId val="1439340127"/>
        <c:axId val="1439340607"/>
      </c:barChart>
      <c:catAx>
        <c:axId val="1439340127"/>
        <c:scaling>
          <c:orientation val="minMax"/>
        </c:scaling>
        <c:delete val="1"/>
        <c:axPos val="b"/>
        <c:numFmt formatCode="General" sourceLinked="1"/>
        <c:majorTickMark val="none"/>
        <c:minorTickMark val="none"/>
        <c:tickLblPos val="nextTo"/>
        <c:crossAx val="1439340607"/>
        <c:crosses val="autoZero"/>
        <c:auto val="1"/>
        <c:lblAlgn val="ctr"/>
        <c:lblOffset val="100"/>
        <c:noMultiLvlLbl val="0"/>
      </c:catAx>
      <c:valAx>
        <c:axId val="1439340607"/>
        <c:scaling>
          <c:orientation val="minMax"/>
        </c:scaling>
        <c:delete val="1"/>
        <c:axPos val="l"/>
        <c:numFmt formatCode="#,##0" sourceLinked="1"/>
        <c:majorTickMark val="none"/>
        <c:minorTickMark val="none"/>
        <c:tickLblPos val="nextTo"/>
        <c:crossAx val="143934012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6"/>
    </mc:Choice>
    <mc:Fallback>
      <c:style val="6"/>
    </mc:Fallback>
  </mc:AlternateContent>
  <c:pivotSource>
    <c:name>[automated_finance_tracker.xlsx]Analysis!ptNetIncomeColChart</c:name>
    <c:fmtId val="17"/>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Net Income</a:t>
            </a:r>
          </a:p>
        </c:rich>
      </c:tx>
      <c:layout>
        <c:manualLayout>
          <c:xMode val="edge"/>
          <c:yMode val="edge"/>
          <c:x val="2.761456384531568E-2"/>
          <c:y val="2.7777553446844787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4"/>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4"/>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Analysis!$I$7</c:f>
              <c:strCache>
                <c:ptCount val="1"/>
                <c:pt idx="0">
                  <c:v>Total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Analysis!$H$8:$H$19</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Analysis!$I$8:$I$19</c:f>
              <c:numCache>
                <c:formatCode>#,##0_ ;\-#,##0\ </c:formatCode>
                <c:ptCount val="11"/>
                <c:pt idx="0">
                  <c:v>2984</c:v>
                </c:pt>
                <c:pt idx="1">
                  <c:v>3337.400000000001</c:v>
                </c:pt>
                <c:pt idx="2">
                  <c:v>3671.2999999999993</c:v>
                </c:pt>
                <c:pt idx="3">
                  <c:v>3934.0000000000018</c:v>
                </c:pt>
                <c:pt idx="4">
                  <c:v>3744.8999999999996</c:v>
                </c:pt>
                <c:pt idx="5">
                  <c:v>3580.2999999999997</c:v>
                </c:pt>
                <c:pt idx="6">
                  <c:v>3246.9999999999977</c:v>
                </c:pt>
                <c:pt idx="7">
                  <c:v>3874.8999999999992</c:v>
                </c:pt>
                <c:pt idx="8">
                  <c:v>4009.8999999999996</c:v>
                </c:pt>
                <c:pt idx="9">
                  <c:v>2894.3000000000006</c:v>
                </c:pt>
                <c:pt idx="10">
                  <c:v>2870</c:v>
                </c:pt>
              </c:numCache>
            </c:numRef>
          </c:val>
          <c:extLst>
            <c:ext xmlns:c16="http://schemas.microsoft.com/office/drawing/2014/chart" uri="{C3380CC4-5D6E-409C-BE32-E72D297353CC}">
              <c16:uniqueId val="{00000000-A56D-4DDE-9BDA-5784A543A220}"/>
            </c:ext>
          </c:extLst>
        </c:ser>
        <c:dLbls>
          <c:dLblPos val="outEnd"/>
          <c:showLegendKey val="0"/>
          <c:showVal val="1"/>
          <c:showCatName val="0"/>
          <c:showSerName val="0"/>
          <c:showPercent val="0"/>
          <c:showBubbleSize val="0"/>
        </c:dLbls>
        <c:gapWidth val="50"/>
        <c:overlap val="-27"/>
        <c:axId val="1389771551"/>
        <c:axId val="1389778751"/>
      </c:barChart>
      <c:catAx>
        <c:axId val="1389771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9778751"/>
        <c:crosses val="autoZero"/>
        <c:auto val="1"/>
        <c:lblAlgn val="ctr"/>
        <c:lblOffset val="100"/>
        <c:noMultiLvlLbl val="0"/>
      </c:catAx>
      <c:valAx>
        <c:axId val="1389778751"/>
        <c:scaling>
          <c:orientation val="minMax"/>
        </c:scaling>
        <c:delete val="1"/>
        <c:axPos val="l"/>
        <c:numFmt formatCode="#,##0_ ;\-#,##0\ " sourceLinked="1"/>
        <c:majorTickMark val="none"/>
        <c:minorTickMark val="none"/>
        <c:tickLblPos val="nextTo"/>
        <c:crossAx val="138977155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pivotSource>
    <c:name>[automated_finance_tracker.xlsx]Analysis!ptExpenseColChart</c:name>
    <c:fmtId val="1"/>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baseline="0"/>
              <a:t>Total Expenses</a:t>
            </a:r>
            <a:endParaRPr lang="en-US" sz="1100"/>
          </a:p>
        </c:rich>
      </c:tx>
      <c:layout>
        <c:manualLayout>
          <c:xMode val="edge"/>
          <c:yMode val="edge"/>
          <c:x val="2.1256964289385501E-2"/>
          <c:y val="4.085665762367939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accent1">
                      <a:lumMod val="50000"/>
                    </a:schemeClr>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82767830624276E-2"/>
          <c:y val="0.27372549019607845"/>
          <c:w val="0.9234464338751448"/>
          <c:h val="0.56941176470588239"/>
        </c:manualLayout>
      </c:layout>
      <c:barChart>
        <c:barDir val="col"/>
        <c:grouping val="clustered"/>
        <c:varyColors val="0"/>
        <c:ser>
          <c:idx val="0"/>
          <c:order val="0"/>
          <c:tx>
            <c:strRef>
              <c:f>Analysis!$F$7</c:f>
              <c:strCache>
                <c:ptCount val="1"/>
                <c:pt idx="0">
                  <c:v>Total</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Analysis!$E$8:$E$19</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Analysis!$F$8:$F$19</c:f>
              <c:numCache>
                <c:formatCode>#,##0</c:formatCode>
                <c:ptCount val="11"/>
                <c:pt idx="0">
                  <c:v>3108</c:v>
                </c:pt>
                <c:pt idx="1">
                  <c:v>2934.6000000000004</c:v>
                </c:pt>
                <c:pt idx="2">
                  <c:v>3079.7</c:v>
                </c:pt>
                <c:pt idx="3">
                  <c:v>3068</c:v>
                </c:pt>
                <c:pt idx="4">
                  <c:v>3146.1</c:v>
                </c:pt>
                <c:pt idx="5">
                  <c:v>3035.7</c:v>
                </c:pt>
                <c:pt idx="6">
                  <c:v>3095</c:v>
                </c:pt>
                <c:pt idx="7">
                  <c:v>2982.0999999999995</c:v>
                </c:pt>
                <c:pt idx="8">
                  <c:v>3117.1</c:v>
                </c:pt>
                <c:pt idx="9">
                  <c:v>3128.6999999999994</c:v>
                </c:pt>
                <c:pt idx="10">
                  <c:v>2875</c:v>
                </c:pt>
              </c:numCache>
            </c:numRef>
          </c:val>
          <c:extLst>
            <c:ext xmlns:c16="http://schemas.microsoft.com/office/drawing/2014/chart" uri="{C3380CC4-5D6E-409C-BE32-E72D297353CC}">
              <c16:uniqueId val="{00000000-8022-49DD-BD00-6F9508081236}"/>
            </c:ext>
          </c:extLst>
        </c:ser>
        <c:dLbls>
          <c:dLblPos val="outEnd"/>
          <c:showLegendKey val="0"/>
          <c:showVal val="1"/>
          <c:showCatName val="0"/>
          <c:showSerName val="0"/>
          <c:showPercent val="0"/>
          <c:showBubbleSize val="0"/>
        </c:dLbls>
        <c:gapWidth val="50"/>
        <c:axId val="1941836896"/>
        <c:axId val="1941840256"/>
      </c:barChart>
      <c:catAx>
        <c:axId val="1941836896"/>
        <c:scaling>
          <c:orientation val="minMax"/>
        </c:scaling>
        <c:delete val="1"/>
        <c:axPos val="b"/>
        <c:numFmt formatCode="General" sourceLinked="1"/>
        <c:majorTickMark val="none"/>
        <c:minorTickMark val="none"/>
        <c:tickLblPos val="low"/>
        <c:crossAx val="1941840256"/>
        <c:crosses val="autoZero"/>
        <c:auto val="1"/>
        <c:lblAlgn val="ctr"/>
        <c:lblOffset val="100"/>
        <c:noMultiLvlLbl val="0"/>
      </c:catAx>
      <c:valAx>
        <c:axId val="1941840256"/>
        <c:scaling>
          <c:orientation val="minMax"/>
        </c:scaling>
        <c:delete val="1"/>
        <c:axPos val="l"/>
        <c:numFmt formatCode="#,##0" sourceLinked="1"/>
        <c:majorTickMark val="none"/>
        <c:minorTickMark val="none"/>
        <c:tickLblPos val="nextTo"/>
        <c:crossAx val="194183689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5.3617274955999328E-2"/>
          <c:y val="0"/>
          <c:w val="0.85191439720840412"/>
          <c:h val="1"/>
        </c:manualLayout>
      </c:layout>
      <c:doughnutChart>
        <c:varyColors val="1"/>
        <c:ser>
          <c:idx val="0"/>
          <c:order val="0"/>
          <c:dPt>
            <c:idx val="0"/>
            <c:bubble3D val="0"/>
            <c:spPr>
              <a:solidFill>
                <a:schemeClr val="accent5">
                  <a:shade val="76000"/>
                </a:schemeClr>
              </a:solidFill>
              <a:ln w="19050">
                <a:solidFill>
                  <a:schemeClr val="lt1"/>
                </a:solidFill>
              </a:ln>
              <a:effectLst/>
            </c:spPr>
            <c:extLst>
              <c:ext xmlns:c16="http://schemas.microsoft.com/office/drawing/2014/chart" uri="{C3380CC4-5D6E-409C-BE32-E72D297353CC}">
                <c16:uniqueId val="{00000002-1B9F-44B4-838D-5A7DAF8C420A}"/>
              </c:ext>
            </c:extLst>
          </c:dPt>
          <c:dPt>
            <c:idx val="1"/>
            <c:bubble3D val="0"/>
            <c:spPr>
              <a:solidFill>
                <a:schemeClr val="accent5">
                  <a:tint val="77000"/>
                </a:schemeClr>
              </a:solidFill>
              <a:ln w="19050">
                <a:solidFill>
                  <a:schemeClr val="lt1"/>
                </a:solidFill>
              </a:ln>
              <a:effectLst/>
            </c:spPr>
            <c:extLst>
              <c:ext xmlns:c16="http://schemas.microsoft.com/office/drawing/2014/chart" uri="{C3380CC4-5D6E-409C-BE32-E72D297353CC}">
                <c16:uniqueId val="{00000001-1B9F-44B4-838D-5A7DAF8C420A}"/>
              </c:ext>
            </c:extLst>
          </c:dPt>
          <c:dLbls>
            <c:dLbl>
              <c:idx val="0"/>
              <c:layout>
                <c:manualLayout>
                  <c:x val="-0.18820163616160041"/>
                  <c:y val="0.28583566097278434"/>
                </c:manualLayout>
              </c:layout>
              <c:spPr>
                <a:noFill/>
                <a:ln>
                  <a:noFill/>
                </a:ln>
                <a:effectLst/>
              </c:spPr>
              <c:txPr>
                <a:bodyPr rot="0" spcFirstLastPara="1" vertOverflow="ellipsis" vert="horz" wrap="square" lIns="38100" tIns="19050" rIns="38100" bIns="19050" anchor="ctr" anchorCtr="1">
                  <a:noAutofit/>
                </a:bodyPr>
                <a:lstStyle/>
                <a:p>
                  <a:pPr>
                    <a:defRPr sz="1050" b="1" i="0" u="none" strike="noStrike" kern="1200" baseline="0">
                      <a:solidFill>
                        <a:schemeClr val="accent5">
                          <a:lumMod val="50000"/>
                        </a:schemeClr>
                      </a:solidFill>
                      <a:latin typeface="+mn-lt"/>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15:layout>
                    <c:manualLayout>
                      <c:w val="0.40157017857110483"/>
                      <c:h val="0.46092484874184553"/>
                    </c:manualLayout>
                  </c15:layout>
                </c:ext>
                <c:ext xmlns:c16="http://schemas.microsoft.com/office/drawing/2014/chart" uri="{C3380CC4-5D6E-409C-BE32-E72D297353CC}">
                  <c16:uniqueId val="{00000002-1B9F-44B4-838D-5A7DAF8C420A}"/>
                </c:ext>
              </c:extLst>
            </c:dLbl>
            <c:dLbl>
              <c:idx val="1"/>
              <c:delete val="1"/>
              <c:extLst>
                <c:ext xmlns:c15="http://schemas.microsoft.com/office/drawing/2012/chart" uri="{CE6537A1-D6FC-4f65-9D91-7224C49458BB}">
                  <c15:layout>
                    <c:manualLayout>
                      <c:w val="0.69049315709200232"/>
                      <c:h val="0.35894796568000731"/>
                    </c:manualLayout>
                  </c15:layout>
                </c:ext>
                <c:ext xmlns:c16="http://schemas.microsoft.com/office/drawing/2014/chart" uri="{C3380CC4-5D6E-409C-BE32-E72D297353CC}">
                  <c16:uniqueId val="{00000001-1B9F-44B4-838D-5A7DAF8C42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extLst>
          </c:dLbls>
          <c:cat>
            <c:strLit>
              <c:ptCount val="2"/>
              <c:pt idx="0">
                <c:v>Saved</c:v>
              </c:pt>
              <c:pt idx="1">
                <c:v>Remaining</c:v>
              </c:pt>
            </c:strLit>
          </c:cat>
          <c:val>
            <c:numRef>
              <c:f>'Savings Goals'!$G$4:$H$4</c:f>
              <c:numCache>
                <c:formatCode>0%</c:formatCode>
                <c:ptCount val="2"/>
                <c:pt idx="0">
                  <c:v>0.20627802690582961</c:v>
                </c:pt>
                <c:pt idx="1">
                  <c:v>0.79372197309417036</c:v>
                </c:pt>
              </c:numCache>
            </c:numRef>
          </c:val>
          <c:extLst>
            <c:ext xmlns:c16="http://schemas.microsoft.com/office/drawing/2014/chart" uri="{C3380CC4-5D6E-409C-BE32-E72D297353CC}">
              <c16:uniqueId val="{00000000-1B9F-44B4-838D-5A7DAF8C420A}"/>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Income &amp; Expenses by Category - YTD</cx:v>
        </cx:txData>
      </cx:tx>
      <cx:txPr>
        <a:bodyPr spcFirstLastPara="1" vertOverflow="ellipsis" horzOverflow="overflow" wrap="square" lIns="0" tIns="0" rIns="0" bIns="0" anchor="ctr" anchorCtr="1"/>
        <a:lstStyle/>
        <a:p>
          <a:pPr algn="ctr" rtl="0">
            <a:defRPr/>
          </a:pPr>
          <a:r>
            <a:rPr lang="en-GB" sz="1400" b="0" i="0" u="none" strike="noStrike" baseline="0">
              <a:solidFill>
                <a:sysClr val="windowText" lastClr="000000">
                  <a:lumMod val="65000"/>
                  <a:lumOff val="35000"/>
                </a:sysClr>
              </a:solidFill>
              <a:latin typeface="Aptos Narrow" panose="02110004020202020204"/>
            </a:rPr>
            <a:t>Income &amp; Expenses by Category - YTD</a:t>
          </a:r>
        </a:p>
      </cx:txPr>
    </cx:title>
    <cx:plotArea>
      <cx:plotAreaRegion>
        <cx:series layoutId="waterfall" uniqueId="{10F750E9-1E45-4A57-AD94-0048A567D75C}">
          <cx:tx>
            <cx:txData>
              <cx:f>_xlchart.v1.1</cx:f>
              <cx:v>Sum of Income/(Expense)</cx:v>
            </cx:txData>
          </cx:tx>
          <cx:dataLabels pos="outEnd">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dataLabels>
          <cx:dataId val="0"/>
          <cx:layoutPr>
            <cx:visibility connectorLines="1"/>
            <cx:subtotals>
              <cx:idx val="7"/>
              <cx:idx val="8"/>
              <cx:idx val="9"/>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legend pos="b" align="ctr" overlay="0">
      <cx:txPr>
        <a:bodyPr spcFirstLastPara="1" vertOverflow="ellipsis" horzOverflow="overflow" wrap="square" lIns="0" tIns="0" rIns="0" bIns="0" anchor="ctr" anchorCtr="1"/>
        <a:lstStyle/>
        <a:p>
          <a:pPr algn="ctr" rtl="0">
            <a:defRPr/>
          </a:pPr>
          <a:endParaRPr lang="en-GB" sz="900" b="0" i="0" u="none" strike="noStrike" baseline="0">
            <a:solidFill>
              <a:sysClr val="windowText" lastClr="000000">
                <a:lumMod val="65000"/>
                <a:lumOff val="35000"/>
              </a:sysClr>
            </a:solidFill>
            <a:latin typeface="Aptos Narrow" panose="02110004020202020204"/>
          </a:endParaRPr>
        </a:p>
      </cx:txPr>
    </cx:legend>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_xlchart.v1.3</cx:f>
      </cx:strDim>
      <cx:numDim type="size">
        <cx:f>_xlchart.v1.4</cx:f>
      </cx:numDim>
    </cx:data>
  </cx:chartData>
  <cx:chart>
    <cx:title pos="t" align="ctr" overlay="0">
      <cx:tx>
        <cx:txData>
          <cx:v>Expenses by Subcategory - YTD</cx:v>
        </cx:txData>
      </cx:tx>
      <cx:txPr>
        <a:bodyPr spcFirstLastPara="1" vertOverflow="ellipsis" horzOverflow="overflow" wrap="square" lIns="0" tIns="0" rIns="0" bIns="0" anchor="ctr" anchorCtr="1"/>
        <a:lstStyle/>
        <a:p>
          <a:pPr algn="ctr" rtl="0">
            <a:defRPr/>
          </a:pPr>
          <a:r>
            <a:rPr lang="en-GB" sz="1400" b="0" i="0" u="none" strike="noStrike" baseline="0">
              <a:solidFill>
                <a:sysClr val="windowText" lastClr="000000">
                  <a:lumMod val="65000"/>
                  <a:lumOff val="35000"/>
                </a:sysClr>
              </a:solidFill>
              <a:latin typeface="Aptos Narrow" panose="02110004020202020204"/>
            </a:rPr>
            <a:t>Expenses by Subcategory - YTD</a:t>
          </a:r>
        </a:p>
      </cx:txPr>
    </cx:title>
    <cx:plotArea>
      <cx:plotAreaRegion>
        <cx:series layoutId="treemap" uniqueId="{9547588B-86A7-4CF4-82AF-B094901C50B8}">
          <cx:dataLabels>
            <cx:txPr>
              <a:bodyPr spcFirstLastPara="1" vertOverflow="ellipsis" horzOverflow="overflow" wrap="square" lIns="0" tIns="0" rIns="0" bIns="0" anchor="ctr" anchorCtr="1"/>
              <a:lstStyle/>
              <a:p>
                <a:pPr algn="ctr" rtl="0">
                  <a:defRPr/>
                </a:pPr>
                <a:endParaRPr lang="en-GB" sz="900" b="0" i="0" u="none" strike="noStrike" baseline="0">
                  <a:solidFill>
                    <a:sysClr val="window" lastClr="FFFFFF"/>
                  </a:solidFill>
                  <a:latin typeface="Aptos Narrow" panose="02110004020202020204"/>
                </a:endParaRPr>
              </a:p>
            </cx:txPr>
            <cx:visibility seriesName="0" categoryName="1" value="1"/>
            <cx:separator>, </cx:separator>
          </cx:dataLabels>
          <cx:dataId val="0"/>
          <cx:layoutPr/>
        </cx:series>
      </cx:plotAreaRegion>
    </cx:plotArea>
  </cx:chart>
</cx: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9">
  <a:schemeClr val="accent6"/>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image" Target="../media/image4.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3.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2.xml.rels><?xml version="1.0" encoding="UTF-8" standalone="yes"?>
<Relationships xmlns="http://schemas.openxmlformats.org/package/2006/relationships"><Relationship Id="rId8" Type="http://schemas.openxmlformats.org/officeDocument/2006/relationships/image" Target="../media/image2.svg"/><Relationship Id="rId3" Type="http://schemas.microsoft.com/office/2014/relationships/chartEx" Target="../charts/chartEx2.xml"/><Relationship Id="rId7" Type="http://schemas.openxmlformats.org/officeDocument/2006/relationships/image" Target="../media/image1.png"/><Relationship Id="rId2" Type="http://schemas.openxmlformats.org/officeDocument/2006/relationships/chart" Target="../charts/chart1.xml"/><Relationship Id="rId1" Type="http://schemas.microsoft.com/office/2014/relationships/chartEx" Target="../charts/chartEx1.xml"/><Relationship Id="rId6" Type="http://schemas.openxmlformats.org/officeDocument/2006/relationships/hyperlink" Target="https://www.myonlinetraininghub.com/automated-excel-finance-tracker" TargetMode="External"/><Relationship Id="rId11" Type="http://schemas.openxmlformats.org/officeDocument/2006/relationships/image" Target="../media/image5.png"/><Relationship Id="rId5" Type="http://schemas.openxmlformats.org/officeDocument/2006/relationships/chart" Target="../charts/chart3.xml"/><Relationship Id="rId10" Type="http://schemas.openxmlformats.org/officeDocument/2006/relationships/hyperlink" Target="https://www.myonlinetraininghub.com/" TargetMode="External"/><Relationship Id="rId4" Type="http://schemas.openxmlformats.org/officeDocument/2006/relationships/chart" Target="../charts/chart2.xml"/><Relationship Id="rId9" Type="http://schemas.openxmlformats.org/officeDocument/2006/relationships/hyperlink" Target="https://youtu.be/o1ak8FjuLC8" TargetMode="External"/></Relationships>
</file>

<file path=xl/drawings/_rels/drawing3.xml.rels><?xml version="1.0" encoding="UTF-8" standalone="yes"?>
<Relationships xmlns="http://schemas.openxmlformats.org/package/2006/relationships"><Relationship Id="rId8" Type="http://schemas.openxmlformats.org/officeDocument/2006/relationships/image" Target="../media/image2.svg"/><Relationship Id="rId3" Type="http://schemas.openxmlformats.org/officeDocument/2006/relationships/chart" Target="../charts/chart4.xml"/><Relationship Id="rId7" Type="http://schemas.openxmlformats.org/officeDocument/2006/relationships/image" Target="../media/image1.png"/><Relationship Id="rId2" Type="http://schemas.openxmlformats.org/officeDocument/2006/relationships/image" Target="../media/image7.svg"/><Relationship Id="rId1" Type="http://schemas.openxmlformats.org/officeDocument/2006/relationships/image" Target="../media/image6.png"/><Relationship Id="rId6" Type="http://schemas.openxmlformats.org/officeDocument/2006/relationships/hyperlink" Target="https://www.myonlinetraininghub.com/automated-excel-finance-tracker" TargetMode="External"/><Relationship Id="rId11" Type="http://schemas.openxmlformats.org/officeDocument/2006/relationships/image" Target="../media/image10.png"/><Relationship Id="rId5" Type="http://schemas.openxmlformats.org/officeDocument/2006/relationships/image" Target="../media/image9.svg"/><Relationship Id="rId10" Type="http://schemas.openxmlformats.org/officeDocument/2006/relationships/hyperlink" Target="https://www.myonlinetraininghub.com/" TargetMode="External"/><Relationship Id="rId4" Type="http://schemas.openxmlformats.org/officeDocument/2006/relationships/image" Target="../media/image8.png"/><Relationship Id="rId9" Type="http://schemas.openxmlformats.org/officeDocument/2006/relationships/hyperlink" Target="https://youtu.be/o1ak8FjuLC8"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10.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10.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10.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10.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image" Target="../media/image4.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3.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drawing1.xml><?xml version="1.0" encoding="utf-8"?>
<xdr:wsDr xmlns:xdr="http://schemas.openxmlformats.org/drawingml/2006/spreadsheetDrawing" xmlns:a="http://schemas.openxmlformats.org/drawingml/2006/main">
  <xdr:twoCellAnchor editAs="absolute">
    <xdr:from>
      <xdr:col>6</xdr:col>
      <xdr:colOff>219075</xdr:colOff>
      <xdr:row>0</xdr:row>
      <xdr:rowOff>209550</xdr:rowOff>
    </xdr:from>
    <xdr:to>
      <xdr:col>8</xdr:col>
      <xdr:colOff>161273</xdr:colOff>
      <xdr:row>0</xdr:row>
      <xdr:rowOff>504825</xdr:rowOff>
    </xdr:to>
    <xdr:grpSp>
      <xdr:nvGrpSpPr>
        <xdr:cNvPr id="2" name="Group 1">
          <a:hlinkClick xmlns:r="http://schemas.openxmlformats.org/officeDocument/2006/relationships" r:id="rId1"/>
          <a:extLst>
            <a:ext uri="{FF2B5EF4-FFF2-40B4-BE49-F238E27FC236}">
              <a16:creationId xmlns:a16="http://schemas.microsoft.com/office/drawing/2014/main" id="{C6C06A94-A5B9-4783-8EC4-17D312850853}"/>
            </a:ext>
          </a:extLst>
        </xdr:cNvPr>
        <xdr:cNvGrpSpPr/>
      </xdr:nvGrpSpPr>
      <xdr:grpSpPr>
        <a:xfrm>
          <a:off x="3590925" y="209550"/>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B260DAE0-0D6C-92C4-276B-A3931493413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EF01CE38-515B-EA1E-3B8E-E7BC77D5CF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8</xdr:col>
      <xdr:colOff>304147</xdr:colOff>
      <xdr:row>0</xdr:row>
      <xdr:rowOff>209550</xdr:rowOff>
    </xdr:from>
    <xdr:to>
      <xdr:col>10</xdr:col>
      <xdr:colOff>451579</xdr:colOff>
      <xdr:row>0</xdr:row>
      <xdr:rowOff>504825</xdr:rowOff>
    </xdr:to>
    <xdr:grpSp>
      <xdr:nvGrpSpPr>
        <xdr:cNvPr id="5" name="Group 4">
          <a:hlinkClick xmlns:r="http://schemas.openxmlformats.org/officeDocument/2006/relationships" r:id="rId4"/>
          <a:extLst>
            <a:ext uri="{FF2B5EF4-FFF2-40B4-BE49-F238E27FC236}">
              <a16:creationId xmlns:a16="http://schemas.microsoft.com/office/drawing/2014/main" id="{A6B0D5F2-8291-48C4-809C-C59ED6B35C81}"/>
            </a:ext>
          </a:extLst>
        </xdr:cNvPr>
        <xdr:cNvGrpSpPr/>
      </xdr:nvGrpSpPr>
      <xdr:grpSpPr>
        <a:xfrm>
          <a:off x="4895197" y="209550"/>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6E5F22E3-9669-ED04-D93A-56A50006288C}"/>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977E286F-8179-1237-66BA-023376941546}"/>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13AEDEAA-3671-C098-E980-F159C9CDE2D1}"/>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3CE1452F-D0FA-67C1-75C4-428C0DF23A8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11</xdr:col>
      <xdr:colOff>400050</xdr:colOff>
      <xdr:row>0</xdr:row>
      <xdr:rowOff>0</xdr:rowOff>
    </xdr:from>
    <xdr:ext cx="3238500" cy="647700"/>
    <xdr:pic>
      <xdr:nvPicPr>
        <xdr:cNvPr id="10" name="my-online-training-hub-logo-2">
          <a:hlinkClick xmlns:r="http://schemas.openxmlformats.org/officeDocument/2006/relationships" r:id="rId5"/>
          <a:extLst>
            <a:ext uri="{FF2B5EF4-FFF2-40B4-BE49-F238E27FC236}">
              <a16:creationId xmlns:a16="http://schemas.microsoft.com/office/drawing/2014/main" id="{BB1CD50D-686E-4855-A848-9194CE00918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819900" y="0"/>
          <a:ext cx="3238500" cy="6477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0</xdr:colOff>
      <xdr:row>18</xdr:row>
      <xdr:rowOff>0</xdr:rowOff>
    </xdr:from>
    <xdr:to>
      <xdr:col>5</xdr:col>
      <xdr:colOff>1581150</xdr:colOff>
      <xdr:row>35</xdr:row>
      <xdr:rowOff>190499</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6F783FFA-42AB-46F7-8C77-D8392E0B2D6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28600" y="3705225"/>
              <a:ext cx="5343525" cy="3428999"/>
            </a:xfrm>
            <a:prstGeom prst="rect">
              <a:avLst/>
            </a:prstGeom>
            <a:solidFill>
              <a:prstClr val="white"/>
            </a:solidFill>
            <a:ln w="1">
              <a:solidFill>
                <a:prstClr val="green"/>
              </a:solidFill>
            </a:ln>
          </xdr:spPr>
          <xdr:txBody>
            <a:bodyPr vertOverflow="clip" horzOverflow="clip"/>
            <a:lstStyle/>
            <a:p>
              <a:r>
                <a:rPr lang="en-AU"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223775</xdr:colOff>
      <xdr:row>1</xdr:row>
      <xdr:rowOff>76200</xdr:rowOff>
    </xdr:from>
    <xdr:to>
      <xdr:col>4</xdr:col>
      <xdr:colOff>104774</xdr:colOff>
      <xdr:row>7</xdr:row>
      <xdr:rowOff>67200</xdr:rowOff>
    </xdr:to>
    <xdr:graphicFrame macro="">
      <xdr:nvGraphicFramePr>
        <xdr:cNvPr id="5" name="Chart 4">
          <a:extLst>
            <a:ext uri="{FF2B5EF4-FFF2-40B4-BE49-F238E27FC236}">
              <a16:creationId xmlns:a16="http://schemas.microsoft.com/office/drawing/2014/main" id="{0818AAAB-E080-904E-4E21-D579AD495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19049</xdr:colOff>
      <xdr:row>2</xdr:row>
      <xdr:rowOff>180975</xdr:rowOff>
    </xdr:from>
    <xdr:to>
      <xdr:col>5</xdr:col>
      <xdr:colOff>1628774</xdr:colOff>
      <xdr:row>5</xdr:row>
      <xdr:rowOff>0</xdr:rowOff>
    </xdr:to>
    <mc:AlternateContent xmlns:mc="http://schemas.openxmlformats.org/markup-compatibility/2006" xmlns:a14="http://schemas.microsoft.com/office/drawing/2010/main">
      <mc:Choice Requires="a14">
        <xdr:graphicFrame macro="">
          <xdr:nvGraphicFramePr>
            <xdr:cNvPr id="6" name="Years (Date)">
              <a:extLst>
                <a:ext uri="{FF2B5EF4-FFF2-40B4-BE49-F238E27FC236}">
                  <a16:creationId xmlns:a16="http://schemas.microsoft.com/office/drawing/2014/main" id="{F006D6A9-EB5A-BC16-08E8-377693A09E59}"/>
                </a:ext>
              </a:extLst>
            </xdr:cNvPr>
            <xdr:cNvGraphicFramePr/>
          </xdr:nvGraphicFramePr>
          <xdr:xfrm>
            <a:off x="0" y="0"/>
            <a:ext cx="0" cy="0"/>
          </xdr:xfrm>
          <a:graphic>
            <a:graphicData uri="http://schemas.microsoft.com/office/drawing/2010/slicer">
              <sle:slicer xmlns:sle="http://schemas.microsoft.com/office/drawing/2010/slicer" name="Years (Date)"/>
            </a:graphicData>
          </a:graphic>
        </xdr:graphicFrame>
      </mc:Choice>
      <mc:Fallback xmlns="">
        <xdr:sp macro="" textlink="">
          <xdr:nvSpPr>
            <xdr:cNvPr id="0" name=""/>
            <xdr:cNvSpPr>
              <a:spLocks noTextEdit="1"/>
            </xdr:cNvSpPr>
          </xdr:nvSpPr>
          <xdr:spPr>
            <a:xfrm>
              <a:off x="4010024" y="990600"/>
              <a:ext cx="1609725" cy="39052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0</xdr:colOff>
      <xdr:row>18</xdr:row>
      <xdr:rowOff>0</xdr:rowOff>
    </xdr:from>
    <xdr:to>
      <xdr:col>19</xdr:col>
      <xdr:colOff>0</xdr:colOff>
      <xdr:row>35</xdr:row>
      <xdr:rowOff>190499</xdr:rowOff>
    </xdr:to>
    <mc:AlternateContent xmlns:mc="http://schemas.openxmlformats.org/markup-compatibility/2006">
      <mc:Choice xmlns:cx1="http://schemas.microsoft.com/office/drawing/2015/9/8/chartex" Requires="cx1">
        <xdr:graphicFrame macro="">
          <xdr:nvGraphicFramePr>
            <xdr:cNvPr id="7" name="Chart 6">
              <a:extLst>
                <a:ext uri="{FF2B5EF4-FFF2-40B4-BE49-F238E27FC236}">
                  <a16:creationId xmlns:a16="http://schemas.microsoft.com/office/drawing/2014/main" id="{891E4C24-A1AB-4CC4-8462-E44267C3B42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5638800" y="3705225"/>
              <a:ext cx="6419850" cy="3428999"/>
            </a:xfrm>
            <a:prstGeom prst="rect">
              <a:avLst/>
            </a:prstGeom>
            <a:solidFill>
              <a:prstClr val="white"/>
            </a:solidFill>
            <a:ln w="1">
              <a:solidFill>
                <a:prstClr val="green"/>
              </a:solidFill>
            </a:ln>
          </xdr:spPr>
          <xdr:txBody>
            <a:bodyPr vertOverflow="clip" horzOverflow="clip"/>
            <a:lstStyle/>
            <a:p>
              <a:r>
                <a:rPr lang="en-AU"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228599</xdr:colOff>
      <xdr:row>11</xdr:row>
      <xdr:rowOff>51350</xdr:rowOff>
    </xdr:from>
    <xdr:to>
      <xdr:col>4</xdr:col>
      <xdr:colOff>104774</xdr:colOff>
      <xdr:row>17</xdr:row>
      <xdr:rowOff>42350</xdr:rowOff>
    </xdr:to>
    <xdr:graphicFrame macro="">
      <xdr:nvGraphicFramePr>
        <xdr:cNvPr id="8" name="Chart 7">
          <a:extLst>
            <a:ext uri="{FF2B5EF4-FFF2-40B4-BE49-F238E27FC236}">
              <a16:creationId xmlns:a16="http://schemas.microsoft.com/office/drawing/2014/main" id="{DF98ADAA-06B5-412E-906A-AF3CC83A2D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5</xdr:row>
      <xdr:rowOff>152400</xdr:rowOff>
    </xdr:from>
    <xdr:to>
      <xdr:col>4</xdr:col>
      <xdr:colOff>104775</xdr:colOff>
      <xdr:row>11</xdr:row>
      <xdr:rowOff>142875</xdr:rowOff>
    </xdr:to>
    <xdr:graphicFrame macro="">
      <xdr:nvGraphicFramePr>
        <xdr:cNvPr id="2" name="Chart 1">
          <a:extLst>
            <a:ext uri="{FF2B5EF4-FFF2-40B4-BE49-F238E27FC236}">
              <a16:creationId xmlns:a16="http://schemas.microsoft.com/office/drawing/2014/main" id="{A7F01BF7-25D7-97A2-9257-9F53E20C1A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xdr:row>
      <xdr:rowOff>95250</xdr:rowOff>
    </xdr:from>
    <xdr:to>
      <xdr:col>4</xdr:col>
      <xdr:colOff>123824</xdr:colOff>
      <xdr:row>17</xdr:row>
      <xdr:rowOff>66675</xdr:rowOff>
    </xdr:to>
    <xdr:sp macro="" textlink="">
      <xdr:nvSpPr>
        <xdr:cNvPr id="9" name="Rectangle 8">
          <a:extLst>
            <a:ext uri="{FF2B5EF4-FFF2-40B4-BE49-F238E27FC236}">
              <a16:creationId xmlns:a16="http://schemas.microsoft.com/office/drawing/2014/main" id="{F922FD38-5E17-CF86-3F37-5644BB13BB0B}"/>
            </a:ext>
          </a:extLst>
        </xdr:cNvPr>
        <xdr:cNvSpPr/>
      </xdr:nvSpPr>
      <xdr:spPr>
        <a:xfrm>
          <a:off x="228600" y="781050"/>
          <a:ext cx="3667124" cy="3019425"/>
        </a:xfrm>
        <a:prstGeom prst="rect">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6</xdr:col>
      <xdr:colOff>248478</xdr:colOff>
      <xdr:row>0</xdr:row>
      <xdr:rowOff>82826</xdr:rowOff>
    </xdr:from>
    <xdr:to>
      <xdr:col>9</xdr:col>
      <xdr:colOff>18398</xdr:colOff>
      <xdr:row>0</xdr:row>
      <xdr:rowOff>378101</xdr:rowOff>
    </xdr:to>
    <xdr:grpSp>
      <xdr:nvGrpSpPr>
        <xdr:cNvPr id="4" name="Group 3">
          <a:hlinkClick xmlns:r="http://schemas.openxmlformats.org/officeDocument/2006/relationships" r:id="rId6"/>
          <a:extLst>
            <a:ext uri="{FF2B5EF4-FFF2-40B4-BE49-F238E27FC236}">
              <a16:creationId xmlns:a16="http://schemas.microsoft.com/office/drawing/2014/main" id="{3B80260A-AABF-4ED7-A1DE-976FE8E39A42}"/>
            </a:ext>
          </a:extLst>
        </xdr:cNvPr>
        <xdr:cNvGrpSpPr/>
      </xdr:nvGrpSpPr>
      <xdr:grpSpPr>
        <a:xfrm>
          <a:off x="5888935" y="82826"/>
          <a:ext cx="1161398" cy="295275"/>
          <a:chOff x="4486275" y="142875"/>
          <a:chExt cx="1162050" cy="295275"/>
        </a:xfrm>
      </xdr:grpSpPr>
      <xdr:sp macro="" textlink="">
        <xdr:nvSpPr>
          <xdr:cNvPr id="10" name="Rectangle: Rounded Corners 9">
            <a:extLst>
              <a:ext uri="{FF2B5EF4-FFF2-40B4-BE49-F238E27FC236}">
                <a16:creationId xmlns:a16="http://schemas.microsoft.com/office/drawing/2014/main" id="{8E6AB28F-55A3-B429-91E3-74A9B2B4F033}"/>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11" name="Graphic 10" descr="Document">
            <a:extLst>
              <a:ext uri="{FF2B5EF4-FFF2-40B4-BE49-F238E27FC236}">
                <a16:creationId xmlns:a16="http://schemas.microsoft.com/office/drawing/2014/main" id="{78E75B85-8992-4473-218A-CD4739085A8D}"/>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5391149" y="171449"/>
            <a:ext cx="238126" cy="238126"/>
          </a:xfrm>
          <a:prstGeom prst="rect">
            <a:avLst/>
          </a:prstGeom>
        </xdr:spPr>
      </xdr:pic>
    </xdr:grpSp>
    <xdr:clientData/>
  </xdr:twoCellAnchor>
  <xdr:twoCellAnchor editAs="absolute">
    <xdr:from>
      <xdr:col>9</xdr:col>
      <xdr:colOff>161272</xdr:colOff>
      <xdr:row>0</xdr:row>
      <xdr:rowOff>82826</xdr:rowOff>
    </xdr:from>
    <xdr:to>
      <xdr:col>12</xdr:col>
      <xdr:colOff>136426</xdr:colOff>
      <xdr:row>0</xdr:row>
      <xdr:rowOff>378101</xdr:rowOff>
    </xdr:to>
    <xdr:grpSp>
      <xdr:nvGrpSpPr>
        <xdr:cNvPr id="12" name="Group 11">
          <a:hlinkClick xmlns:r="http://schemas.openxmlformats.org/officeDocument/2006/relationships" r:id="rId9"/>
          <a:extLst>
            <a:ext uri="{FF2B5EF4-FFF2-40B4-BE49-F238E27FC236}">
              <a16:creationId xmlns:a16="http://schemas.microsoft.com/office/drawing/2014/main" id="{B18813A6-4214-41BB-BA85-E9F61D9BBA1C}"/>
            </a:ext>
          </a:extLst>
        </xdr:cNvPr>
        <xdr:cNvGrpSpPr/>
      </xdr:nvGrpSpPr>
      <xdr:grpSpPr>
        <a:xfrm>
          <a:off x="7193207" y="82826"/>
          <a:ext cx="1366632" cy="295275"/>
          <a:chOff x="5400674" y="152400"/>
          <a:chExt cx="1362075" cy="295275"/>
        </a:xfrm>
      </xdr:grpSpPr>
      <xdr:sp macro="" textlink="">
        <xdr:nvSpPr>
          <xdr:cNvPr id="13" name="Rectangle: Rounded Corners 12">
            <a:extLst>
              <a:ext uri="{FF2B5EF4-FFF2-40B4-BE49-F238E27FC236}">
                <a16:creationId xmlns:a16="http://schemas.microsoft.com/office/drawing/2014/main" id="{AE23DE5E-6756-45D8-DD88-BF445CBB021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4" name="Group 13">
            <a:extLst>
              <a:ext uri="{FF2B5EF4-FFF2-40B4-BE49-F238E27FC236}">
                <a16:creationId xmlns:a16="http://schemas.microsoft.com/office/drawing/2014/main" id="{3C7D70C5-418C-BC12-2D92-24BFA29ACB2C}"/>
              </a:ext>
            </a:extLst>
          </xdr:cNvPr>
          <xdr:cNvGrpSpPr/>
        </xdr:nvGrpSpPr>
        <xdr:grpSpPr>
          <a:xfrm>
            <a:off x="6419850" y="200025"/>
            <a:ext cx="280427" cy="200025"/>
            <a:chOff x="5495924" y="2943225"/>
            <a:chExt cx="1362075" cy="971550"/>
          </a:xfrm>
        </xdr:grpSpPr>
        <xdr:sp macro="" textlink="">
          <xdr:nvSpPr>
            <xdr:cNvPr id="15" name="Rectangle: Rounded Corners 14">
              <a:extLst>
                <a:ext uri="{FF2B5EF4-FFF2-40B4-BE49-F238E27FC236}">
                  <a16:creationId xmlns:a16="http://schemas.microsoft.com/office/drawing/2014/main" id="{8FD91778-C70A-0CF3-2420-5C692C89D146}"/>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6" name="Isosceles Triangle 15">
              <a:extLst>
                <a:ext uri="{FF2B5EF4-FFF2-40B4-BE49-F238E27FC236}">
                  <a16:creationId xmlns:a16="http://schemas.microsoft.com/office/drawing/2014/main" id="{6641C273-5701-E7FE-1FAD-BEE36F7BE805}"/>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19</xdr:col>
      <xdr:colOff>82825</xdr:colOff>
      <xdr:row>0</xdr:row>
      <xdr:rowOff>0</xdr:rowOff>
    </xdr:from>
    <xdr:ext cx="2335695" cy="467139"/>
    <xdr:pic>
      <xdr:nvPicPr>
        <xdr:cNvPr id="17" name="my-online-training-hub-logo-2">
          <a:hlinkClick xmlns:r="http://schemas.openxmlformats.org/officeDocument/2006/relationships" r:id="rId10"/>
          <a:extLst>
            <a:ext uri="{FF2B5EF4-FFF2-40B4-BE49-F238E27FC236}">
              <a16:creationId xmlns:a16="http://schemas.microsoft.com/office/drawing/2014/main" id="{5E30A2F1-A74D-441D-9861-BC6FB07076F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xdr:blipFill>
      <xdr:spPr>
        <a:xfrm>
          <a:off x="12109173" y="0"/>
          <a:ext cx="2335695" cy="46713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0</xdr:row>
      <xdr:rowOff>19050</xdr:rowOff>
    </xdr:from>
    <xdr:to>
      <xdr:col>1</xdr:col>
      <xdr:colOff>666750</xdr:colOff>
      <xdr:row>0</xdr:row>
      <xdr:rowOff>619125</xdr:rowOff>
    </xdr:to>
    <xdr:pic>
      <xdr:nvPicPr>
        <xdr:cNvPr id="3" name="Graphic 2" descr="Piggy Bank outline">
          <a:extLst>
            <a:ext uri="{FF2B5EF4-FFF2-40B4-BE49-F238E27FC236}">
              <a16:creationId xmlns:a16="http://schemas.microsoft.com/office/drawing/2014/main" id="{6DE7C7E8-94A9-0E94-DA44-911C57B7696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flipH="1">
          <a:off x="314325" y="19050"/>
          <a:ext cx="600075" cy="600075"/>
        </a:xfrm>
        <a:prstGeom prst="rect">
          <a:avLst/>
        </a:prstGeom>
      </xdr:spPr>
    </xdr:pic>
    <xdr:clientData/>
  </xdr:twoCellAnchor>
  <xdr:twoCellAnchor>
    <xdr:from>
      <xdr:col>7</xdr:col>
      <xdr:colOff>501650</xdr:colOff>
      <xdr:row>1</xdr:row>
      <xdr:rowOff>104779</xdr:rowOff>
    </xdr:from>
    <xdr:to>
      <xdr:col>8</xdr:col>
      <xdr:colOff>739776</xdr:colOff>
      <xdr:row>7</xdr:row>
      <xdr:rowOff>176215</xdr:rowOff>
    </xdr:to>
    <xdr:graphicFrame macro="">
      <xdr:nvGraphicFramePr>
        <xdr:cNvPr id="5" name="Chart 4">
          <a:extLst>
            <a:ext uri="{FF2B5EF4-FFF2-40B4-BE49-F238E27FC236}">
              <a16:creationId xmlns:a16="http://schemas.microsoft.com/office/drawing/2014/main" id="{080388A4-7BAD-410E-A7A8-524932D83E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3</xdr:col>
      <xdr:colOff>197625</xdr:colOff>
      <xdr:row>0</xdr:row>
      <xdr:rowOff>7938</xdr:rowOff>
    </xdr:from>
    <xdr:to>
      <xdr:col>4</xdr:col>
      <xdr:colOff>55094</xdr:colOff>
      <xdr:row>0</xdr:row>
      <xdr:rowOff>630115</xdr:rowOff>
    </xdr:to>
    <xdr:pic>
      <xdr:nvPicPr>
        <xdr:cNvPr id="9" name="Graphic 8" descr="Coins outline">
          <a:extLst>
            <a:ext uri="{FF2B5EF4-FFF2-40B4-BE49-F238E27FC236}">
              <a16:creationId xmlns:a16="http://schemas.microsoft.com/office/drawing/2014/main" id="{17A56FF6-213B-388C-8B3E-DAA166F0AF0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3253563" y="7938"/>
          <a:ext cx="619125" cy="619125"/>
        </a:xfrm>
        <a:prstGeom prst="rect">
          <a:avLst/>
        </a:prstGeom>
      </xdr:spPr>
    </xdr:pic>
    <xdr:clientData/>
  </xdr:twoCellAnchor>
  <xdr:twoCellAnchor>
    <xdr:from>
      <xdr:col>0</xdr:col>
      <xdr:colOff>238125</xdr:colOff>
      <xdr:row>2</xdr:row>
      <xdr:rowOff>0</xdr:rowOff>
    </xdr:from>
    <xdr:to>
      <xdr:col>7</xdr:col>
      <xdr:colOff>0</xdr:colOff>
      <xdr:row>6</xdr:row>
      <xdr:rowOff>63499</xdr:rowOff>
    </xdr:to>
    <xdr:sp macro="" textlink="">
      <xdr:nvSpPr>
        <xdr:cNvPr id="10" name="Rectangle: Rounded Corners 9">
          <a:extLst>
            <a:ext uri="{FF2B5EF4-FFF2-40B4-BE49-F238E27FC236}">
              <a16:creationId xmlns:a16="http://schemas.microsoft.com/office/drawing/2014/main" id="{D2B0AD4F-D291-F331-524F-DE764C472ABB}"/>
            </a:ext>
          </a:extLst>
        </xdr:cNvPr>
        <xdr:cNvSpPr/>
      </xdr:nvSpPr>
      <xdr:spPr>
        <a:xfrm>
          <a:off x="238125" y="817563"/>
          <a:ext cx="6127750" cy="841374"/>
        </a:xfrm>
        <a:prstGeom prst="roundRect">
          <a:avLst>
            <a:gd name="adj" fmla="val 6482"/>
          </a:avLst>
        </a:prstGeom>
        <a:noFill/>
        <a:ln>
          <a:solidFill>
            <a:schemeClr val="accent5"/>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4</xdr:col>
      <xdr:colOff>488673</xdr:colOff>
      <xdr:row>0</xdr:row>
      <xdr:rowOff>190500</xdr:rowOff>
    </xdr:from>
    <xdr:to>
      <xdr:col>5</xdr:col>
      <xdr:colOff>747267</xdr:colOff>
      <xdr:row>0</xdr:row>
      <xdr:rowOff>485775</xdr:rowOff>
    </xdr:to>
    <xdr:grpSp>
      <xdr:nvGrpSpPr>
        <xdr:cNvPr id="2" name="Group 1">
          <a:hlinkClick xmlns:r="http://schemas.openxmlformats.org/officeDocument/2006/relationships" r:id="rId6"/>
          <a:extLst>
            <a:ext uri="{FF2B5EF4-FFF2-40B4-BE49-F238E27FC236}">
              <a16:creationId xmlns:a16="http://schemas.microsoft.com/office/drawing/2014/main" id="{B7CA4F1C-F35B-4BCB-B24C-C2683411C8DC}"/>
            </a:ext>
          </a:extLst>
        </xdr:cNvPr>
        <xdr:cNvGrpSpPr/>
      </xdr:nvGrpSpPr>
      <xdr:grpSpPr>
        <a:xfrm>
          <a:off x="4174434" y="190500"/>
          <a:ext cx="1161398" cy="295275"/>
          <a:chOff x="4486275" y="142875"/>
          <a:chExt cx="1162050" cy="295275"/>
        </a:xfrm>
      </xdr:grpSpPr>
      <xdr:sp macro="" textlink="">
        <xdr:nvSpPr>
          <xdr:cNvPr id="4" name="Rectangle: Rounded Corners 3">
            <a:extLst>
              <a:ext uri="{FF2B5EF4-FFF2-40B4-BE49-F238E27FC236}">
                <a16:creationId xmlns:a16="http://schemas.microsoft.com/office/drawing/2014/main" id="{BDC2B3DC-EB53-AA6F-AB50-CF74CDB6821B}"/>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74290725-4446-F43D-40F1-96FC3B77175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5391149" y="171449"/>
            <a:ext cx="238126" cy="238126"/>
          </a:xfrm>
          <a:prstGeom prst="rect">
            <a:avLst/>
          </a:prstGeom>
        </xdr:spPr>
      </xdr:pic>
    </xdr:grpSp>
    <xdr:clientData/>
  </xdr:twoCellAnchor>
  <xdr:twoCellAnchor editAs="absolute">
    <xdr:from>
      <xdr:col>6</xdr:col>
      <xdr:colOff>111576</xdr:colOff>
      <xdr:row>0</xdr:row>
      <xdr:rowOff>190500</xdr:rowOff>
    </xdr:from>
    <xdr:to>
      <xdr:col>7</xdr:col>
      <xdr:colOff>616816</xdr:colOff>
      <xdr:row>0</xdr:row>
      <xdr:rowOff>485775</xdr:rowOff>
    </xdr:to>
    <xdr:grpSp>
      <xdr:nvGrpSpPr>
        <xdr:cNvPr id="7" name="Group 6">
          <a:hlinkClick xmlns:r="http://schemas.openxmlformats.org/officeDocument/2006/relationships" r:id="rId9"/>
          <a:extLst>
            <a:ext uri="{FF2B5EF4-FFF2-40B4-BE49-F238E27FC236}">
              <a16:creationId xmlns:a16="http://schemas.microsoft.com/office/drawing/2014/main" id="{7C05F95C-8AF5-4D12-9A1C-D5C6BE4772C4}"/>
            </a:ext>
          </a:extLst>
        </xdr:cNvPr>
        <xdr:cNvGrpSpPr/>
      </xdr:nvGrpSpPr>
      <xdr:grpSpPr>
        <a:xfrm>
          <a:off x="5478706" y="190500"/>
          <a:ext cx="1366632" cy="295275"/>
          <a:chOff x="5400674" y="152400"/>
          <a:chExt cx="1362075" cy="295275"/>
        </a:xfrm>
      </xdr:grpSpPr>
      <xdr:sp macro="" textlink="">
        <xdr:nvSpPr>
          <xdr:cNvPr id="8" name="Rectangle: Rounded Corners 7">
            <a:extLst>
              <a:ext uri="{FF2B5EF4-FFF2-40B4-BE49-F238E27FC236}">
                <a16:creationId xmlns:a16="http://schemas.microsoft.com/office/drawing/2014/main" id="{8EA1A8AC-15F0-B23A-147D-05D6616FA44E}"/>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1" name="Group 10">
            <a:extLst>
              <a:ext uri="{FF2B5EF4-FFF2-40B4-BE49-F238E27FC236}">
                <a16:creationId xmlns:a16="http://schemas.microsoft.com/office/drawing/2014/main" id="{FE1A90A9-5E99-5A5F-7736-7D36C6B65EE9}"/>
              </a:ext>
            </a:extLst>
          </xdr:cNvPr>
          <xdr:cNvGrpSpPr/>
        </xdr:nvGrpSpPr>
        <xdr:grpSpPr>
          <a:xfrm>
            <a:off x="6419850" y="200025"/>
            <a:ext cx="280427" cy="200025"/>
            <a:chOff x="5495924" y="2943225"/>
            <a:chExt cx="1362075" cy="971550"/>
          </a:xfrm>
        </xdr:grpSpPr>
        <xdr:sp macro="" textlink="">
          <xdr:nvSpPr>
            <xdr:cNvPr id="12" name="Rectangle: Rounded Corners 11">
              <a:extLst>
                <a:ext uri="{FF2B5EF4-FFF2-40B4-BE49-F238E27FC236}">
                  <a16:creationId xmlns:a16="http://schemas.microsoft.com/office/drawing/2014/main" id="{B9A8EB56-97D7-51A4-B643-B0DBA0445BB2}"/>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3" name="Isosceles Triangle 12">
              <a:extLst>
                <a:ext uri="{FF2B5EF4-FFF2-40B4-BE49-F238E27FC236}">
                  <a16:creationId xmlns:a16="http://schemas.microsoft.com/office/drawing/2014/main" id="{0AFBB8D3-64A7-A204-E086-535EA326B2F0}"/>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7</xdr:col>
      <xdr:colOff>666816</xdr:colOff>
      <xdr:row>0</xdr:row>
      <xdr:rowOff>0</xdr:rowOff>
    </xdr:from>
    <xdr:ext cx="3230086" cy="647700"/>
    <xdr:pic>
      <xdr:nvPicPr>
        <xdr:cNvPr id="14" name="my-online-training-hub-logo-2">
          <a:hlinkClick xmlns:r="http://schemas.openxmlformats.org/officeDocument/2006/relationships" r:id="rId10"/>
          <a:extLst>
            <a:ext uri="{FF2B5EF4-FFF2-40B4-BE49-F238E27FC236}">
              <a16:creationId xmlns:a16="http://schemas.microsoft.com/office/drawing/2014/main" id="{748684FC-FFD1-44E4-B375-DF8A66F4312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xdr:blipFill>
      <xdr:spPr>
        <a:xfrm>
          <a:off x="6895338" y="0"/>
          <a:ext cx="3230086" cy="6477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absolute">
    <xdr:from>
      <xdr:col>6</xdr:col>
      <xdr:colOff>91108</xdr:colOff>
      <xdr:row>0</xdr:row>
      <xdr:rowOff>207065</xdr:rowOff>
    </xdr:from>
    <xdr:to>
      <xdr:col>8</xdr:col>
      <xdr:colOff>291724</xdr:colOff>
      <xdr:row>0</xdr:row>
      <xdr:rowOff>502340</xdr:rowOff>
    </xdr:to>
    <xdr:grpSp>
      <xdr:nvGrpSpPr>
        <xdr:cNvPr id="2" name="Group 1">
          <a:hlinkClick xmlns:r="http://schemas.openxmlformats.org/officeDocument/2006/relationships" r:id="rId1"/>
          <a:extLst>
            <a:ext uri="{FF2B5EF4-FFF2-40B4-BE49-F238E27FC236}">
              <a16:creationId xmlns:a16="http://schemas.microsoft.com/office/drawing/2014/main" id="{780472F7-95B2-4735-92EF-D1492807077C}"/>
            </a:ext>
          </a:extLst>
        </xdr:cNvPr>
        <xdr:cNvGrpSpPr/>
      </xdr:nvGrpSpPr>
      <xdr:grpSpPr>
        <a:xfrm>
          <a:off x="4861891" y="207065"/>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C0FF15CC-C235-919F-57B6-59EFA3D6F65C}"/>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C5709D26-DF55-D9F8-5131-038657029C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8</xdr:col>
      <xdr:colOff>434598</xdr:colOff>
      <xdr:row>0</xdr:row>
      <xdr:rowOff>207065</xdr:rowOff>
    </xdr:from>
    <xdr:to>
      <xdr:col>9</xdr:col>
      <xdr:colOff>152991</xdr:colOff>
      <xdr:row>0</xdr:row>
      <xdr:rowOff>502340</xdr:rowOff>
    </xdr:to>
    <xdr:grpSp>
      <xdr:nvGrpSpPr>
        <xdr:cNvPr id="5" name="Group 4">
          <a:hlinkClick xmlns:r="http://schemas.openxmlformats.org/officeDocument/2006/relationships" r:id="rId4"/>
          <a:extLst>
            <a:ext uri="{FF2B5EF4-FFF2-40B4-BE49-F238E27FC236}">
              <a16:creationId xmlns:a16="http://schemas.microsoft.com/office/drawing/2014/main" id="{80D7764C-DAAF-474C-83BB-B1F853D2B7B3}"/>
            </a:ext>
          </a:extLst>
        </xdr:cNvPr>
        <xdr:cNvGrpSpPr/>
      </xdr:nvGrpSpPr>
      <xdr:grpSpPr>
        <a:xfrm>
          <a:off x="6166163" y="207065"/>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ED196387-1F56-ECAA-56C4-39AEDCF317EC}"/>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10180D41-31C4-F290-18E1-2663262B9F09}"/>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7F63DC3C-5FDF-F4F1-4332-F8CE12EA37FF}"/>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63E5D976-D34E-8453-0FCE-4D0523E3333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10</xdr:col>
      <xdr:colOff>153294</xdr:colOff>
      <xdr:row>0</xdr:row>
      <xdr:rowOff>16566</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15AD63D6-58A3-4B3A-A764-0B4B86E6F7C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781577" y="16566"/>
          <a:ext cx="3230086" cy="6477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absolute">
    <xdr:from>
      <xdr:col>4</xdr:col>
      <xdr:colOff>968145</xdr:colOff>
      <xdr:row>0</xdr:row>
      <xdr:rowOff>201083</xdr:rowOff>
    </xdr:from>
    <xdr:to>
      <xdr:col>5</xdr:col>
      <xdr:colOff>1063387</xdr:colOff>
      <xdr:row>0</xdr:row>
      <xdr:rowOff>496358</xdr:rowOff>
    </xdr:to>
    <xdr:grpSp>
      <xdr:nvGrpSpPr>
        <xdr:cNvPr id="2" name="Group 1">
          <a:hlinkClick xmlns:r="http://schemas.openxmlformats.org/officeDocument/2006/relationships" r:id="rId1"/>
          <a:extLst>
            <a:ext uri="{FF2B5EF4-FFF2-40B4-BE49-F238E27FC236}">
              <a16:creationId xmlns:a16="http://schemas.microsoft.com/office/drawing/2014/main" id="{AA8D6445-B786-4852-B825-33BDDDFD3CF1}"/>
            </a:ext>
          </a:extLst>
        </xdr:cNvPr>
        <xdr:cNvGrpSpPr/>
      </xdr:nvGrpSpPr>
      <xdr:grpSpPr>
        <a:xfrm>
          <a:off x="4140384" y="201083"/>
          <a:ext cx="1163699" cy="295275"/>
          <a:chOff x="4486275" y="142875"/>
          <a:chExt cx="1162050" cy="295275"/>
        </a:xfrm>
      </xdr:grpSpPr>
      <xdr:sp macro="" textlink="">
        <xdr:nvSpPr>
          <xdr:cNvPr id="3" name="Rectangle: Rounded Corners 2">
            <a:extLst>
              <a:ext uri="{FF2B5EF4-FFF2-40B4-BE49-F238E27FC236}">
                <a16:creationId xmlns:a16="http://schemas.microsoft.com/office/drawing/2014/main" id="{14572D55-6370-27B7-3A27-036FBB4052A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9E7D9D62-91C3-5A0A-E4C7-CFF7B59B8E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6</xdr:col>
      <xdr:colOff>21848</xdr:colOff>
      <xdr:row>0</xdr:row>
      <xdr:rowOff>201083</xdr:rowOff>
    </xdr:from>
    <xdr:to>
      <xdr:col>7</xdr:col>
      <xdr:colOff>48998</xdr:colOff>
      <xdr:row>0</xdr:row>
      <xdr:rowOff>496358</xdr:rowOff>
    </xdr:to>
    <xdr:grpSp>
      <xdr:nvGrpSpPr>
        <xdr:cNvPr id="5" name="Group 4">
          <a:hlinkClick xmlns:r="http://schemas.openxmlformats.org/officeDocument/2006/relationships" r:id="rId4"/>
          <a:extLst>
            <a:ext uri="{FF2B5EF4-FFF2-40B4-BE49-F238E27FC236}">
              <a16:creationId xmlns:a16="http://schemas.microsoft.com/office/drawing/2014/main" id="{BE1517FD-7AD4-4A88-895C-348787A9DFF5}"/>
            </a:ext>
          </a:extLst>
        </xdr:cNvPr>
        <xdr:cNvGrpSpPr/>
      </xdr:nvGrpSpPr>
      <xdr:grpSpPr>
        <a:xfrm>
          <a:off x="5446957" y="201083"/>
          <a:ext cx="1368932" cy="295275"/>
          <a:chOff x="5400674" y="152400"/>
          <a:chExt cx="1362075" cy="295275"/>
        </a:xfrm>
      </xdr:grpSpPr>
      <xdr:sp macro="" textlink="">
        <xdr:nvSpPr>
          <xdr:cNvPr id="6" name="Rectangle: Rounded Corners 5">
            <a:extLst>
              <a:ext uri="{FF2B5EF4-FFF2-40B4-BE49-F238E27FC236}">
                <a16:creationId xmlns:a16="http://schemas.microsoft.com/office/drawing/2014/main" id="{DABA9BEF-A370-3A83-6DAF-9CB7045AFCF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5E0A4FCF-3874-300A-09D2-8FAF53527775}"/>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6ABB1024-DF62-E1BB-297F-CBA4754A89D2}"/>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4D46EB1F-0A16-7C39-6F0B-5ECB2EB6CA4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7</xdr:col>
      <xdr:colOff>202990</xdr:colOff>
      <xdr:row>0</xdr:row>
      <xdr:rowOff>0</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88CABF6A-C255-42BD-B290-4B38B9D4CB3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6969881" y="0"/>
          <a:ext cx="3230086" cy="6477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absolute">
    <xdr:from>
      <xdr:col>4</xdr:col>
      <xdr:colOff>223631</xdr:colOff>
      <xdr:row>0</xdr:row>
      <xdr:rowOff>215348</xdr:rowOff>
    </xdr:from>
    <xdr:to>
      <xdr:col>5</xdr:col>
      <xdr:colOff>300007</xdr:colOff>
      <xdr:row>0</xdr:row>
      <xdr:rowOff>510623</xdr:rowOff>
    </xdr:to>
    <xdr:grpSp>
      <xdr:nvGrpSpPr>
        <xdr:cNvPr id="2" name="Group 1">
          <a:hlinkClick xmlns:r="http://schemas.openxmlformats.org/officeDocument/2006/relationships" r:id="rId1"/>
          <a:extLst>
            <a:ext uri="{FF2B5EF4-FFF2-40B4-BE49-F238E27FC236}">
              <a16:creationId xmlns:a16="http://schemas.microsoft.com/office/drawing/2014/main" id="{D590730D-5AE0-46EE-BB0F-8A14BE955FF4}"/>
            </a:ext>
          </a:extLst>
        </xdr:cNvPr>
        <xdr:cNvGrpSpPr/>
      </xdr:nvGrpSpPr>
      <xdr:grpSpPr>
        <a:xfrm>
          <a:off x="3925957" y="215348"/>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3AB19099-3DE8-D455-82A9-9716CF082FB5}"/>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E0E710DF-E1A2-7BAC-550B-20A411FC96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5</xdr:col>
      <xdr:colOff>442881</xdr:colOff>
      <xdr:row>0</xdr:row>
      <xdr:rowOff>215348</xdr:rowOff>
    </xdr:from>
    <xdr:to>
      <xdr:col>7</xdr:col>
      <xdr:colOff>583687</xdr:colOff>
      <xdr:row>0</xdr:row>
      <xdr:rowOff>510623</xdr:rowOff>
    </xdr:to>
    <xdr:grpSp>
      <xdr:nvGrpSpPr>
        <xdr:cNvPr id="5" name="Group 4">
          <a:hlinkClick xmlns:r="http://schemas.openxmlformats.org/officeDocument/2006/relationships" r:id="rId4"/>
          <a:extLst>
            <a:ext uri="{FF2B5EF4-FFF2-40B4-BE49-F238E27FC236}">
              <a16:creationId xmlns:a16="http://schemas.microsoft.com/office/drawing/2014/main" id="{7B00E79C-4B19-4D33-915E-53661F49EA41}"/>
            </a:ext>
          </a:extLst>
        </xdr:cNvPr>
        <xdr:cNvGrpSpPr/>
      </xdr:nvGrpSpPr>
      <xdr:grpSpPr>
        <a:xfrm>
          <a:off x="5230229" y="215348"/>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89CCFAEC-9C52-D294-FFB6-2ABDBCD07BB6}"/>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A3347395-4088-D52D-B46B-53BDD7FE6AFB}"/>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2A3290AD-87C7-B22F-0A0C-BDC9C8617698}"/>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F93C11DF-32E5-459B-9766-C96CBB96ACB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8</xdr:col>
      <xdr:colOff>4207</xdr:colOff>
      <xdr:row>0</xdr:row>
      <xdr:rowOff>0</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E86CBC32-BC8C-48A5-80F7-9ACE26B52F5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6630294" y="0"/>
          <a:ext cx="3230086" cy="6477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absolute">
    <xdr:from>
      <xdr:col>3</xdr:col>
      <xdr:colOff>629478</xdr:colOff>
      <xdr:row>0</xdr:row>
      <xdr:rowOff>182218</xdr:rowOff>
    </xdr:from>
    <xdr:to>
      <xdr:col>4</xdr:col>
      <xdr:colOff>598181</xdr:colOff>
      <xdr:row>0</xdr:row>
      <xdr:rowOff>477493</xdr:rowOff>
    </xdr:to>
    <xdr:grpSp>
      <xdr:nvGrpSpPr>
        <xdr:cNvPr id="2" name="Group 1">
          <a:hlinkClick xmlns:r="http://schemas.openxmlformats.org/officeDocument/2006/relationships" r:id="rId1"/>
          <a:extLst>
            <a:ext uri="{FF2B5EF4-FFF2-40B4-BE49-F238E27FC236}">
              <a16:creationId xmlns:a16="http://schemas.microsoft.com/office/drawing/2014/main" id="{9D4E886D-84F4-4090-B6AC-7A63EFF42154}"/>
            </a:ext>
          </a:extLst>
        </xdr:cNvPr>
        <xdr:cNvGrpSpPr/>
      </xdr:nvGrpSpPr>
      <xdr:grpSpPr>
        <a:xfrm>
          <a:off x="2327413" y="182218"/>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AC8552AF-B26C-0CE6-42E0-E12D56691A13}"/>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A5F58E94-9F26-6EC4-28EC-9BA1976F60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4</xdr:col>
      <xdr:colOff>741055</xdr:colOff>
      <xdr:row>0</xdr:row>
      <xdr:rowOff>182218</xdr:rowOff>
    </xdr:from>
    <xdr:to>
      <xdr:col>5</xdr:col>
      <xdr:colOff>1105491</xdr:colOff>
      <xdr:row>0</xdr:row>
      <xdr:rowOff>477493</xdr:rowOff>
    </xdr:to>
    <xdr:grpSp>
      <xdr:nvGrpSpPr>
        <xdr:cNvPr id="5" name="Group 4">
          <a:hlinkClick xmlns:r="http://schemas.openxmlformats.org/officeDocument/2006/relationships" r:id="rId4"/>
          <a:extLst>
            <a:ext uri="{FF2B5EF4-FFF2-40B4-BE49-F238E27FC236}">
              <a16:creationId xmlns:a16="http://schemas.microsoft.com/office/drawing/2014/main" id="{944EB843-67A4-4309-ADC4-58297AFAA531}"/>
            </a:ext>
          </a:extLst>
        </xdr:cNvPr>
        <xdr:cNvGrpSpPr/>
      </xdr:nvGrpSpPr>
      <xdr:grpSpPr>
        <a:xfrm>
          <a:off x="3631685" y="182218"/>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602A9770-C056-B465-B900-58DBD2D64A5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11FA0E20-B793-03FC-274C-A5B924B482CE}"/>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98EF250D-B5EF-92C3-EA95-0F1AF8CC43AD}"/>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4C2754EA-0EB0-FEEE-1B97-1DBD977E7F4B}"/>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7</xdr:col>
      <xdr:colOff>4207</xdr:colOff>
      <xdr:row>0</xdr:row>
      <xdr:rowOff>0</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7B162D55-8C08-44FF-956A-8C55457F720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5628098" y="0"/>
          <a:ext cx="3230086" cy="64770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absolute">
    <xdr:from>
      <xdr:col>1</xdr:col>
      <xdr:colOff>2762250</xdr:colOff>
      <xdr:row>0</xdr:row>
      <xdr:rowOff>200025</xdr:rowOff>
    </xdr:from>
    <xdr:to>
      <xdr:col>2</xdr:col>
      <xdr:colOff>837548</xdr:colOff>
      <xdr:row>0</xdr:row>
      <xdr:rowOff>495300</xdr:rowOff>
    </xdr:to>
    <xdr:grpSp>
      <xdr:nvGrpSpPr>
        <xdr:cNvPr id="2" name="Group 1">
          <a:hlinkClick xmlns:r="http://schemas.openxmlformats.org/officeDocument/2006/relationships" r:id="rId1"/>
          <a:extLst>
            <a:ext uri="{FF2B5EF4-FFF2-40B4-BE49-F238E27FC236}">
              <a16:creationId xmlns:a16="http://schemas.microsoft.com/office/drawing/2014/main" id="{1D0BBF1B-5BB6-4698-9B36-51C0C682A0E4}"/>
            </a:ext>
          </a:extLst>
        </xdr:cNvPr>
        <xdr:cNvGrpSpPr/>
      </xdr:nvGrpSpPr>
      <xdr:grpSpPr>
        <a:xfrm>
          <a:off x="3028950" y="200025"/>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1E6AA185-7D72-30E5-187A-59A7BC0D3DBA}"/>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6A00B637-044C-3A7C-88BD-5076229E23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2</xdr:col>
      <xdr:colOff>980422</xdr:colOff>
      <xdr:row>0</xdr:row>
      <xdr:rowOff>200025</xdr:rowOff>
    </xdr:from>
    <xdr:to>
      <xdr:col>2</xdr:col>
      <xdr:colOff>2347054</xdr:colOff>
      <xdr:row>0</xdr:row>
      <xdr:rowOff>495300</xdr:rowOff>
    </xdr:to>
    <xdr:grpSp>
      <xdr:nvGrpSpPr>
        <xdr:cNvPr id="5" name="Group 4">
          <a:hlinkClick xmlns:r="http://schemas.openxmlformats.org/officeDocument/2006/relationships" r:id="rId4"/>
          <a:extLst>
            <a:ext uri="{FF2B5EF4-FFF2-40B4-BE49-F238E27FC236}">
              <a16:creationId xmlns:a16="http://schemas.microsoft.com/office/drawing/2014/main" id="{06BE69DF-8399-4DCD-A47A-350F6F6A2C79}"/>
            </a:ext>
          </a:extLst>
        </xdr:cNvPr>
        <xdr:cNvGrpSpPr/>
      </xdr:nvGrpSpPr>
      <xdr:grpSpPr>
        <a:xfrm>
          <a:off x="4333222" y="200025"/>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BC494149-E8F2-1B38-D37B-D554E8EAF4E5}"/>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9848822E-1BEF-CF75-0D15-D86B44427713}"/>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D0CBD82B-A032-15F5-E662-428FD8F241A7}"/>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907A4740-FC42-F4F2-93C4-1A35717C900C}"/>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2</xdr:col>
      <xdr:colOff>2628900</xdr:colOff>
      <xdr:row>0</xdr:row>
      <xdr:rowOff>0</xdr:rowOff>
    </xdr:from>
    <xdr:ext cx="3238500" cy="647700"/>
    <xdr:pic>
      <xdr:nvPicPr>
        <xdr:cNvPr id="10" name="my-online-training-hub-logo-2">
          <a:hlinkClick xmlns:r="http://schemas.openxmlformats.org/officeDocument/2006/relationships" r:id="rId5"/>
          <a:extLst>
            <a:ext uri="{FF2B5EF4-FFF2-40B4-BE49-F238E27FC236}">
              <a16:creationId xmlns:a16="http://schemas.microsoft.com/office/drawing/2014/main" id="{BE8867E4-CA99-40CC-A267-044162CF90A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5981700" y="0"/>
          <a:ext cx="3238500" cy="647700"/>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ynda Treacy" refreshedDate="45982.65675613426" createdVersion="8" refreshedVersion="8" minRefreshableVersion="3" recordCount="577" xr:uid="{1A0B8A42-14A3-4866-B699-902970A3CA6F}">
  <cacheSource type="worksheet">
    <worksheetSource name="tblTrans"/>
  </cacheSource>
  <cacheFields count="11">
    <cacheField name="Account" numFmtId="0">
      <sharedItems/>
    </cacheField>
    <cacheField name="Date" numFmtId="14">
      <sharedItems containsSemiMixedTypes="0" containsNonDate="0" containsDate="1" containsString="0" minDate="2026-01-01T00:00:00" maxDate="2026-12-01T00:00:00" count="299">
        <d v="2026-01-01T00:00:00"/>
        <d v="2026-01-04T00:00:00"/>
        <d v="2026-01-05T00:00:00"/>
        <d v="2026-01-06T00:00:00"/>
        <d v="2026-01-07T00:00:00"/>
        <d v="2026-01-08T00:00:00"/>
        <d v="2026-01-11T00:00:00"/>
        <d v="2026-01-12T00:00:00"/>
        <d v="2026-01-13T00:00:00"/>
        <d v="2026-01-14T00:00:00"/>
        <d v="2026-01-15T00:00:00"/>
        <d v="2026-01-16T00:00:00"/>
        <d v="2026-01-17T00:00:00"/>
        <d v="2026-01-18T00:00:00"/>
        <d v="2026-01-19T00:00:00"/>
        <d v="2026-01-20T00:00:00"/>
        <d v="2026-01-21T00:00:00"/>
        <d v="2026-01-22T00:00:00"/>
        <d v="2026-01-23T00:00:00"/>
        <d v="2026-01-24T00:00:00"/>
        <d v="2026-01-25T00:00:00"/>
        <d v="2026-01-26T00:00:00"/>
        <d v="2026-01-27T00:00:00"/>
        <d v="2026-01-28T00:00:00"/>
        <d v="2026-01-29T00:00:00"/>
        <d v="2026-01-30T00:00:00"/>
        <d v="2026-01-31T00:00:00"/>
        <d v="2026-02-01T00:00:00"/>
        <d v="2026-02-02T00:00:00"/>
        <d v="2026-02-03T00:00:00"/>
        <d v="2026-02-04T00:00:00"/>
        <d v="2026-02-05T00:00:00"/>
        <d v="2026-02-08T00:00:00"/>
        <d v="2026-02-09T00:00:00"/>
        <d v="2026-02-10T00:00:00"/>
        <d v="2026-02-11T00:00:00"/>
        <d v="2026-02-12T00:00:00"/>
        <d v="2026-02-13T00:00:00"/>
        <d v="2026-02-14T00:00:00"/>
        <d v="2026-02-15T00:00:00"/>
        <d v="2026-02-16T00:00:00"/>
        <d v="2026-02-17T00:00:00"/>
        <d v="2026-02-18T00:00:00"/>
        <d v="2026-02-19T00:00:00"/>
        <d v="2026-02-20T00:00:00"/>
        <d v="2026-02-21T00:00:00"/>
        <d v="2026-02-22T00:00:00"/>
        <d v="2026-02-23T00:00:00"/>
        <d v="2026-02-24T00:00:00"/>
        <d v="2026-02-25T00:00:00"/>
        <d v="2026-02-26T00:00:00"/>
        <d v="2026-02-27T00:00:00"/>
        <d v="2026-02-28T00:00:00"/>
        <d v="2026-03-01T00:00:00"/>
        <d v="2026-03-02T00:00:00"/>
        <d v="2026-03-03T00:00:00"/>
        <d v="2026-03-04T00:00:00"/>
        <d v="2026-03-05T00:00:00"/>
        <d v="2026-03-08T00:00:00"/>
        <d v="2026-03-09T00:00:00"/>
        <d v="2026-03-10T00:00:00"/>
        <d v="2026-03-11T00:00:00"/>
        <d v="2026-03-12T00:00:00"/>
        <d v="2026-03-13T00:00:00"/>
        <d v="2026-03-14T00:00:00"/>
        <d v="2026-03-15T00:00:00"/>
        <d v="2026-03-16T00:00:00"/>
        <d v="2026-03-17T00:00:00"/>
        <d v="2026-03-18T00:00:00"/>
        <d v="2026-03-19T00:00:00"/>
        <d v="2026-03-20T00:00:00"/>
        <d v="2026-03-21T00:00:00"/>
        <d v="2026-03-22T00:00:00"/>
        <d v="2026-03-23T00:00:00"/>
        <d v="2026-03-24T00:00:00"/>
        <d v="2026-03-25T00:00:00"/>
        <d v="2026-03-26T00:00:00"/>
        <d v="2026-03-27T00:00:00"/>
        <d v="2026-03-28T00:00:00"/>
        <d v="2026-03-29T00:00:00"/>
        <d v="2026-03-30T00:00:00"/>
        <d v="2026-03-31T00:00:00"/>
        <d v="2026-04-01T00:00:00"/>
        <d v="2026-04-02T00:00:00"/>
        <d v="2026-04-03T00:00:00"/>
        <d v="2026-04-04T00:00:00"/>
        <d v="2026-04-05T00:00:00"/>
        <d v="2026-04-08T00:00:00"/>
        <d v="2026-04-09T00:00:00"/>
        <d v="2026-04-10T00:00:00"/>
        <d v="2026-04-11T00:00:00"/>
        <d v="2026-04-12T00:00:00"/>
        <d v="2026-04-13T00:00:00"/>
        <d v="2026-04-14T00:00:00"/>
        <d v="2026-04-15T00:00:00"/>
        <d v="2026-04-16T00:00:00"/>
        <d v="2026-04-17T00:00:00"/>
        <d v="2026-04-18T00:00:00"/>
        <d v="2026-04-19T00:00:00"/>
        <d v="2026-04-20T00:00:00"/>
        <d v="2026-04-21T00:00:00"/>
        <d v="2026-04-22T00:00:00"/>
        <d v="2026-04-23T00:00:00"/>
        <d v="2026-04-24T00:00:00"/>
        <d v="2026-04-25T00:00:00"/>
        <d v="2026-04-26T00:00:00"/>
        <d v="2026-04-27T00:00:00"/>
        <d v="2026-04-28T00:00:00"/>
        <d v="2026-04-29T00:00:00"/>
        <d v="2026-04-30T00:00:00"/>
        <d v="2026-05-02T00:00:00"/>
        <d v="2026-05-03T00:00:00"/>
        <d v="2026-05-04T00:00:00"/>
        <d v="2026-05-05T00:00:00"/>
        <d v="2026-05-06T00:00:00"/>
        <d v="2026-05-09T00:00:00"/>
        <d v="2026-05-10T00:00:00"/>
        <d v="2026-05-11T00:00:00"/>
        <d v="2026-05-12T00:00:00"/>
        <d v="2026-05-13T00:00:00"/>
        <d v="2026-05-14T00:00:00"/>
        <d v="2026-05-15T00:00:00"/>
        <d v="2026-05-16T00:00:00"/>
        <d v="2026-05-17T00:00:00"/>
        <d v="2026-05-18T00:00:00"/>
        <d v="2026-05-19T00:00:00"/>
        <d v="2026-05-20T00:00:00"/>
        <d v="2026-05-21T00:00:00"/>
        <d v="2026-05-22T00:00:00"/>
        <d v="2026-05-23T00:00:00"/>
        <d v="2026-05-24T00:00:00"/>
        <d v="2026-05-25T00:00:00"/>
        <d v="2026-05-26T00:00:00"/>
        <d v="2026-05-27T00:00:00"/>
        <d v="2026-05-28T00:00:00"/>
        <d v="2026-05-29T00:00:00"/>
        <d v="2026-05-30T00:00:00"/>
        <d v="2026-05-31T00:00:00"/>
        <d v="2026-06-01T00:00:00"/>
        <d v="2026-06-03T00:00:00"/>
        <d v="2026-06-04T00:00:00"/>
        <d v="2026-06-05T00:00:00"/>
        <d v="2026-06-06T00:00:00"/>
        <d v="2026-06-09T00:00:00"/>
        <d v="2026-06-10T00:00:00"/>
        <d v="2026-06-11T00:00:00"/>
        <d v="2026-06-12T00:00:00"/>
        <d v="2026-06-13T00:00:00"/>
        <d v="2026-06-14T00:00:00"/>
        <d v="2026-06-15T00:00:00"/>
        <d v="2026-06-16T00:00:00"/>
        <d v="2026-06-17T00:00:00"/>
        <d v="2026-06-18T00:00:00"/>
        <d v="2026-06-19T00:00:00"/>
        <d v="2026-06-20T00:00:00"/>
        <d v="2026-06-21T00:00:00"/>
        <d v="2026-06-22T00:00:00"/>
        <d v="2026-06-23T00:00:00"/>
        <d v="2026-06-24T00:00:00"/>
        <d v="2026-06-25T00:00:00"/>
        <d v="2026-06-26T00:00:00"/>
        <d v="2026-06-27T00:00:00"/>
        <d v="2026-06-28T00:00:00"/>
        <d v="2026-06-29T00:00:00"/>
        <d v="2026-06-30T00:00:00"/>
        <d v="2026-07-01T00:00:00"/>
        <d v="2026-07-02T00:00:00"/>
        <d v="2026-07-03T00:00:00"/>
        <d v="2026-07-05T00:00:00"/>
        <d v="2026-07-06T00:00:00"/>
        <d v="2026-07-07T00:00:00"/>
        <d v="2026-07-10T00:00:00"/>
        <d v="2026-07-11T00:00:00"/>
        <d v="2026-07-12T00:00:00"/>
        <d v="2026-07-13T00:00:00"/>
        <d v="2026-07-14T00:00:00"/>
        <d v="2026-07-15T00:00:00"/>
        <d v="2026-07-16T00:00:00"/>
        <d v="2026-07-17T00:00:00"/>
        <d v="2026-07-18T00:00:00"/>
        <d v="2026-07-19T00:00:00"/>
        <d v="2026-07-20T00:00:00"/>
        <d v="2026-07-21T00:00:00"/>
        <d v="2026-07-22T00:00:00"/>
        <d v="2026-07-23T00:00:00"/>
        <d v="2026-07-24T00:00:00"/>
        <d v="2026-07-25T00:00:00"/>
        <d v="2026-07-26T00:00:00"/>
        <d v="2026-07-27T00:00:00"/>
        <d v="2026-07-28T00:00:00"/>
        <d v="2026-07-29T00:00:00"/>
        <d v="2026-07-30T00:00:00"/>
        <d v="2026-07-31T00:00:00"/>
        <d v="2026-08-02T00:00:00"/>
        <d v="2026-08-03T00:00:00"/>
        <d v="2026-08-05T00:00:00"/>
        <d v="2026-08-06T00:00:00"/>
        <d v="2026-08-07T00:00:00"/>
        <d v="2026-08-10T00:00:00"/>
        <d v="2026-08-11T00:00:00"/>
        <d v="2026-08-12T00:00:00"/>
        <d v="2026-08-13T00:00:00"/>
        <d v="2026-08-14T00:00:00"/>
        <d v="2026-08-15T00:00:00"/>
        <d v="2026-08-16T00:00:00"/>
        <d v="2026-08-17T00:00:00"/>
        <d v="2026-08-18T00:00:00"/>
        <d v="2026-08-19T00:00:00"/>
        <d v="2026-08-20T00:00:00"/>
        <d v="2026-08-21T00:00:00"/>
        <d v="2026-08-22T00:00:00"/>
        <d v="2026-08-23T00:00:00"/>
        <d v="2026-08-24T00:00:00"/>
        <d v="2026-08-25T00:00:00"/>
        <d v="2026-08-26T00:00:00"/>
        <d v="2026-08-27T00:00:00"/>
        <d v="2026-08-28T00:00:00"/>
        <d v="2026-08-29T00:00:00"/>
        <d v="2026-08-30T00:00:00"/>
        <d v="2026-08-31T00:00:00"/>
        <d v="2026-09-02T00:00:00"/>
        <d v="2026-09-03T00:00:00"/>
        <d v="2026-09-05T00:00:00"/>
        <d v="2026-09-06T00:00:00"/>
        <d v="2026-09-07T00:00:00"/>
        <d v="2026-09-10T00:00:00"/>
        <d v="2026-09-11T00:00:00"/>
        <d v="2026-09-12T00:00:00"/>
        <d v="2026-09-13T00:00:00"/>
        <d v="2026-09-14T00:00:00"/>
        <d v="2026-09-15T00:00:00"/>
        <d v="2026-09-16T00:00:00"/>
        <d v="2026-09-17T00:00:00"/>
        <d v="2026-09-18T00:00:00"/>
        <d v="2026-09-19T00:00:00"/>
        <d v="2026-09-20T00:00:00"/>
        <d v="2026-09-21T00:00:00"/>
        <d v="2026-09-22T00:00:00"/>
        <d v="2026-09-23T00:00:00"/>
        <d v="2026-09-24T00:00:00"/>
        <d v="2026-09-25T00:00:00"/>
        <d v="2026-09-26T00:00:00"/>
        <d v="2026-09-27T00:00:00"/>
        <d v="2026-09-28T00:00:00"/>
        <d v="2026-09-29T00:00:00"/>
        <d v="2026-09-30T00:00:00"/>
        <d v="2026-10-01T00:00:00"/>
        <d v="2026-10-03T00:00:00"/>
        <d v="2026-10-04T00:00:00"/>
        <d v="2026-10-06T00:00:00"/>
        <d v="2026-10-07T00:00:00"/>
        <d v="2026-10-08T00:00:00"/>
        <d v="2026-10-11T00:00:00"/>
        <d v="2026-10-12T00:00:00"/>
        <d v="2026-10-13T00:00:00"/>
        <d v="2026-10-14T00:00:00"/>
        <d v="2026-10-15T00:00:00"/>
        <d v="2026-10-16T00:00:00"/>
        <d v="2026-10-17T00:00:00"/>
        <d v="2026-10-18T00:00:00"/>
        <d v="2026-10-19T00:00:00"/>
        <d v="2026-10-20T00:00:00"/>
        <d v="2026-10-21T00:00:00"/>
        <d v="2026-10-22T00:00:00"/>
        <d v="2026-10-23T00:00:00"/>
        <d v="2026-10-24T00:00:00"/>
        <d v="2026-10-25T00:00:00"/>
        <d v="2026-10-26T00:00:00"/>
        <d v="2026-10-27T00:00:00"/>
        <d v="2026-10-28T00:00:00"/>
        <d v="2026-10-29T00:00:00"/>
        <d v="2026-10-30T00:00:00"/>
        <d v="2026-10-31T00:00:00"/>
        <d v="2026-11-01T00:00:00"/>
        <d v="2026-11-03T00:00:00"/>
        <d v="2026-11-04T00:00:00"/>
        <d v="2026-11-06T00:00:00"/>
        <d v="2026-11-07T00:00:00"/>
        <d v="2026-11-08T00:00:00"/>
        <d v="2026-11-11T00:00:00"/>
        <d v="2026-11-12T00:00:00"/>
        <d v="2026-11-13T00:00:00"/>
        <d v="2026-11-14T00:00:00"/>
        <d v="2026-11-15T00:00:00"/>
        <d v="2026-11-16T00:00:00"/>
        <d v="2026-11-17T00:00:00"/>
        <d v="2026-11-18T00:00:00"/>
        <d v="2026-11-19T00:00:00"/>
        <d v="2026-11-20T00:00:00"/>
        <d v="2026-11-21T00:00:00"/>
        <d v="2026-11-22T00:00:00"/>
        <d v="2026-11-23T00:00:00"/>
        <d v="2026-11-24T00:00:00"/>
        <d v="2026-11-25T00:00:00"/>
        <d v="2026-11-26T00:00:00"/>
        <d v="2026-11-27T00:00:00"/>
        <d v="2026-11-28T00:00:00"/>
        <d v="2026-11-29T00:00:00"/>
        <d v="2026-11-30T00:00:00"/>
      </sharedItems>
      <fieldGroup par="10"/>
    </cacheField>
    <cacheField name="Description" numFmtId="0">
      <sharedItems/>
    </cacheField>
    <cacheField name="Debit (Spend)" numFmtId="43">
      <sharedItems containsString="0" containsBlank="1" containsNumber="1" minValue="5" maxValue="927"/>
    </cacheField>
    <cacheField name="Credit (Income)" numFmtId="43">
      <sharedItems containsString="0" containsBlank="1" containsNumber="1" containsInteger="1" minValue="35" maxValue="4000"/>
    </cacheField>
    <cacheField name="Income/(Expense)" numFmtId="43">
      <sharedItems containsSemiMixedTypes="0" containsString="0" containsNumber="1" minValue="-927" maxValue="4000"/>
    </cacheField>
    <cacheField name="Subcategory" numFmtId="43">
      <sharedItems count="25">
        <s v="Interest Earned"/>
        <s v="Savings"/>
        <s v="Bank Transfer"/>
        <s v="Side Hustle"/>
        <s v="Salary"/>
        <s v="Coffee"/>
        <s v="Rent"/>
        <s v="Loan Repayment"/>
        <s v="Groceries"/>
        <s v="Gas/Electrics"/>
        <s v="MV Fuel"/>
        <s v="Entertainment"/>
        <s v="Clothes"/>
        <s v="Restaurant"/>
        <s v="Taxi"/>
        <s v="Gym"/>
        <s v="Dentist"/>
        <s v="Phone"/>
        <s v="Gifts"/>
        <s v="Donation"/>
        <s v="Doctor"/>
        <s v="Dividends"/>
        <s v="Furnishings"/>
        <s v="Savings In" u="1"/>
        <s v="Savings Out" u="1"/>
      </sharedItems>
    </cacheField>
    <cacheField name="Category" numFmtId="43">
      <sharedItems count="14">
        <s v="Variable Income"/>
        <s v="Transfer"/>
        <s v="Fixed Income"/>
        <s v="Discretionary"/>
        <s v="Living Expenses"/>
        <s v="Debt"/>
        <s v="Transport"/>
        <s v="Medical"/>
        <s v="Debt Payment" u="1"/>
        <s v="Variable" u="1"/>
        <s v="Dining Out" u="1"/>
        <s v="Fixed" u="1"/>
        <s v="Debt Repayment" u="1"/>
        <s v="Charity" u="1"/>
      </sharedItems>
    </cacheField>
    <cacheField name="Category Type" numFmtId="43">
      <sharedItems count="3">
        <s v="Income"/>
        <s v="Not Reported"/>
        <s v="Expense"/>
      </sharedItems>
    </cacheField>
    <cacheField name="Months (Date)" numFmtId="0" databaseField="0">
      <fieldGroup base="1">
        <rangePr groupBy="months" startDate="2026-01-01T00:00:00" endDate="2026-12-01T00:00:00"/>
        <groupItems count="14">
          <s v="&lt;01/01/2026"/>
          <s v="Jan"/>
          <s v="Feb"/>
          <s v="Mar"/>
          <s v="Apr"/>
          <s v="May"/>
          <s v="Jun"/>
          <s v="Jul"/>
          <s v="Aug"/>
          <s v="Sep"/>
          <s v="Oct"/>
          <s v="Nov"/>
          <s v="Dec"/>
          <s v="&gt;01/12/2026"/>
        </groupItems>
      </fieldGroup>
    </cacheField>
    <cacheField name="Years (Date)" numFmtId="0" databaseField="0">
      <fieldGroup base="1">
        <rangePr groupBy="years" startDate="2026-01-01T00:00:00" endDate="2026-12-01T00:00:00"/>
        <groupItems count="3">
          <s v="&lt;01/01/2026"/>
          <s v="2026"/>
          <s v="&gt;01/12/2026"/>
        </groupItems>
      </fieldGroup>
    </cacheField>
  </cacheFields>
  <extLst>
    <ext xmlns:x14="http://schemas.microsoft.com/office/spreadsheetml/2009/9/main" uri="{725AE2AE-9491-48be-B2B4-4EB974FC3084}">
      <x14:pivotCacheDefinition pivotCacheId="69971710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7">
  <r>
    <s v="Saving"/>
    <x v="0"/>
    <s v="Interest"/>
    <m/>
    <n v="35"/>
    <n v="35"/>
    <x v="0"/>
    <x v="0"/>
    <x v="0"/>
  </r>
  <r>
    <s v="Checking"/>
    <x v="0"/>
    <s v="Transfer to Savings"/>
    <n v="500"/>
    <m/>
    <n v="-500"/>
    <x v="1"/>
    <x v="1"/>
    <x v="1"/>
  </r>
  <r>
    <s v="Saving"/>
    <x v="0"/>
    <s v="Transfer from Checking"/>
    <m/>
    <n v="500"/>
    <n v="500"/>
    <x v="2"/>
    <x v="1"/>
    <x v="1"/>
  </r>
  <r>
    <s v="Saving"/>
    <x v="0"/>
    <s v="Side Hustle"/>
    <m/>
    <n v="2057"/>
    <n v="2057"/>
    <x v="3"/>
    <x v="0"/>
    <x v="0"/>
  </r>
  <r>
    <s v="Checking"/>
    <x v="1"/>
    <s v="ACME Pty Ltd"/>
    <m/>
    <n v="4000"/>
    <n v="4000"/>
    <x v="4"/>
    <x v="2"/>
    <x v="0"/>
  </r>
  <r>
    <s v="Credit"/>
    <x v="1"/>
    <s v="Ground"/>
    <n v="5"/>
    <m/>
    <n v="-5"/>
    <x v="5"/>
    <x v="3"/>
    <x v="2"/>
  </r>
  <r>
    <s v="Checking"/>
    <x v="2"/>
    <s v="Estate Mgt."/>
    <n v="900"/>
    <m/>
    <n v="-900"/>
    <x v="6"/>
    <x v="4"/>
    <x v="2"/>
  </r>
  <r>
    <s v="Checking"/>
    <x v="2"/>
    <s v="Finance Co."/>
    <n v="150"/>
    <m/>
    <n v="-150"/>
    <x v="7"/>
    <x v="5"/>
    <x v="2"/>
  </r>
  <r>
    <s v="Checking"/>
    <x v="2"/>
    <s v="Transfer to Credit"/>
    <n v="500"/>
    <m/>
    <n v="-500"/>
    <x v="2"/>
    <x v="1"/>
    <x v="1"/>
  </r>
  <r>
    <s v="Credit"/>
    <x v="2"/>
    <s v="Transfer from Checking"/>
    <m/>
    <n v="500"/>
    <n v="500"/>
    <x v="2"/>
    <x v="1"/>
    <x v="1"/>
  </r>
  <r>
    <s v="Credit"/>
    <x v="2"/>
    <s v="Ground"/>
    <n v="5"/>
    <m/>
    <n v="-5"/>
    <x v="5"/>
    <x v="3"/>
    <x v="2"/>
  </r>
  <r>
    <s v="Credit"/>
    <x v="3"/>
    <s v="Ground"/>
    <n v="5"/>
    <m/>
    <n v="-5"/>
    <x v="5"/>
    <x v="3"/>
    <x v="2"/>
  </r>
  <r>
    <s v="Credit"/>
    <x v="4"/>
    <s v="Ground"/>
    <n v="5"/>
    <m/>
    <n v="-5"/>
    <x v="5"/>
    <x v="3"/>
    <x v="2"/>
  </r>
  <r>
    <s v="Credit"/>
    <x v="5"/>
    <s v="Ground"/>
    <n v="5"/>
    <m/>
    <n v="-5"/>
    <x v="5"/>
    <x v="3"/>
    <x v="2"/>
  </r>
  <r>
    <s v="Credit"/>
    <x v="5"/>
    <s v="Green's"/>
    <n v="155"/>
    <m/>
    <n v="-155"/>
    <x v="8"/>
    <x v="4"/>
    <x v="2"/>
  </r>
  <r>
    <s v="Checking"/>
    <x v="6"/>
    <s v="Elec. Co."/>
    <n v="100"/>
    <m/>
    <n v="-100"/>
    <x v="9"/>
    <x v="4"/>
    <x v="2"/>
  </r>
  <r>
    <s v="Credit"/>
    <x v="6"/>
    <s v="Ground"/>
    <n v="5"/>
    <m/>
    <n v="-5"/>
    <x v="5"/>
    <x v="3"/>
    <x v="2"/>
  </r>
  <r>
    <s v="Credit"/>
    <x v="7"/>
    <s v="Ground"/>
    <n v="5"/>
    <m/>
    <n v="-5"/>
    <x v="5"/>
    <x v="3"/>
    <x v="2"/>
  </r>
  <r>
    <s v="Credit"/>
    <x v="8"/>
    <s v="Fuel. Co"/>
    <n v="77"/>
    <m/>
    <n v="-77"/>
    <x v="10"/>
    <x v="6"/>
    <x v="2"/>
  </r>
  <r>
    <s v="Credit"/>
    <x v="8"/>
    <s v="Ground"/>
    <n v="5"/>
    <m/>
    <n v="-5"/>
    <x v="5"/>
    <x v="3"/>
    <x v="2"/>
  </r>
  <r>
    <s v="Credit"/>
    <x v="9"/>
    <s v="Ground"/>
    <n v="5"/>
    <m/>
    <n v="-5"/>
    <x v="5"/>
    <x v="3"/>
    <x v="2"/>
  </r>
  <r>
    <s v="Credit"/>
    <x v="10"/>
    <s v="Green's"/>
    <n v="135"/>
    <m/>
    <n v="-135"/>
    <x v="8"/>
    <x v="4"/>
    <x v="2"/>
  </r>
  <r>
    <s v="Credit"/>
    <x v="10"/>
    <s v="Ground"/>
    <n v="5"/>
    <m/>
    <n v="-5"/>
    <x v="5"/>
    <x v="3"/>
    <x v="2"/>
  </r>
  <r>
    <s v="Credit"/>
    <x v="11"/>
    <s v="Ground"/>
    <n v="5"/>
    <m/>
    <n v="-5"/>
    <x v="5"/>
    <x v="3"/>
    <x v="2"/>
  </r>
  <r>
    <s v="Credit"/>
    <x v="11"/>
    <s v="Event Cinemas"/>
    <n v="40"/>
    <m/>
    <n v="-40"/>
    <x v="11"/>
    <x v="3"/>
    <x v="2"/>
  </r>
  <r>
    <s v="Credit"/>
    <x v="11"/>
    <s v="Fashionistas"/>
    <n v="98"/>
    <m/>
    <n v="-98"/>
    <x v="12"/>
    <x v="3"/>
    <x v="2"/>
  </r>
  <r>
    <s v="Credit"/>
    <x v="11"/>
    <s v="Joe's Grill"/>
    <n v="52"/>
    <m/>
    <n v="-52"/>
    <x v="13"/>
    <x v="3"/>
    <x v="2"/>
  </r>
  <r>
    <s v="Credit"/>
    <x v="12"/>
    <s v="Taxi Co."/>
    <n v="28"/>
    <m/>
    <n v="-28"/>
    <x v="14"/>
    <x v="6"/>
    <x v="2"/>
  </r>
  <r>
    <s v="Checking"/>
    <x v="13"/>
    <s v="Muscle Beach"/>
    <n v="30"/>
    <m/>
    <n v="-30"/>
    <x v="15"/>
    <x v="3"/>
    <x v="2"/>
  </r>
  <r>
    <s v="Credit"/>
    <x v="13"/>
    <s v="Ground"/>
    <n v="5"/>
    <m/>
    <n v="-5"/>
    <x v="5"/>
    <x v="3"/>
    <x v="2"/>
  </r>
  <r>
    <s v="Credit"/>
    <x v="14"/>
    <s v="Ground"/>
    <n v="5"/>
    <m/>
    <n v="-5"/>
    <x v="5"/>
    <x v="3"/>
    <x v="2"/>
  </r>
  <r>
    <s v="Checking"/>
    <x v="14"/>
    <s v="Smile Dental"/>
    <n v="154"/>
    <m/>
    <n v="-154"/>
    <x v="16"/>
    <x v="7"/>
    <x v="2"/>
  </r>
  <r>
    <s v="Checking"/>
    <x v="14"/>
    <s v="Phone Co."/>
    <n v="40"/>
    <m/>
    <n v="-40"/>
    <x v="17"/>
    <x v="4"/>
    <x v="2"/>
  </r>
  <r>
    <s v="Credit"/>
    <x v="15"/>
    <s v="Sam's Gifts"/>
    <n v="45"/>
    <m/>
    <n v="-45"/>
    <x v="18"/>
    <x v="3"/>
    <x v="2"/>
  </r>
  <r>
    <s v="Credit"/>
    <x v="15"/>
    <s v="Streaming Co."/>
    <n v="32"/>
    <m/>
    <n v="-32"/>
    <x v="11"/>
    <x v="3"/>
    <x v="2"/>
  </r>
  <r>
    <s v="Credit"/>
    <x v="15"/>
    <s v="Ground"/>
    <n v="5"/>
    <m/>
    <n v="-5"/>
    <x v="5"/>
    <x v="3"/>
    <x v="2"/>
  </r>
  <r>
    <s v="Credit"/>
    <x v="16"/>
    <s v="Ground"/>
    <n v="5"/>
    <m/>
    <n v="-5"/>
    <x v="5"/>
    <x v="3"/>
    <x v="2"/>
  </r>
  <r>
    <s v="Credit"/>
    <x v="17"/>
    <s v="Ground"/>
    <n v="5"/>
    <m/>
    <n v="-5"/>
    <x v="5"/>
    <x v="3"/>
    <x v="2"/>
  </r>
  <r>
    <s v="Credit"/>
    <x v="17"/>
    <s v="Green's"/>
    <n v="170"/>
    <m/>
    <n v="-170"/>
    <x v="8"/>
    <x v="4"/>
    <x v="2"/>
  </r>
  <r>
    <s v="Credit"/>
    <x v="18"/>
    <s v="Pizza Pomodoro"/>
    <n v="37"/>
    <m/>
    <n v="-37"/>
    <x v="13"/>
    <x v="3"/>
    <x v="2"/>
  </r>
  <r>
    <s v="Credit"/>
    <x v="19"/>
    <s v="Golden Arches"/>
    <n v="12"/>
    <m/>
    <n v="-12"/>
    <x v="13"/>
    <x v="3"/>
    <x v="2"/>
  </r>
  <r>
    <s v="Checking"/>
    <x v="20"/>
    <s v="Worldvision"/>
    <n v="55"/>
    <m/>
    <n v="-55"/>
    <x v="19"/>
    <x v="3"/>
    <x v="2"/>
  </r>
  <r>
    <s v="Credit"/>
    <x v="20"/>
    <s v="Fuel. Co"/>
    <n v="63"/>
    <m/>
    <n v="-63"/>
    <x v="10"/>
    <x v="6"/>
    <x v="2"/>
  </r>
  <r>
    <s v="Credit"/>
    <x v="20"/>
    <s v="Ground"/>
    <n v="5"/>
    <m/>
    <n v="-5"/>
    <x v="5"/>
    <x v="3"/>
    <x v="2"/>
  </r>
  <r>
    <s v="Credit"/>
    <x v="21"/>
    <s v="Ground"/>
    <n v="5"/>
    <m/>
    <n v="-5"/>
    <x v="5"/>
    <x v="3"/>
    <x v="2"/>
  </r>
  <r>
    <s v="Credit"/>
    <x v="22"/>
    <s v="Ground"/>
    <n v="5"/>
    <m/>
    <n v="-5"/>
    <x v="5"/>
    <x v="3"/>
    <x v="2"/>
  </r>
  <r>
    <s v="Credit"/>
    <x v="23"/>
    <s v="Ground"/>
    <n v="5"/>
    <m/>
    <n v="-5"/>
    <x v="5"/>
    <x v="3"/>
    <x v="2"/>
  </r>
  <r>
    <s v="Credit"/>
    <x v="24"/>
    <s v="Ground"/>
    <n v="5"/>
    <m/>
    <n v="-5"/>
    <x v="5"/>
    <x v="3"/>
    <x v="2"/>
  </r>
  <r>
    <s v="Credit"/>
    <x v="24"/>
    <s v="Green's"/>
    <n v="162"/>
    <m/>
    <n v="-162"/>
    <x v="8"/>
    <x v="4"/>
    <x v="2"/>
  </r>
  <r>
    <s v="Credit"/>
    <x v="25"/>
    <s v="Ted's Trainers"/>
    <n v="125"/>
    <m/>
    <n v="-125"/>
    <x v="12"/>
    <x v="3"/>
    <x v="2"/>
  </r>
  <r>
    <s v="Credit"/>
    <x v="25"/>
    <s v="Ticketek"/>
    <n v="175"/>
    <m/>
    <n v="-175"/>
    <x v="11"/>
    <x v="3"/>
    <x v="2"/>
  </r>
  <r>
    <s v="Credit"/>
    <x v="26"/>
    <s v="Fashionistas"/>
    <n v="145"/>
    <m/>
    <n v="-145"/>
    <x v="12"/>
    <x v="3"/>
    <x v="2"/>
  </r>
  <r>
    <s v="Credit"/>
    <x v="26"/>
    <s v="Taxi Co."/>
    <n v="23"/>
    <m/>
    <n v="-23"/>
    <x v="14"/>
    <x v="6"/>
    <x v="2"/>
  </r>
  <r>
    <s v="Saving"/>
    <x v="27"/>
    <s v="Interest"/>
    <m/>
    <n v="36"/>
    <n v="36"/>
    <x v="0"/>
    <x v="0"/>
    <x v="0"/>
  </r>
  <r>
    <s v="Checking"/>
    <x v="27"/>
    <s v="ACME Pty Ltd"/>
    <m/>
    <n v="4000"/>
    <n v="4000"/>
    <x v="4"/>
    <x v="2"/>
    <x v="0"/>
  </r>
  <r>
    <s v="Credit"/>
    <x v="27"/>
    <s v="Ground"/>
    <n v="5"/>
    <m/>
    <n v="-5"/>
    <x v="5"/>
    <x v="3"/>
    <x v="2"/>
  </r>
  <r>
    <s v="Saving"/>
    <x v="27"/>
    <s v="Side Hustle"/>
    <m/>
    <n v="2236"/>
    <n v="2236"/>
    <x v="3"/>
    <x v="0"/>
    <x v="0"/>
  </r>
  <r>
    <s v="Checking"/>
    <x v="28"/>
    <s v="Estate Mgt."/>
    <n v="900"/>
    <m/>
    <n v="-900"/>
    <x v="6"/>
    <x v="4"/>
    <x v="2"/>
  </r>
  <r>
    <s v="Checking"/>
    <x v="28"/>
    <s v="Finance Co."/>
    <n v="150"/>
    <m/>
    <n v="-150"/>
    <x v="7"/>
    <x v="5"/>
    <x v="2"/>
  </r>
  <r>
    <s v="Checking"/>
    <x v="28"/>
    <s v="Transfer to Savings"/>
    <n v="600"/>
    <m/>
    <n v="-600"/>
    <x v="1"/>
    <x v="1"/>
    <x v="1"/>
  </r>
  <r>
    <s v="Credit"/>
    <x v="28"/>
    <s v="Ground"/>
    <n v="5"/>
    <m/>
    <n v="-5"/>
    <x v="5"/>
    <x v="3"/>
    <x v="2"/>
  </r>
  <r>
    <s v="Saving"/>
    <x v="28"/>
    <s v="Transfer from Checking"/>
    <m/>
    <n v="600"/>
    <n v="600"/>
    <x v="2"/>
    <x v="1"/>
    <x v="1"/>
  </r>
  <r>
    <s v="Credit"/>
    <x v="29"/>
    <s v="Ground"/>
    <n v="5"/>
    <m/>
    <n v="-5"/>
    <x v="5"/>
    <x v="3"/>
    <x v="2"/>
  </r>
  <r>
    <s v="Credit"/>
    <x v="30"/>
    <s v="Ground"/>
    <n v="5"/>
    <m/>
    <n v="-5"/>
    <x v="5"/>
    <x v="3"/>
    <x v="2"/>
  </r>
  <r>
    <s v="Credit"/>
    <x v="31"/>
    <s v="Ground"/>
    <n v="5"/>
    <m/>
    <n v="-5"/>
    <x v="5"/>
    <x v="3"/>
    <x v="2"/>
  </r>
  <r>
    <s v="Credit"/>
    <x v="31"/>
    <s v="Green's"/>
    <n v="205"/>
    <m/>
    <n v="-205"/>
    <x v="8"/>
    <x v="4"/>
    <x v="2"/>
  </r>
  <r>
    <s v="Checking"/>
    <x v="32"/>
    <s v="Elec. Co."/>
    <n v="51.1"/>
    <m/>
    <n v="-51.1"/>
    <x v="9"/>
    <x v="4"/>
    <x v="2"/>
  </r>
  <r>
    <s v="Credit"/>
    <x v="32"/>
    <s v="Ground"/>
    <n v="5"/>
    <m/>
    <n v="-5"/>
    <x v="5"/>
    <x v="3"/>
    <x v="2"/>
  </r>
  <r>
    <s v="Credit"/>
    <x v="33"/>
    <s v="Ground"/>
    <n v="5"/>
    <m/>
    <n v="-5"/>
    <x v="5"/>
    <x v="3"/>
    <x v="2"/>
  </r>
  <r>
    <s v="Credit"/>
    <x v="34"/>
    <s v="Fuel. Co"/>
    <n v="78"/>
    <m/>
    <n v="-78"/>
    <x v="10"/>
    <x v="6"/>
    <x v="2"/>
  </r>
  <r>
    <s v="Credit"/>
    <x v="34"/>
    <s v="Ground"/>
    <n v="5"/>
    <m/>
    <n v="-5"/>
    <x v="5"/>
    <x v="3"/>
    <x v="2"/>
  </r>
  <r>
    <s v="Credit"/>
    <x v="35"/>
    <s v="Ground"/>
    <n v="5"/>
    <m/>
    <n v="-5"/>
    <x v="5"/>
    <x v="3"/>
    <x v="2"/>
  </r>
  <r>
    <s v="Credit"/>
    <x v="36"/>
    <s v="Green's"/>
    <n v="135.9"/>
    <m/>
    <n v="-135.9"/>
    <x v="8"/>
    <x v="4"/>
    <x v="2"/>
  </r>
  <r>
    <s v="Credit"/>
    <x v="36"/>
    <s v="Ground"/>
    <n v="5"/>
    <m/>
    <n v="-5"/>
    <x v="5"/>
    <x v="3"/>
    <x v="2"/>
  </r>
  <r>
    <s v="Credit"/>
    <x v="37"/>
    <s v="Ground"/>
    <n v="5"/>
    <m/>
    <n v="-5"/>
    <x v="5"/>
    <x v="3"/>
    <x v="2"/>
  </r>
  <r>
    <s v="Credit"/>
    <x v="37"/>
    <s v="Event Cinemas"/>
    <n v="40.9"/>
    <m/>
    <n v="-40.9"/>
    <x v="11"/>
    <x v="3"/>
    <x v="2"/>
  </r>
  <r>
    <s v="Credit"/>
    <x v="37"/>
    <s v="Fashionistas"/>
    <n v="99"/>
    <m/>
    <n v="-99"/>
    <x v="12"/>
    <x v="3"/>
    <x v="2"/>
  </r>
  <r>
    <s v="Credit"/>
    <x v="37"/>
    <s v="Joe's Grill"/>
    <n v="53"/>
    <m/>
    <n v="-53"/>
    <x v="13"/>
    <x v="3"/>
    <x v="2"/>
  </r>
  <r>
    <s v="Credit"/>
    <x v="38"/>
    <s v="Taxi Co."/>
    <n v="28.9"/>
    <m/>
    <n v="-28.9"/>
    <x v="14"/>
    <x v="6"/>
    <x v="2"/>
  </r>
  <r>
    <s v="Checking"/>
    <x v="39"/>
    <s v="Muscle Beach"/>
    <n v="30"/>
    <m/>
    <n v="-30"/>
    <x v="15"/>
    <x v="3"/>
    <x v="2"/>
  </r>
  <r>
    <s v="Credit"/>
    <x v="39"/>
    <s v="Ground"/>
    <n v="5"/>
    <m/>
    <n v="-5"/>
    <x v="5"/>
    <x v="3"/>
    <x v="2"/>
  </r>
  <r>
    <s v="Credit"/>
    <x v="40"/>
    <s v="Ground"/>
    <n v="5"/>
    <m/>
    <n v="-5"/>
    <x v="5"/>
    <x v="3"/>
    <x v="2"/>
  </r>
  <r>
    <s v="Checking"/>
    <x v="40"/>
    <s v="Phone Co."/>
    <n v="40"/>
    <m/>
    <n v="-40"/>
    <x v="17"/>
    <x v="4"/>
    <x v="2"/>
  </r>
  <r>
    <s v="Credit"/>
    <x v="41"/>
    <s v="Sam's Gifts"/>
    <n v="45.9"/>
    <m/>
    <n v="-45.9"/>
    <x v="18"/>
    <x v="3"/>
    <x v="2"/>
  </r>
  <r>
    <s v="Credit"/>
    <x v="41"/>
    <s v="Streaming Co."/>
    <n v="35"/>
    <m/>
    <n v="-35"/>
    <x v="11"/>
    <x v="3"/>
    <x v="2"/>
  </r>
  <r>
    <s v="Credit"/>
    <x v="41"/>
    <s v="Ground"/>
    <n v="5"/>
    <m/>
    <n v="-5"/>
    <x v="5"/>
    <x v="3"/>
    <x v="2"/>
  </r>
  <r>
    <s v="Credit"/>
    <x v="42"/>
    <s v="Ground"/>
    <n v="5"/>
    <m/>
    <n v="-5"/>
    <x v="5"/>
    <x v="3"/>
    <x v="2"/>
  </r>
  <r>
    <s v="Credit"/>
    <x v="43"/>
    <s v="Ground"/>
    <n v="5"/>
    <m/>
    <n v="-5"/>
    <x v="5"/>
    <x v="3"/>
    <x v="2"/>
  </r>
  <r>
    <s v="Credit"/>
    <x v="43"/>
    <s v="Green's"/>
    <n v="171"/>
    <m/>
    <n v="-171"/>
    <x v="8"/>
    <x v="4"/>
    <x v="2"/>
  </r>
  <r>
    <s v="Credit"/>
    <x v="44"/>
    <s v="Pizza Pomodoro"/>
    <n v="37.9"/>
    <m/>
    <n v="-37.9"/>
    <x v="13"/>
    <x v="3"/>
    <x v="2"/>
  </r>
  <r>
    <s v="Credit"/>
    <x v="45"/>
    <s v="Golden Arches"/>
    <n v="12.9"/>
    <m/>
    <n v="-12.9"/>
    <x v="13"/>
    <x v="3"/>
    <x v="2"/>
  </r>
  <r>
    <s v="Checking"/>
    <x v="46"/>
    <s v="Worldvision"/>
    <n v="55"/>
    <m/>
    <n v="-55"/>
    <x v="19"/>
    <x v="3"/>
    <x v="2"/>
  </r>
  <r>
    <s v="Credit"/>
    <x v="46"/>
    <s v="Fuel. Co"/>
    <n v="64.099999999999994"/>
    <m/>
    <n v="-64.099999999999994"/>
    <x v="10"/>
    <x v="6"/>
    <x v="2"/>
  </r>
  <r>
    <s v="Credit"/>
    <x v="46"/>
    <s v="Ground"/>
    <n v="5"/>
    <m/>
    <n v="-5"/>
    <x v="5"/>
    <x v="3"/>
    <x v="2"/>
  </r>
  <r>
    <s v="Credit"/>
    <x v="47"/>
    <s v="Ground"/>
    <n v="5"/>
    <m/>
    <n v="-5"/>
    <x v="5"/>
    <x v="3"/>
    <x v="2"/>
  </r>
  <r>
    <s v="Credit"/>
    <x v="48"/>
    <s v="Ground"/>
    <n v="5"/>
    <m/>
    <n v="-5"/>
    <x v="5"/>
    <x v="3"/>
    <x v="2"/>
  </r>
  <r>
    <s v="Credit"/>
    <x v="49"/>
    <s v="Ground"/>
    <n v="5"/>
    <m/>
    <n v="-5"/>
    <x v="5"/>
    <x v="3"/>
    <x v="2"/>
  </r>
  <r>
    <s v="Credit"/>
    <x v="50"/>
    <s v="Ground"/>
    <n v="5"/>
    <m/>
    <n v="-5"/>
    <x v="5"/>
    <x v="3"/>
    <x v="2"/>
  </r>
  <r>
    <s v="Credit"/>
    <x v="50"/>
    <s v="Green's"/>
    <n v="162.9"/>
    <m/>
    <n v="-162.9"/>
    <x v="8"/>
    <x v="4"/>
    <x v="2"/>
  </r>
  <r>
    <s v="Credit"/>
    <x v="51"/>
    <s v="Ted's Trainers"/>
    <n v="125.9"/>
    <m/>
    <n v="-125.9"/>
    <x v="12"/>
    <x v="3"/>
    <x v="2"/>
  </r>
  <r>
    <s v="Credit"/>
    <x v="51"/>
    <s v="Global Fashion"/>
    <n v="137"/>
    <m/>
    <n v="-137"/>
    <x v="12"/>
    <x v="3"/>
    <x v="2"/>
  </r>
  <r>
    <s v="Credit"/>
    <x v="52"/>
    <s v="Fashionistas"/>
    <n v="146.1"/>
    <m/>
    <n v="-146.1"/>
    <x v="12"/>
    <x v="3"/>
    <x v="2"/>
  </r>
  <r>
    <s v="Credit"/>
    <x v="52"/>
    <s v="Taxi Co."/>
    <n v="24.1"/>
    <m/>
    <n v="-24.1"/>
    <x v="14"/>
    <x v="6"/>
    <x v="2"/>
  </r>
  <r>
    <s v="Checking"/>
    <x v="53"/>
    <s v="ACME Pty Ltd"/>
    <m/>
    <n v="4000"/>
    <n v="4000"/>
    <x v="4"/>
    <x v="2"/>
    <x v="0"/>
  </r>
  <r>
    <s v="Saving"/>
    <x v="53"/>
    <s v="Interest"/>
    <m/>
    <n v="37"/>
    <n v="37"/>
    <x v="0"/>
    <x v="0"/>
    <x v="0"/>
  </r>
  <r>
    <s v="Credit"/>
    <x v="53"/>
    <s v="Ground"/>
    <n v="5"/>
    <m/>
    <n v="-5"/>
    <x v="5"/>
    <x v="3"/>
    <x v="2"/>
  </r>
  <r>
    <s v="Saving"/>
    <x v="53"/>
    <s v="Side Hustle"/>
    <m/>
    <n v="1364"/>
    <n v="1364"/>
    <x v="3"/>
    <x v="0"/>
    <x v="0"/>
  </r>
  <r>
    <s v="Checking"/>
    <x v="54"/>
    <s v="Estate Mgt."/>
    <n v="900"/>
    <m/>
    <n v="-900"/>
    <x v="6"/>
    <x v="4"/>
    <x v="2"/>
  </r>
  <r>
    <s v="Checking"/>
    <x v="54"/>
    <s v="Finance Co."/>
    <n v="150"/>
    <m/>
    <n v="-150"/>
    <x v="7"/>
    <x v="5"/>
    <x v="2"/>
  </r>
  <r>
    <s v="Credit"/>
    <x v="54"/>
    <s v="Ground"/>
    <n v="5"/>
    <m/>
    <n v="-5"/>
    <x v="5"/>
    <x v="3"/>
    <x v="2"/>
  </r>
  <r>
    <s v="Credit"/>
    <x v="55"/>
    <s v="Ground"/>
    <n v="5"/>
    <m/>
    <n v="-5"/>
    <x v="5"/>
    <x v="3"/>
    <x v="2"/>
  </r>
  <r>
    <s v="Credit"/>
    <x v="56"/>
    <s v="Ground"/>
    <n v="5"/>
    <m/>
    <n v="-5"/>
    <x v="5"/>
    <x v="3"/>
    <x v="2"/>
  </r>
  <r>
    <s v="Checking"/>
    <x v="28"/>
    <s v="Transfer from Savings"/>
    <m/>
    <n v="400"/>
    <n v="400"/>
    <x v="1"/>
    <x v="1"/>
    <x v="1"/>
  </r>
  <r>
    <s v="Saving"/>
    <x v="28"/>
    <s v="Transfer to Checking"/>
    <n v="400"/>
    <m/>
    <n v="-400"/>
    <x v="2"/>
    <x v="1"/>
    <x v="1"/>
  </r>
  <r>
    <s v="Credit"/>
    <x v="57"/>
    <s v="Ground"/>
    <n v="5"/>
    <m/>
    <n v="-5"/>
    <x v="5"/>
    <x v="3"/>
    <x v="2"/>
  </r>
  <r>
    <s v="Credit"/>
    <x v="57"/>
    <s v="Green's"/>
    <n v="149"/>
    <m/>
    <n v="-149"/>
    <x v="8"/>
    <x v="4"/>
    <x v="2"/>
  </r>
  <r>
    <s v="Checking"/>
    <x v="58"/>
    <s v="Elec. Co."/>
    <n v="52.1"/>
    <m/>
    <n v="-52.1"/>
    <x v="9"/>
    <x v="4"/>
    <x v="2"/>
  </r>
  <r>
    <s v="Credit"/>
    <x v="58"/>
    <s v="Ground"/>
    <n v="5"/>
    <m/>
    <n v="-5"/>
    <x v="5"/>
    <x v="3"/>
    <x v="2"/>
  </r>
  <r>
    <s v="Credit"/>
    <x v="59"/>
    <s v="Ground"/>
    <n v="5"/>
    <m/>
    <n v="-5"/>
    <x v="5"/>
    <x v="3"/>
    <x v="2"/>
  </r>
  <r>
    <s v="Checking"/>
    <x v="59"/>
    <s v="Transfer to Savings"/>
    <n v="300"/>
    <m/>
    <n v="-300"/>
    <x v="1"/>
    <x v="1"/>
    <x v="1"/>
  </r>
  <r>
    <s v="Saving"/>
    <x v="59"/>
    <s v="Transfer from Checking"/>
    <m/>
    <n v="300"/>
    <n v="300"/>
    <x v="2"/>
    <x v="1"/>
    <x v="1"/>
  </r>
  <r>
    <s v="Credit"/>
    <x v="60"/>
    <s v="Fuel. Co"/>
    <n v="78.900000000000006"/>
    <m/>
    <n v="-78.900000000000006"/>
    <x v="10"/>
    <x v="6"/>
    <x v="2"/>
  </r>
  <r>
    <s v="Credit"/>
    <x v="60"/>
    <s v="Ground"/>
    <n v="5"/>
    <m/>
    <n v="-5"/>
    <x v="5"/>
    <x v="3"/>
    <x v="2"/>
  </r>
  <r>
    <s v="Credit"/>
    <x v="61"/>
    <s v="Ground"/>
    <n v="5"/>
    <m/>
    <n v="-5"/>
    <x v="5"/>
    <x v="3"/>
    <x v="2"/>
  </r>
  <r>
    <s v="Credit"/>
    <x v="62"/>
    <s v="Green's"/>
    <n v="137"/>
    <m/>
    <n v="-137"/>
    <x v="8"/>
    <x v="4"/>
    <x v="2"/>
  </r>
  <r>
    <s v="Credit"/>
    <x v="62"/>
    <s v="Ground"/>
    <n v="5"/>
    <m/>
    <n v="-5"/>
    <x v="5"/>
    <x v="3"/>
    <x v="2"/>
  </r>
  <r>
    <s v="Credit"/>
    <x v="63"/>
    <s v="Ground"/>
    <n v="5"/>
    <m/>
    <n v="-5"/>
    <x v="5"/>
    <x v="3"/>
    <x v="2"/>
  </r>
  <r>
    <s v="Credit"/>
    <x v="63"/>
    <s v="Event Cinemas"/>
    <n v="41.8"/>
    <m/>
    <n v="-41.8"/>
    <x v="11"/>
    <x v="3"/>
    <x v="2"/>
  </r>
  <r>
    <s v="Credit"/>
    <x v="63"/>
    <s v="Fashionistas"/>
    <n v="99.9"/>
    <m/>
    <n v="-99.9"/>
    <x v="12"/>
    <x v="3"/>
    <x v="2"/>
  </r>
  <r>
    <s v="Credit"/>
    <x v="63"/>
    <s v="Joe's Grill"/>
    <n v="54"/>
    <m/>
    <n v="-54"/>
    <x v="13"/>
    <x v="3"/>
    <x v="2"/>
  </r>
  <r>
    <s v="Credit"/>
    <x v="64"/>
    <s v="Taxi Co."/>
    <n v="30"/>
    <m/>
    <n v="-30"/>
    <x v="14"/>
    <x v="6"/>
    <x v="2"/>
  </r>
  <r>
    <s v="Checking"/>
    <x v="65"/>
    <s v="Muscle Beach"/>
    <n v="30"/>
    <m/>
    <n v="-30"/>
    <x v="15"/>
    <x v="3"/>
    <x v="2"/>
  </r>
  <r>
    <s v="Credit"/>
    <x v="65"/>
    <s v="Ground"/>
    <n v="5"/>
    <m/>
    <n v="-5"/>
    <x v="5"/>
    <x v="3"/>
    <x v="2"/>
  </r>
  <r>
    <s v="Credit"/>
    <x v="66"/>
    <s v="Ground"/>
    <n v="5"/>
    <m/>
    <n v="-5"/>
    <x v="5"/>
    <x v="3"/>
    <x v="2"/>
  </r>
  <r>
    <s v="Checking"/>
    <x v="66"/>
    <s v="Village Medical"/>
    <n v="75"/>
    <m/>
    <n v="-75"/>
    <x v="20"/>
    <x v="7"/>
    <x v="2"/>
  </r>
  <r>
    <s v="Checking"/>
    <x v="66"/>
    <s v="Phone Co."/>
    <n v="40"/>
    <m/>
    <n v="-40"/>
    <x v="17"/>
    <x v="4"/>
    <x v="2"/>
  </r>
  <r>
    <s v="Credit"/>
    <x v="67"/>
    <s v="Sam's Gifts"/>
    <n v="46.8"/>
    <m/>
    <n v="-46.8"/>
    <x v="18"/>
    <x v="3"/>
    <x v="2"/>
  </r>
  <r>
    <s v="Credit"/>
    <x v="67"/>
    <s v="Streaming Co."/>
    <n v="35"/>
    <m/>
    <n v="-35"/>
    <x v="11"/>
    <x v="3"/>
    <x v="2"/>
  </r>
  <r>
    <s v="Credit"/>
    <x v="67"/>
    <s v="Ground"/>
    <n v="5"/>
    <m/>
    <n v="-5"/>
    <x v="5"/>
    <x v="3"/>
    <x v="2"/>
  </r>
  <r>
    <s v="Credit"/>
    <x v="68"/>
    <s v="Ground"/>
    <n v="5"/>
    <m/>
    <n v="-5"/>
    <x v="5"/>
    <x v="3"/>
    <x v="2"/>
  </r>
  <r>
    <s v="Credit"/>
    <x v="69"/>
    <s v="Ground"/>
    <n v="5"/>
    <m/>
    <n v="-5"/>
    <x v="5"/>
    <x v="3"/>
    <x v="2"/>
  </r>
  <r>
    <s v="Credit"/>
    <x v="69"/>
    <s v="Green's"/>
    <n v="171.9"/>
    <m/>
    <n v="-171.9"/>
    <x v="8"/>
    <x v="4"/>
    <x v="2"/>
  </r>
  <r>
    <s v="Credit"/>
    <x v="70"/>
    <s v="Pizza Pomodoro"/>
    <n v="39"/>
    <m/>
    <n v="-39"/>
    <x v="13"/>
    <x v="3"/>
    <x v="2"/>
  </r>
  <r>
    <s v="Credit"/>
    <x v="71"/>
    <s v="Golden Arches"/>
    <n v="14"/>
    <m/>
    <n v="-14"/>
    <x v="13"/>
    <x v="3"/>
    <x v="2"/>
  </r>
  <r>
    <s v="Checking"/>
    <x v="72"/>
    <s v="Worldvision"/>
    <n v="55"/>
    <m/>
    <n v="-55"/>
    <x v="19"/>
    <x v="3"/>
    <x v="2"/>
  </r>
  <r>
    <s v="Credit"/>
    <x v="72"/>
    <s v="Fuel. Co"/>
    <n v="65"/>
    <m/>
    <n v="-65"/>
    <x v="10"/>
    <x v="6"/>
    <x v="2"/>
  </r>
  <r>
    <s v="Credit"/>
    <x v="72"/>
    <s v="Ground"/>
    <n v="5"/>
    <m/>
    <n v="-5"/>
    <x v="5"/>
    <x v="3"/>
    <x v="2"/>
  </r>
  <r>
    <s v="Credit"/>
    <x v="73"/>
    <s v="Ground"/>
    <n v="5"/>
    <m/>
    <n v="-5"/>
    <x v="5"/>
    <x v="3"/>
    <x v="2"/>
  </r>
  <r>
    <s v="Credit"/>
    <x v="74"/>
    <s v="Ground"/>
    <n v="5"/>
    <m/>
    <n v="-5"/>
    <x v="5"/>
    <x v="3"/>
    <x v="2"/>
  </r>
  <r>
    <s v="Credit"/>
    <x v="75"/>
    <s v="Ground"/>
    <n v="5"/>
    <m/>
    <n v="-5"/>
    <x v="5"/>
    <x v="3"/>
    <x v="2"/>
  </r>
  <r>
    <s v="Credit"/>
    <x v="76"/>
    <s v="Ground"/>
    <n v="5"/>
    <m/>
    <n v="-5"/>
    <x v="5"/>
    <x v="3"/>
    <x v="2"/>
  </r>
  <r>
    <s v="Credit"/>
    <x v="76"/>
    <s v="Green's"/>
    <n v="209"/>
    <m/>
    <n v="-209"/>
    <x v="8"/>
    <x v="4"/>
    <x v="2"/>
  </r>
  <r>
    <s v="Credit"/>
    <x v="77"/>
    <s v="Ted's Trainers"/>
    <n v="127"/>
    <m/>
    <n v="-127"/>
    <x v="12"/>
    <x v="3"/>
    <x v="2"/>
  </r>
  <r>
    <s v="Credit"/>
    <x v="77"/>
    <s v="Sports Co."/>
    <n v="177.2"/>
    <m/>
    <n v="-177.2"/>
    <x v="12"/>
    <x v="3"/>
    <x v="2"/>
  </r>
  <r>
    <s v="Credit"/>
    <x v="78"/>
    <s v="Fashionistas"/>
    <n v="147.1"/>
    <m/>
    <n v="-147.1"/>
    <x v="12"/>
    <x v="3"/>
    <x v="2"/>
  </r>
  <r>
    <s v="Credit"/>
    <x v="78"/>
    <s v="Taxi Co."/>
    <n v="25"/>
    <m/>
    <n v="-25"/>
    <x v="14"/>
    <x v="6"/>
    <x v="2"/>
  </r>
  <r>
    <s v="Credit"/>
    <x v="79"/>
    <s v="Foodary"/>
    <n v="15"/>
    <m/>
    <n v="-15"/>
    <x v="13"/>
    <x v="3"/>
    <x v="2"/>
  </r>
  <r>
    <s v="Credit"/>
    <x v="80"/>
    <s v="Ground"/>
    <n v="5"/>
    <m/>
    <n v="-5"/>
    <x v="5"/>
    <x v="3"/>
    <x v="2"/>
  </r>
  <r>
    <s v="Credit"/>
    <x v="81"/>
    <s v="Ground"/>
    <n v="5"/>
    <m/>
    <n v="-5"/>
    <x v="5"/>
    <x v="3"/>
    <x v="2"/>
  </r>
  <r>
    <s v="Checking"/>
    <x v="81"/>
    <s v="Amoogle"/>
    <m/>
    <n v="1350"/>
    <n v="1350"/>
    <x v="21"/>
    <x v="0"/>
    <x v="0"/>
  </r>
  <r>
    <s v="Checking"/>
    <x v="82"/>
    <s v="ACME Pty Ltd"/>
    <m/>
    <n v="4000"/>
    <n v="4000"/>
    <x v="4"/>
    <x v="2"/>
    <x v="0"/>
  </r>
  <r>
    <s v="Saving"/>
    <x v="82"/>
    <s v="Interest"/>
    <m/>
    <n v="38"/>
    <n v="38"/>
    <x v="0"/>
    <x v="0"/>
    <x v="0"/>
  </r>
  <r>
    <s v="Credit"/>
    <x v="82"/>
    <s v="Ground"/>
    <n v="5"/>
    <m/>
    <n v="-5"/>
    <x v="5"/>
    <x v="3"/>
    <x v="2"/>
  </r>
  <r>
    <s v="Saving"/>
    <x v="82"/>
    <s v="Side Hustle"/>
    <m/>
    <n v="2964"/>
    <n v="2964"/>
    <x v="3"/>
    <x v="0"/>
    <x v="0"/>
  </r>
  <r>
    <s v="Checking"/>
    <x v="83"/>
    <s v="Estate Mgt."/>
    <n v="900"/>
    <m/>
    <n v="-900"/>
    <x v="6"/>
    <x v="4"/>
    <x v="2"/>
  </r>
  <r>
    <s v="Checking"/>
    <x v="83"/>
    <s v="Finance Co."/>
    <n v="150"/>
    <m/>
    <n v="-150"/>
    <x v="7"/>
    <x v="5"/>
    <x v="2"/>
  </r>
  <r>
    <s v="Credit"/>
    <x v="83"/>
    <s v="Ground"/>
    <n v="5"/>
    <m/>
    <n v="-5"/>
    <x v="5"/>
    <x v="3"/>
    <x v="2"/>
  </r>
  <r>
    <s v="Credit"/>
    <x v="84"/>
    <s v="Ground"/>
    <n v="5"/>
    <m/>
    <n v="-5"/>
    <x v="5"/>
    <x v="3"/>
    <x v="2"/>
  </r>
  <r>
    <s v="Credit"/>
    <x v="85"/>
    <s v="Ground"/>
    <n v="5"/>
    <m/>
    <n v="-5"/>
    <x v="5"/>
    <x v="3"/>
    <x v="2"/>
  </r>
  <r>
    <s v="Credit"/>
    <x v="86"/>
    <s v="Ground"/>
    <n v="5"/>
    <m/>
    <n v="-5"/>
    <x v="5"/>
    <x v="3"/>
    <x v="2"/>
  </r>
  <r>
    <s v="Credit"/>
    <x v="86"/>
    <s v="Green's"/>
    <n v="158.19999999999999"/>
    <m/>
    <n v="-158.19999999999999"/>
    <x v="8"/>
    <x v="4"/>
    <x v="2"/>
  </r>
  <r>
    <s v="Checking"/>
    <x v="87"/>
    <s v="Elec. Co."/>
    <n v="53.2"/>
    <m/>
    <n v="-53.2"/>
    <x v="9"/>
    <x v="4"/>
    <x v="2"/>
  </r>
  <r>
    <s v="Credit"/>
    <x v="87"/>
    <s v="Ground"/>
    <n v="5"/>
    <m/>
    <n v="-5"/>
    <x v="5"/>
    <x v="3"/>
    <x v="2"/>
  </r>
  <r>
    <s v="Credit"/>
    <x v="88"/>
    <s v="Ground"/>
    <n v="5"/>
    <m/>
    <n v="-5"/>
    <x v="5"/>
    <x v="3"/>
    <x v="2"/>
  </r>
  <r>
    <s v="Credit"/>
    <x v="89"/>
    <s v="Fuel. Co"/>
    <n v="79.900000000000006"/>
    <m/>
    <n v="-79.900000000000006"/>
    <x v="10"/>
    <x v="6"/>
    <x v="2"/>
  </r>
  <r>
    <s v="Credit"/>
    <x v="89"/>
    <s v="Ground"/>
    <n v="5"/>
    <m/>
    <n v="-5"/>
    <x v="5"/>
    <x v="3"/>
    <x v="2"/>
  </r>
  <r>
    <s v="Credit"/>
    <x v="90"/>
    <s v="Ground"/>
    <n v="5"/>
    <m/>
    <n v="-5"/>
    <x v="5"/>
    <x v="3"/>
    <x v="2"/>
  </r>
  <r>
    <s v="Credit"/>
    <x v="91"/>
    <s v="Green's"/>
    <n v="98"/>
    <m/>
    <n v="-98"/>
    <x v="8"/>
    <x v="4"/>
    <x v="2"/>
  </r>
  <r>
    <s v="Credit"/>
    <x v="91"/>
    <s v="Ground"/>
    <n v="5"/>
    <m/>
    <n v="-5"/>
    <x v="5"/>
    <x v="3"/>
    <x v="2"/>
  </r>
  <r>
    <s v="Checking"/>
    <x v="91"/>
    <s v="Transfer to Savings"/>
    <n v="600"/>
    <m/>
    <n v="-600"/>
    <x v="1"/>
    <x v="1"/>
    <x v="1"/>
  </r>
  <r>
    <s v="Saving"/>
    <x v="91"/>
    <s v="Transfer from Checking"/>
    <m/>
    <n v="600"/>
    <n v="600"/>
    <x v="2"/>
    <x v="1"/>
    <x v="1"/>
  </r>
  <r>
    <s v="Credit"/>
    <x v="92"/>
    <s v="Ground"/>
    <n v="5"/>
    <m/>
    <n v="-5"/>
    <x v="5"/>
    <x v="3"/>
    <x v="2"/>
  </r>
  <r>
    <s v="Credit"/>
    <x v="92"/>
    <s v="Event Cinemas"/>
    <n v="42.8"/>
    <m/>
    <n v="-42.8"/>
    <x v="11"/>
    <x v="3"/>
    <x v="2"/>
  </r>
  <r>
    <s v="Credit"/>
    <x v="92"/>
    <s v="Fashionistas"/>
    <n v="100.9"/>
    <m/>
    <n v="-100.9"/>
    <x v="12"/>
    <x v="3"/>
    <x v="2"/>
  </r>
  <r>
    <s v="Credit"/>
    <x v="92"/>
    <s v="Joe's Grill"/>
    <n v="54.9"/>
    <m/>
    <n v="-54.9"/>
    <x v="13"/>
    <x v="3"/>
    <x v="2"/>
  </r>
  <r>
    <s v="Credit"/>
    <x v="93"/>
    <s v="Taxi Co."/>
    <n v="31"/>
    <m/>
    <n v="-31"/>
    <x v="14"/>
    <x v="6"/>
    <x v="2"/>
  </r>
  <r>
    <s v="Checking"/>
    <x v="94"/>
    <s v="Muscle Beach"/>
    <n v="30"/>
    <m/>
    <n v="-30"/>
    <x v="15"/>
    <x v="3"/>
    <x v="2"/>
  </r>
  <r>
    <s v="Credit"/>
    <x v="94"/>
    <s v="Ground"/>
    <n v="5"/>
    <m/>
    <n v="-5"/>
    <x v="5"/>
    <x v="3"/>
    <x v="2"/>
  </r>
  <r>
    <s v="Credit"/>
    <x v="95"/>
    <s v="Ground"/>
    <n v="5"/>
    <m/>
    <n v="-5"/>
    <x v="5"/>
    <x v="3"/>
    <x v="2"/>
  </r>
  <r>
    <s v="Checking"/>
    <x v="95"/>
    <s v="Phone Co."/>
    <n v="40"/>
    <m/>
    <n v="-40"/>
    <x v="17"/>
    <x v="4"/>
    <x v="2"/>
  </r>
  <r>
    <s v="Credit"/>
    <x v="96"/>
    <s v="Sam's Gifts"/>
    <n v="47.9"/>
    <m/>
    <n v="-47.9"/>
    <x v="18"/>
    <x v="3"/>
    <x v="2"/>
  </r>
  <r>
    <s v="Credit"/>
    <x v="96"/>
    <s v="Streaming Co."/>
    <n v="35"/>
    <m/>
    <n v="-35"/>
    <x v="11"/>
    <x v="3"/>
    <x v="2"/>
  </r>
  <r>
    <s v="Credit"/>
    <x v="96"/>
    <s v="Ground"/>
    <n v="5"/>
    <m/>
    <n v="-5"/>
    <x v="5"/>
    <x v="3"/>
    <x v="2"/>
  </r>
  <r>
    <s v="Credit"/>
    <x v="97"/>
    <s v="Ground"/>
    <n v="5"/>
    <m/>
    <n v="-5"/>
    <x v="5"/>
    <x v="3"/>
    <x v="2"/>
  </r>
  <r>
    <s v="Credit"/>
    <x v="98"/>
    <s v="Ground"/>
    <n v="5"/>
    <m/>
    <n v="-5"/>
    <x v="5"/>
    <x v="3"/>
    <x v="2"/>
  </r>
  <r>
    <s v="Credit"/>
    <x v="98"/>
    <s v="Green's"/>
    <n v="173"/>
    <m/>
    <n v="-173"/>
    <x v="8"/>
    <x v="4"/>
    <x v="2"/>
  </r>
  <r>
    <s v="Credit"/>
    <x v="99"/>
    <s v="Pizza Pomodoro"/>
    <n v="40.1"/>
    <m/>
    <n v="-40.1"/>
    <x v="13"/>
    <x v="3"/>
    <x v="2"/>
  </r>
  <r>
    <s v="Credit"/>
    <x v="100"/>
    <s v="Golden Arches"/>
    <n v="15.1"/>
    <m/>
    <n v="-15.1"/>
    <x v="13"/>
    <x v="3"/>
    <x v="2"/>
  </r>
  <r>
    <s v="Checking"/>
    <x v="101"/>
    <s v="Worldvision"/>
    <n v="55"/>
    <m/>
    <n v="-55"/>
    <x v="19"/>
    <x v="3"/>
    <x v="2"/>
  </r>
  <r>
    <s v="Credit"/>
    <x v="101"/>
    <s v="Fuel. Co"/>
    <n v="66"/>
    <m/>
    <n v="-66"/>
    <x v="10"/>
    <x v="6"/>
    <x v="2"/>
  </r>
  <r>
    <s v="Credit"/>
    <x v="101"/>
    <s v="Ground"/>
    <n v="5"/>
    <m/>
    <n v="-5"/>
    <x v="5"/>
    <x v="3"/>
    <x v="2"/>
  </r>
  <r>
    <s v="Credit"/>
    <x v="102"/>
    <s v="Ground"/>
    <n v="5"/>
    <m/>
    <n v="-5"/>
    <x v="5"/>
    <x v="3"/>
    <x v="2"/>
  </r>
  <r>
    <s v="Credit"/>
    <x v="103"/>
    <s v="Ground"/>
    <n v="5"/>
    <m/>
    <n v="-5"/>
    <x v="5"/>
    <x v="3"/>
    <x v="2"/>
  </r>
  <r>
    <s v="Credit"/>
    <x v="104"/>
    <s v="Ground"/>
    <n v="5"/>
    <m/>
    <n v="-5"/>
    <x v="5"/>
    <x v="3"/>
    <x v="2"/>
  </r>
  <r>
    <s v="Credit"/>
    <x v="105"/>
    <s v="Ground"/>
    <n v="5"/>
    <m/>
    <n v="-5"/>
    <x v="5"/>
    <x v="3"/>
    <x v="2"/>
  </r>
  <r>
    <s v="Credit"/>
    <x v="105"/>
    <s v="Green's"/>
    <n v="164.9"/>
    <m/>
    <n v="-164.9"/>
    <x v="8"/>
    <x v="4"/>
    <x v="2"/>
  </r>
  <r>
    <s v="Credit"/>
    <x v="106"/>
    <s v="Ted's Trainers"/>
    <n v="127.9"/>
    <m/>
    <n v="-127.9"/>
    <x v="12"/>
    <x v="3"/>
    <x v="2"/>
  </r>
  <r>
    <s v="Credit"/>
    <x v="106"/>
    <s v="BW Club"/>
    <n v="300"/>
    <m/>
    <n v="-300"/>
    <x v="11"/>
    <x v="3"/>
    <x v="2"/>
  </r>
  <r>
    <s v="Credit"/>
    <x v="107"/>
    <s v="Fashionistas"/>
    <n v="148.1"/>
    <m/>
    <n v="-148.1"/>
    <x v="12"/>
    <x v="3"/>
    <x v="2"/>
  </r>
  <r>
    <s v="Credit"/>
    <x v="107"/>
    <s v="Taxi Co."/>
    <n v="26.1"/>
    <m/>
    <n v="-26.1"/>
    <x v="14"/>
    <x v="6"/>
    <x v="2"/>
  </r>
  <r>
    <s v="Credit"/>
    <x v="108"/>
    <s v="Foodary"/>
    <n v="15"/>
    <m/>
    <n v="-15"/>
    <x v="13"/>
    <x v="3"/>
    <x v="2"/>
  </r>
  <r>
    <s v="Credit"/>
    <x v="108"/>
    <s v="Ground"/>
    <n v="5"/>
    <m/>
    <n v="-5"/>
    <x v="5"/>
    <x v="3"/>
    <x v="2"/>
  </r>
  <r>
    <s v="Credit"/>
    <x v="109"/>
    <s v="Ground"/>
    <n v="5"/>
    <m/>
    <n v="-5"/>
    <x v="5"/>
    <x v="3"/>
    <x v="2"/>
  </r>
  <r>
    <s v="Credit"/>
    <x v="110"/>
    <s v="Ground"/>
    <n v="5"/>
    <m/>
    <n v="-5"/>
    <x v="5"/>
    <x v="3"/>
    <x v="2"/>
  </r>
  <r>
    <s v="Checking"/>
    <x v="111"/>
    <s v="ACME Pty Ltd"/>
    <m/>
    <n v="4000"/>
    <n v="4000"/>
    <x v="4"/>
    <x v="2"/>
    <x v="0"/>
  </r>
  <r>
    <s v="Saving"/>
    <x v="111"/>
    <s v="Interest"/>
    <m/>
    <n v="39"/>
    <n v="39"/>
    <x v="0"/>
    <x v="0"/>
    <x v="0"/>
  </r>
  <r>
    <s v="Checking"/>
    <x v="111"/>
    <s v="Estate Mgt."/>
    <n v="900"/>
    <m/>
    <n v="-900"/>
    <x v="6"/>
    <x v="4"/>
    <x v="2"/>
  </r>
  <r>
    <s v="Checking"/>
    <x v="111"/>
    <s v="Finance Co."/>
    <n v="150"/>
    <m/>
    <n v="-150"/>
    <x v="7"/>
    <x v="5"/>
    <x v="2"/>
  </r>
  <r>
    <s v="Credit"/>
    <x v="111"/>
    <s v="Ground"/>
    <n v="5"/>
    <m/>
    <n v="-5"/>
    <x v="5"/>
    <x v="3"/>
    <x v="2"/>
  </r>
  <r>
    <s v="Saving"/>
    <x v="111"/>
    <s v="Side Hustle"/>
    <m/>
    <n v="2852"/>
    <n v="2852"/>
    <x v="3"/>
    <x v="0"/>
    <x v="0"/>
  </r>
  <r>
    <s v="Credit"/>
    <x v="112"/>
    <s v="Ground"/>
    <n v="5"/>
    <m/>
    <n v="-5"/>
    <x v="5"/>
    <x v="3"/>
    <x v="2"/>
  </r>
  <r>
    <s v="Credit"/>
    <x v="113"/>
    <s v="Ground"/>
    <n v="5"/>
    <m/>
    <n v="-5"/>
    <x v="5"/>
    <x v="3"/>
    <x v="2"/>
  </r>
  <r>
    <s v="Credit"/>
    <x v="114"/>
    <s v="Ground"/>
    <n v="5"/>
    <m/>
    <n v="-5"/>
    <x v="5"/>
    <x v="3"/>
    <x v="2"/>
  </r>
  <r>
    <s v="Credit"/>
    <x v="114"/>
    <s v="Green's"/>
    <n v="170"/>
    <m/>
    <n v="-170"/>
    <x v="8"/>
    <x v="4"/>
    <x v="2"/>
  </r>
  <r>
    <s v="Checking"/>
    <x v="115"/>
    <s v="Elec. Co."/>
    <n v="54.1"/>
    <m/>
    <n v="-54.1"/>
    <x v="9"/>
    <x v="4"/>
    <x v="2"/>
  </r>
  <r>
    <s v="Credit"/>
    <x v="115"/>
    <s v="Ground"/>
    <n v="5"/>
    <m/>
    <n v="-5"/>
    <x v="5"/>
    <x v="3"/>
    <x v="2"/>
  </r>
  <r>
    <s v="Credit"/>
    <x v="116"/>
    <s v="Ground"/>
    <n v="5"/>
    <m/>
    <n v="-5"/>
    <x v="5"/>
    <x v="3"/>
    <x v="2"/>
  </r>
  <r>
    <s v="Credit"/>
    <x v="117"/>
    <s v="Fuel. Co"/>
    <n v="81"/>
    <m/>
    <n v="-81"/>
    <x v="10"/>
    <x v="6"/>
    <x v="2"/>
  </r>
  <r>
    <s v="Credit"/>
    <x v="117"/>
    <s v="Ground"/>
    <n v="5"/>
    <m/>
    <n v="-5"/>
    <x v="5"/>
    <x v="3"/>
    <x v="2"/>
  </r>
  <r>
    <s v="Credit"/>
    <x v="118"/>
    <s v="Ground"/>
    <n v="5"/>
    <m/>
    <n v="-5"/>
    <x v="5"/>
    <x v="3"/>
    <x v="2"/>
  </r>
  <r>
    <s v="Credit"/>
    <x v="119"/>
    <s v="Green's"/>
    <n v="139.1"/>
    <m/>
    <n v="-139.1"/>
    <x v="8"/>
    <x v="4"/>
    <x v="2"/>
  </r>
  <r>
    <s v="Credit"/>
    <x v="119"/>
    <s v="Ground"/>
    <n v="5"/>
    <m/>
    <n v="-5"/>
    <x v="5"/>
    <x v="3"/>
    <x v="2"/>
  </r>
  <r>
    <s v="Credit"/>
    <x v="120"/>
    <s v="Ground"/>
    <n v="5"/>
    <m/>
    <n v="-5"/>
    <x v="5"/>
    <x v="3"/>
    <x v="2"/>
  </r>
  <r>
    <s v="Credit"/>
    <x v="120"/>
    <s v="Event Cinemas"/>
    <n v="43.9"/>
    <m/>
    <n v="-43.9"/>
    <x v="11"/>
    <x v="3"/>
    <x v="2"/>
  </r>
  <r>
    <s v="Credit"/>
    <x v="120"/>
    <s v="Fashionistas"/>
    <n v="101.80000000000001"/>
    <m/>
    <n v="-101.80000000000001"/>
    <x v="12"/>
    <x v="3"/>
    <x v="2"/>
  </r>
  <r>
    <s v="Credit"/>
    <x v="120"/>
    <s v="Joe's Grill"/>
    <n v="55.9"/>
    <m/>
    <n v="-55.9"/>
    <x v="13"/>
    <x v="3"/>
    <x v="2"/>
  </r>
  <r>
    <s v="Credit"/>
    <x v="121"/>
    <s v="Taxi Co."/>
    <n v="32"/>
    <m/>
    <n v="-32"/>
    <x v="14"/>
    <x v="6"/>
    <x v="2"/>
  </r>
  <r>
    <s v="Checking"/>
    <x v="122"/>
    <s v="Muscle Beach"/>
    <n v="30"/>
    <m/>
    <n v="-30"/>
    <x v="15"/>
    <x v="3"/>
    <x v="2"/>
  </r>
  <r>
    <s v="Credit"/>
    <x v="122"/>
    <s v="Ground"/>
    <n v="5"/>
    <m/>
    <n v="-5"/>
    <x v="5"/>
    <x v="3"/>
    <x v="2"/>
  </r>
  <r>
    <s v="Credit"/>
    <x v="123"/>
    <s v="Ground"/>
    <n v="5"/>
    <m/>
    <n v="-5"/>
    <x v="5"/>
    <x v="3"/>
    <x v="2"/>
  </r>
  <r>
    <s v="Checking"/>
    <x v="123"/>
    <s v="Village Medical"/>
    <n v="75"/>
    <m/>
    <n v="-75"/>
    <x v="20"/>
    <x v="7"/>
    <x v="2"/>
  </r>
  <r>
    <s v="Checking"/>
    <x v="123"/>
    <s v="Phone Co."/>
    <n v="40"/>
    <m/>
    <n v="-40"/>
    <x v="17"/>
    <x v="4"/>
    <x v="2"/>
  </r>
  <r>
    <s v="Checking"/>
    <x v="123"/>
    <s v="Transfer to Savings"/>
    <n v="500"/>
    <m/>
    <n v="-500"/>
    <x v="1"/>
    <x v="1"/>
    <x v="1"/>
  </r>
  <r>
    <s v="Saving"/>
    <x v="123"/>
    <s v="Transfer from Checking"/>
    <m/>
    <n v="500"/>
    <n v="500"/>
    <x v="2"/>
    <x v="1"/>
    <x v="1"/>
  </r>
  <r>
    <s v="Credit"/>
    <x v="124"/>
    <s v="Sam's Gifts"/>
    <n v="49"/>
    <m/>
    <n v="-49"/>
    <x v="18"/>
    <x v="3"/>
    <x v="2"/>
  </r>
  <r>
    <s v="Credit"/>
    <x v="124"/>
    <s v="Streaming Co."/>
    <n v="35"/>
    <m/>
    <n v="-35"/>
    <x v="11"/>
    <x v="3"/>
    <x v="2"/>
  </r>
  <r>
    <s v="Credit"/>
    <x v="124"/>
    <s v="Ground"/>
    <n v="5"/>
    <m/>
    <n v="-5"/>
    <x v="5"/>
    <x v="3"/>
    <x v="2"/>
  </r>
  <r>
    <s v="Credit"/>
    <x v="125"/>
    <s v="Ground"/>
    <n v="5"/>
    <m/>
    <n v="-5"/>
    <x v="5"/>
    <x v="3"/>
    <x v="2"/>
  </r>
  <r>
    <s v="Credit"/>
    <x v="126"/>
    <s v="Ground"/>
    <n v="5"/>
    <m/>
    <n v="-5"/>
    <x v="5"/>
    <x v="3"/>
    <x v="2"/>
  </r>
  <r>
    <s v="Credit"/>
    <x v="126"/>
    <s v="Green's"/>
    <n v="174"/>
    <m/>
    <n v="-174"/>
    <x v="8"/>
    <x v="4"/>
    <x v="2"/>
  </r>
  <r>
    <s v="Credit"/>
    <x v="127"/>
    <s v="Pizza Pomodoro"/>
    <n v="41.1"/>
    <m/>
    <n v="-41.1"/>
    <x v="13"/>
    <x v="3"/>
    <x v="2"/>
  </r>
  <r>
    <s v="Credit"/>
    <x v="128"/>
    <s v="Golden Arches"/>
    <n v="16.2"/>
    <m/>
    <n v="-16.2"/>
    <x v="13"/>
    <x v="3"/>
    <x v="2"/>
  </r>
  <r>
    <s v="Checking"/>
    <x v="129"/>
    <s v="Worldvision"/>
    <n v="55"/>
    <m/>
    <n v="-55"/>
    <x v="19"/>
    <x v="3"/>
    <x v="2"/>
  </r>
  <r>
    <s v="Credit"/>
    <x v="129"/>
    <s v="Fuel. Co"/>
    <n v="67"/>
    <m/>
    <n v="-67"/>
    <x v="10"/>
    <x v="6"/>
    <x v="2"/>
  </r>
  <r>
    <s v="Credit"/>
    <x v="129"/>
    <s v="Ground"/>
    <n v="5"/>
    <m/>
    <n v="-5"/>
    <x v="5"/>
    <x v="3"/>
    <x v="2"/>
  </r>
  <r>
    <s v="Credit"/>
    <x v="130"/>
    <s v="Ground"/>
    <n v="5"/>
    <m/>
    <n v="-5"/>
    <x v="5"/>
    <x v="3"/>
    <x v="2"/>
  </r>
  <r>
    <s v="Credit"/>
    <x v="131"/>
    <s v="Ground"/>
    <n v="5"/>
    <m/>
    <n v="-5"/>
    <x v="5"/>
    <x v="3"/>
    <x v="2"/>
  </r>
  <r>
    <s v="Credit"/>
    <x v="132"/>
    <s v="Ground"/>
    <n v="5"/>
    <m/>
    <n v="-5"/>
    <x v="5"/>
    <x v="3"/>
    <x v="2"/>
  </r>
  <r>
    <s v="Credit"/>
    <x v="133"/>
    <s v="Ground"/>
    <n v="5"/>
    <m/>
    <n v="-5"/>
    <x v="5"/>
    <x v="3"/>
    <x v="2"/>
  </r>
  <r>
    <s v="Credit"/>
    <x v="133"/>
    <s v="Green's"/>
    <n v="165.8"/>
    <m/>
    <n v="-165.8"/>
    <x v="8"/>
    <x v="4"/>
    <x v="2"/>
  </r>
  <r>
    <s v="Credit"/>
    <x v="134"/>
    <s v="Ted's Trainers"/>
    <n v="128.80000000000001"/>
    <m/>
    <n v="-128.80000000000001"/>
    <x v="12"/>
    <x v="3"/>
    <x v="2"/>
  </r>
  <r>
    <s v="Credit"/>
    <x v="134"/>
    <s v="Home Decorator"/>
    <n v="235"/>
    <m/>
    <n v="-235"/>
    <x v="22"/>
    <x v="3"/>
    <x v="2"/>
  </r>
  <r>
    <s v="Credit"/>
    <x v="135"/>
    <s v="Fashionistas"/>
    <n v="149.19999999999999"/>
    <m/>
    <n v="-149.19999999999999"/>
    <x v="12"/>
    <x v="3"/>
    <x v="2"/>
  </r>
  <r>
    <s v="Credit"/>
    <x v="135"/>
    <s v="Taxi Co."/>
    <n v="27.200000000000003"/>
    <m/>
    <n v="-27.200000000000003"/>
    <x v="14"/>
    <x v="6"/>
    <x v="2"/>
  </r>
  <r>
    <s v="Credit"/>
    <x v="136"/>
    <s v="Ground"/>
    <n v="5"/>
    <m/>
    <n v="-5"/>
    <x v="5"/>
    <x v="3"/>
    <x v="2"/>
  </r>
  <r>
    <s v="Credit"/>
    <x v="137"/>
    <s v="Foodary"/>
    <n v="15"/>
    <m/>
    <n v="-15"/>
    <x v="13"/>
    <x v="3"/>
    <x v="2"/>
  </r>
  <r>
    <s v="Credit"/>
    <x v="137"/>
    <s v="Ground"/>
    <n v="5"/>
    <m/>
    <n v="-5"/>
    <x v="5"/>
    <x v="3"/>
    <x v="2"/>
  </r>
  <r>
    <s v="Checking"/>
    <x v="138"/>
    <s v="ACME Pty Ltd"/>
    <m/>
    <n v="4000"/>
    <n v="4000"/>
    <x v="4"/>
    <x v="2"/>
    <x v="0"/>
  </r>
  <r>
    <s v="Saving"/>
    <x v="138"/>
    <s v="Interest"/>
    <m/>
    <n v="40"/>
    <n v="40"/>
    <x v="0"/>
    <x v="0"/>
    <x v="0"/>
  </r>
  <r>
    <s v="Saving"/>
    <x v="138"/>
    <s v="Side Hustle"/>
    <m/>
    <n v="2576"/>
    <n v="2576"/>
    <x v="3"/>
    <x v="0"/>
    <x v="0"/>
  </r>
  <r>
    <s v="Credit"/>
    <x v="139"/>
    <s v="Ground"/>
    <n v="5"/>
    <m/>
    <n v="-5"/>
    <x v="5"/>
    <x v="3"/>
    <x v="2"/>
  </r>
  <r>
    <s v="Checking"/>
    <x v="139"/>
    <s v="Estate Mgt."/>
    <n v="900"/>
    <m/>
    <n v="-900"/>
    <x v="6"/>
    <x v="4"/>
    <x v="2"/>
  </r>
  <r>
    <s v="Checking"/>
    <x v="139"/>
    <s v="Finance Co."/>
    <n v="150"/>
    <m/>
    <n v="-150"/>
    <x v="7"/>
    <x v="5"/>
    <x v="2"/>
  </r>
  <r>
    <s v="Credit"/>
    <x v="139"/>
    <s v="Ground"/>
    <n v="5"/>
    <m/>
    <n v="-5"/>
    <x v="5"/>
    <x v="3"/>
    <x v="2"/>
  </r>
  <r>
    <s v="Credit"/>
    <x v="140"/>
    <s v="Ground"/>
    <n v="5"/>
    <m/>
    <n v="-5"/>
    <x v="5"/>
    <x v="3"/>
    <x v="2"/>
  </r>
  <r>
    <s v="Credit"/>
    <x v="141"/>
    <s v="Ground"/>
    <n v="5"/>
    <m/>
    <n v="-5"/>
    <x v="5"/>
    <x v="3"/>
    <x v="2"/>
  </r>
  <r>
    <s v="Credit"/>
    <x v="142"/>
    <s v="Ground"/>
    <n v="5"/>
    <m/>
    <n v="-5"/>
    <x v="5"/>
    <x v="3"/>
    <x v="2"/>
  </r>
  <r>
    <s v="Credit"/>
    <x v="142"/>
    <s v="Green's"/>
    <n v="119"/>
    <m/>
    <n v="-119"/>
    <x v="8"/>
    <x v="4"/>
    <x v="2"/>
  </r>
  <r>
    <s v="Checking"/>
    <x v="143"/>
    <s v="Elec. Co."/>
    <n v="55"/>
    <m/>
    <n v="-55"/>
    <x v="9"/>
    <x v="4"/>
    <x v="2"/>
  </r>
  <r>
    <s v="Credit"/>
    <x v="143"/>
    <s v="Ground"/>
    <n v="5"/>
    <m/>
    <n v="-5"/>
    <x v="5"/>
    <x v="3"/>
    <x v="2"/>
  </r>
  <r>
    <s v="Credit"/>
    <x v="144"/>
    <s v="Ground"/>
    <n v="5"/>
    <m/>
    <n v="-5"/>
    <x v="5"/>
    <x v="3"/>
    <x v="2"/>
  </r>
  <r>
    <s v="Credit"/>
    <x v="145"/>
    <s v="Fuel. Co"/>
    <n v="82.1"/>
    <m/>
    <n v="-82.1"/>
    <x v="10"/>
    <x v="6"/>
    <x v="2"/>
  </r>
  <r>
    <s v="Credit"/>
    <x v="145"/>
    <s v="Ground"/>
    <n v="5"/>
    <m/>
    <n v="-5"/>
    <x v="5"/>
    <x v="3"/>
    <x v="2"/>
  </r>
  <r>
    <s v="Checking"/>
    <x v="145"/>
    <s v="Transfer to Savings"/>
    <n v="200"/>
    <m/>
    <n v="-200"/>
    <x v="1"/>
    <x v="1"/>
    <x v="1"/>
  </r>
  <r>
    <s v="Saving"/>
    <x v="145"/>
    <s v="Transfer from Checking"/>
    <m/>
    <n v="500"/>
    <n v="500"/>
    <x v="2"/>
    <x v="1"/>
    <x v="1"/>
  </r>
  <r>
    <s v="Credit"/>
    <x v="146"/>
    <s v="Ground"/>
    <n v="5"/>
    <m/>
    <n v="-5"/>
    <x v="5"/>
    <x v="3"/>
    <x v="2"/>
  </r>
  <r>
    <s v="Credit"/>
    <x v="147"/>
    <s v="Green's"/>
    <n v="140.19999999999999"/>
    <m/>
    <n v="-140.19999999999999"/>
    <x v="8"/>
    <x v="4"/>
    <x v="2"/>
  </r>
  <r>
    <s v="Credit"/>
    <x v="147"/>
    <s v="Ground"/>
    <n v="5"/>
    <m/>
    <n v="-5"/>
    <x v="5"/>
    <x v="3"/>
    <x v="2"/>
  </r>
  <r>
    <s v="Credit"/>
    <x v="148"/>
    <s v="Ground"/>
    <n v="5"/>
    <m/>
    <n v="-5"/>
    <x v="5"/>
    <x v="3"/>
    <x v="2"/>
  </r>
  <r>
    <s v="Credit"/>
    <x v="148"/>
    <s v="Event Cinemas"/>
    <n v="44.9"/>
    <m/>
    <n v="-44.9"/>
    <x v="11"/>
    <x v="3"/>
    <x v="2"/>
  </r>
  <r>
    <s v="Credit"/>
    <x v="148"/>
    <s v="Fashionistas"/>
    <n v="102.9"/>
    <m/>
    <n v="-102.9"/>
    <x v="12"/>
    <x v="3"/>
    <x v="2"/>
  </r>
  <r>
    <s v="Credit"/>
    <x v="148"/>
    <s v="Joe's Grill"/>
    <n v="56.9"/>
    <m/>
    <n v="-56.9"/>
    <x v="13"/>
    <x v="3"/>
    <x v="2"/>
  </r>
  <r>
    <s v="Credit"/>
    <x v="149"/>
    <s v="Taxi Co."/>
    <n v="33.1"/>
    <m/>
    <n v="-33.1"/>
    <x v="14"/>
    <x v="6"/>
    <x v="2"/>
  </r>
  <r>
    <s v="Checking"/>
    <x v="150"/>
    <s v="Muscle Beach"/>
    <n v="30"/>
    <m/>
    <n v="-30"/>
    <x v="15"/>
    <x v="3"/>
    <x v="2"/>
  </r>
  <r>
    <s v="Credit"/>
    <x v="150"/>
    <s v="Ground"/>
    <n v="5"/>
    <m/>
    <n v="-5"/>
    <x v="5"/>
    <x v="3"/>
    <x v="2"/>
  </r>
  <r>
    <s v="Credit"/>
    <x v="151"/>
    <s v="Ground"/>
    <n v="5"/>
    <m/>
    <n v="-5"/>
    <x v="5"/>
    <x v="3"/>
    <x v="2"/>
  </r>
  <r>
    <s v="Checking"/>
    <x v="151"/>
    <s v="Phone Co."/>
    <n v="40"/>
    <m/>
    <n v="-40"/>
    <x v="17"/>
    <x v="4"/>
    <x v="2"/>
  </r>
  <r>
    <s v="Credit"/>
    <x v="152"/>
    <s v="Sam's Gifts"/>
    <n v="50.1"/>
    <m/>
    <n v="-50.1"/>
    <x v="18"/>
    <x v="3"/>
    <x v="2"/>
  </r>
  <r>
    <s v="Credit"/>
    <x v="152"/>
    <s v="Streaming Co."/>
    <n v="35"/>
    <m/>
    <n v="-35"/>
    <x v="11"/>
    <x v="3"/>
    <x v="2"/>
  </r>
  <r>
    <s v="Credit"/>
    <x v="152"/>
    <s v="Ground"/>
    <n v="5"/>
    <m/>
    <n v="-5"/>
    <x v="5"/>
    <x v="3"/>
    <x v="2"/>
  </r>
  <r>
    <s v="Credit"/>
    <x v="153"/>
    <s v="Ground"/>
    <n v="5"/>
    <m/>
    <n v="-5"/>
    <x v="5"/>
    <x v="3"/>
    <x v="2"/>
  </r>
  <r>
    <s v="Credit"/>
    <x v="154"/>
    <s v="Ground"/>
    <n v="5"/>
    <m/>
    <n v="-5"/>
    <x v="5"/>
    <x v="3"/>
    <x v="2"/>
  </r>
  <r>
    <s v="Credit"/>
    <x v="154"/>
    <s v="Green's"/>
    <n v="234"/>
    <m/>
    <n v="-234"/>
    <x v="8"/>
    <x v="4"/>
    <x v="2"/>
  </r>
  <r>
    <s v="Credit"/>
    <x v="155"/>
    <s v="Pizza Pomodoro"/>
    <n v="42.1"/>
    <m/>
    <n v="-42.1"/>
    <x v="13"/>
    <x v="3"/>
    <x v="2"/>
  </r>
  <r>
    <s v="Credit"/>
    <x v="156"/>
    <s v="Golden Arches"/>
    <n v="17.099999999999998"/>
    <m/>
    <n v="-17.099999999999998"/>
    <x v="13"/>
    <x v="3"/>
    <x v="2"/>
  </r>
  <r>
    <s v="Checking"/>
    <x v="157"/>
    <s v="Worldvision"/>
    <n v="55"/>
    <m/>
    <n v="-55"/>
    <x v="19"/>
    <x v="3"/>
    <x v="2"/>
  </r>
  <r>
    <s v="Credit"/>
    <x v="157"/>
    <s v="Fuel. Co"/>
    <n v="67.900000000000006"/>
    <m/>
    <n v="-67.900000000000006"/>
    <x v="10"/>
    <x v="6"/>
    <x v="2"/>
  </r>
  <r>
    <s v="Credit"/>
    <x v="157"/>
    <s v="Ground"/>
    <n v="5"/>
    <m/>
    <n v="-5"/>
    <x v="5"/>
    <x v="3"/>
    <x v="2"/>
  </r>
  <r>
    <s v="Credit"/>
    <x v="158"/>
    <s v="Ground"/>
    <n v="5"/>
    <m/>
    <n v="-5"/>
    <x v="5"/>
    <x v="3"/>
    <x v="2"/>
  </r>
  <r>
    <s v="Credit"/>
    <x v="159"/>
    <s v="Ground"/>
    <n v="5"/>
    <m/>
    <n v="-5"/>
    <x v="5"/>
    <x v="3"/>
    <x v="2"/>
  </r>
  <r>
    <s v="Credit"/>
    <x v="160"/>
    <s v="Ground"/>
    <n v="5"/>
    <m/>
    <n v="-5"/>
    <x v="5"/>
    <x v="3"/>
    <x v="2"/>
  </r>
  <r>
    <s v="Credit"/>
    <x v="161"/>
    <s v="Ground"/>
    <n v="5"/>
    <m/>
    <n v="-5"/>
    <x v="5"/>
    <x v="3"/>
    <x v="2"/>
  </r>
  <r>
    <s v="Credit"/>
    <x v="161"/>
    <s v="Green's"/>
    <n v="166.9"/>
    <m/>
    <n v="-166.9"/>
    <x v="8"/>
    <x v="4"/>
    <x v="2"/>
  </r>
  <r>
    <s v="Credit"/>
    <x v="162"/>
    <s v="Ted's Trainers"/>
    <n v="129.9"/>
    <m/>
    <n v="-129.9"/>
    <x v="12"/>
    <x v="3"/>
    <x v="2"/>
  </r>
  <r>
    <s v="Credit"/>
    <x v="162"/>
    <s v="Ticketek"/>
    <n v="180.29999999999998"/>
    <m/>
    <n v="-180.29999999999998"/>
    <x v="11"/>
    <x v="3"/>
    <x v="2"/>
  </r>
  <r>
    <s v="Credit"/>
    <x v="163"/>
    <s v="Fashionistas"/>
    <n v="150.1"/>
    <m/>
    <n v="-150.1"/>
    <x v="12"/>
    <x v="3"/>
    <x v="2"/>
  </r>
  <r>
    <s v="Credit"/>
    <x v="163"/>
    <s v="Taxi Co."/>
    <n v="28.200000000000003"/>
    <m/>
    <n v="-28.200000000000003"/>
    <x v="14"/>
    <x v="6"/>
    <x v="2"/>
  </r>
  <r>
    <s v="Credit"/>
    <x v="163"/>
    <s v="Foodary"/>
    <n v="15"/>
    <m/>
    <n v="-15"/>
    <x v="13"/>
    <x v="3"/>
    <x v="2"/>
  </r>
  <r>
    <s v="Credit"/>
    <x v="164"/>
    <s v="Ground"/>
    <n v="5"/>
    <m/>
    <n v="-5"/>
    <x v="5"/>
    <x v="3"/>
    <x v="2"/>
  </r>
  <r>
    <s v="Credit"/>
    <x v="165"/>
    <s v="Ground"/>
    <n v="5"/>
    <m/>
    <n v="-5"/>
    <x v="5"/>
    <x v="3"/>
    <x v="2"/>
  </r>
  <r>
    <s v="Checking"/>
    <x v="166"/>
    <s v="ACME Pty Ltd"/>
    <m/>
    <n v="4000"/>
    <n v="4000"/>
    <x v="4"/>
    <x v="2"/>
    <x v="0"/>
  </r>
  <r>
    <s v="Checking"/>
    <x v="166"/>
    <s v="Transfer to Savings"/>
    <n v="600"/>
    <m/>
    <n v="-600"/>
    <x v="1"/>
    <x v="1"/>
    <x v="1"/>
  </r>
  <r>
    <s v="Saving"/>
    <x v="166"/>
    <s v="Interest"/>
    <m/>
    <n v="41"/>
    <n v="41"/>
    <x v="0"/>
    <x v="0"/>
    <x v="0"/>
  </r>
  <r>
    <s v="Saving"/>
    <x v="166"/>
    <s v="Side Hustle"/>
    <m/>
    <n v="2301"/>
    <n v="2301"/>
    <x v="3"/>
    <x v="0"/>
    <x v="0"/>
  </r>
  <r>
    <s v="Saving"/>
    <x v="166"/>
    <s v="Transfer from Checking"/>
    <m/>
    <n v="600"/>
    <n v="600"/>
    <x v="2"/>
    <x v="1"/>
    <x v="1"/>
  </r>
  <r>
    <s v="Credit"/>
    <x v="167"/>
    <s v="Ground"/>
    <n v="5"/>
    <m/>
    <n v="-5"/>
    <x v="5"/>
    <x v="3"/>
    <x v="2"/>
  </r>
  <r>
    <s v="Checking"/>
    <x v="168"/>
    <s v="Estate Mgt."/>
    <n v="900"/>
    <m/>
    <n v="-900"/>
    <x v="6"/>
    <x v="4"/>
    <x v="2"/>
  </r>
  <r>
    <s v="Checking"/>
    <x v="168"/>
    <s v="Finance Co."/>
    <n v="150"/>
    <m/>
    <n v="-150"/>
    <x v="7"/>
    <x v="5"/>
    <x v="2"/>
  </r>
  <r>
    <s v="Credit"/>
    <x v="168"/>
    <s v="Fodary"/>
    <n v="15"/>
    <m/>
    <n v="-15"/>
    <x v="13"/>
    <x v="3"/>
    <x v="2"/>
  </r>
  <r>
    <s v="Credit"/>
    <x v="168"/>
    <s v="Ground"/>
    <n v="5"/>
    <m/>
    <n v="-5"/>
    <x v="5"/>
    <x v="3"/>
    <x v="2"/>
  </r>
  <r>
    <s v="Credit"/>
    <x v="169"/>
    <s v="Ground"/>
    <n v="5"/>
    <m/>
    <n v="-5"/>
    <x v="5"/>
    <x v="3"/>
    <x v="2"/>
  </r>
  <r>
    <s v="Credit"/>
    <x v="170"/>
    <s v="Ground"/>
    <n v="5"/>
    <m/>
    <n v="-5"/>
    <x v="5"/>
    <x v="3"/>
    <x v="2"/>
  </r>
  <r>
    <s v="Credit"/>
    <x v="170"/>
    <s v="Green's"/>
    <n v="180"/>
    <m/>
    <n v="-180"/>
    <x v="8"/>
    <x v="4"/>
    <x v="2"/>
  </r>
  <r>
    <s v="Checking"/>
    <x v="171"/>
    <s v="Elec. Co."/>
    <n v="56.1"/>
    <m/>
    <n v="-56.1"/>
    <x v="9"/>
    <x v="4"/>
    <x v="2"/>
  </r>
  <r>
    <s v="Credit"/>
    <x v="171"/>
    <s v="Ground"/>
    <n v="5"/>
    <m/>
    <n v="-5"/>
    <x v="5"/>
    <x v="3"/>
    <x v="2"/>
  </r>
  <r>
    <s v="Credit"/>
    <x v="172"/>
    <s v="Ground"/>
    <n v="5"/>
    <m/>
    <n v="-5"/>
    <x v="5"/>
    <x v="3"/>
    <x v="2"/>
  </r>
  <r>
    <s v="Credit"/>
    <x v="173"/>
    <s v="Fuel. Co"/>
    <n v="83.1"/>
    <m/>
    <n v="-83.1"/>
    <x v="10"/>
    <x v="6"/>
    <x v="2"/>
  </r>
  <r>
    <s v="Credit"/>
    <x v="173"/>
    <s v="Ground"/>
    <n v="5"/>
    <m/>
    <n v="-5"/>
    <x v="5"/>
    <x v="3"/>
    <x v="2"/>
  </r>
  <r>
    <s v="Credit"/>
    <x v="174"/>
    <s v="Ground"/>
    <n v="5"/>
    <m/>
    <n v="-5"/>
    <x v="5"/>
    <x v="3"/>
    <x v="2"/>
  </r>
  <r>
    <s v="Credit"/>
    <x v="175"/>
    <s v="Green's"/>
    <n v="141.1"/>
    <m/>
    <n v="-141.1"/>
    <x v="8"/>
    <x v="4"/>
    <x v="2"/>
  </r>
  <r>
    <s v="Credit"/>
    <x v="175"/>
    <s v="Ground"/>
    <n v="5"/>
    <m/>
    <n v="-5"/>
    <x v="5"/>
    <x v="3"/>
    <x v="2"/>
  </r>
  <r>
    <s v="Credit"/>
    <x v="176"/>
    <s v="Ground"/>
    <n v="5"/>
    <m/>
    <n v="-5"/>
    <x v="5"/>
    <x v="3"/>
    <x v="2"/>
  </r>
  <r>
    <s v="Credit"/>
    <x v="176"/>
    <s v="Event Cinemas"/>
    <n v="45.8"/>
    <m/>
    <n v="-45.8"/>
    <x v="11"/>
    <x v="3"/>
    <x v="2"/>
  </r>
  <r>
    <s v="Credit"/>
    <x v="176"/>
    <s v="Fashionistas"/>
    <n v="103.80000000000001"/>
    <m/>
    <n v="-103.80000000000001"/>
    <x v="12"/>
    <x v="3"/>
    <x v="2"/>
  </r>
  <r>
    <s v="Credit"/>
    <x v="176"/>
    <s v="Joe's Grill"/>
    <n v="58"/>
    <m/>
    <n v="-58"/>
    <x v="13"/>
    <x v="3"/>
    <x v="2"/>
  </r>
  <r>
    <s v="Credit"/>
    <x v="177"/>
    <s v="Taxi Co."/>
    <n v="34.200000000000003"/>
    <m/>
    <n v="-34.200000000000003"/>
    <x v="14"/>
    <x v="6"/>
    <x v="2"/>
  </r>
  <r>
    <s v="Checking"/>
    <x v="178"/>
    <s v="Muscle Beach"/>
    <n v="30"/>
    <m/>
    <n v="-30"/>
    <x v="15"/>
    <x v="3"/>
    <x v="2"/>
  </r>
  <r>
    <s v="Credit"/>
    <x v="178"/>
    <s v="Ground"/>
    <n v="5"/>
    <m/>
    <n v="-5"/>
    <x v="5"/>
    <x v="3"/>
    <x v="2"/>
  </r>
  <r>
    <s v="Credit"/>
    <x v="179"/>
    <s v="Ground"/>
    <n v="5"/>
    <m/>
    <n v="-5"/>
    <x v="5"/>
    <x v="3"/>
    <x v="2"/>
  </r>
  <r>
    <s v="Checking"/>
    <x v="179"/>
    <s v="Phone Co."/>
    <n v="40"/>
    <m/>
    <n v="-40"/>
    <x v="17"/>
    <x v="4"/>
    <x v="2"/>
  </r>
  <r>
    <s v="Credit"/>
    <x v="180"/>
    <s v="Sam's Gifts"/>
    <n v="51.1"/>
    <m/>
    <n v="-51.1"/>
    <x v="18"/>
    <x v="3"/>
    <x v="2"/>
  </r>
  <r>
    <s v="Credit"/>
    <x v="180"/>
    <s v="Streaming Co."/>
    <n v="35"/>
    <m/>
    <n v="-35"/>
    <x v="11"/>
    <x v="3"/>
    <x v="2"/>
  </r>
  <r>
    <s v="Credit"/>
    <x v="180"/>
    <s v="Ground"/>
    <n v="5"/>
    <m/>
    <n v="-5"/>
    <x v="5"/>
    <x v="3"/>
    <x v="2"/>
  </r>
  <r>
    <s v="Credit"/>
    <x v="181"/>
    <s v="Ground"/>
    <n v="5"/>
    <m/>
    <n v="-5"/>
    <x v="5"/>
    <x v="3"/>
    <x v="2"/>
  </r>
  <r>
    <s v="Credit"/>
    <x v="182"/>
    <s v="Ground"/>
    <n v="5"/>
    <m/>
    <n v="-5"/>
    <x v="5"/>
    <x v="3"/>
    <x v="2"/>
  </r>
  <r>
    <s v="Credit"/>
    <x v="182"/>
    <s v="Green's"/>
    <n v="176"/>
    <m/>
    <n v="-176"/>
    <x v="8"/>
    <x v="4"/>
    <x v="2"/>
  </r>
  <r>
    <s v="Credit"/>
    <x v="183"/>
    <s v="Pizza Pomodoro"/>
    <n v="43.1"/>
    <m/>
    <n v="-43.1"/>
    <x v="13"/>
    <x v="3"/>
    <x v="2"/>
  </r>
  <r>
    <s v="Credit"/>
    <x v="184"/>
    <s v="Golden Arches"/>
    <n v="18.2"/>
    <m/>
    <n v="-18.2"/>
    <x v="13"/>
    <x v="3"/>
    <x v="2"/>
  </r>
  <r>
    <s v="Checking"/>
    <x v="185"/>
    <s v="Worldvision"/>
    <n v="55"/>
    <m/>
    <n v="-55"/>
    <x v="19"/>
    <x v="3"/>
    <x v="2"/>
  </r>
  <r>
    <s v="Credit"/>
    <x v="185"/>
    <s v="Fuel. Co"/>
    <n v="68.800000000000011"/>
    <m/>
    <n v="-68.800000000000011"/>
    <x v="10"/>
    <x v="6"/>
    <x v="2"/>
  </r>
  <r>
    <s v="Credit"/>
    <x v="185"/>
    <s v="Ground"/>
    <n v="5"/>
    <m/>
    <n v="-5"/>
    <x v="5"/>
    <x v="3"/>
    <x v="2"/>
  </r>
  <r>
    <s v="Credit"/>
    <x v="186"/>
    <s v="Ground"/>
    <n v="5"/>
    <m/>
    <n v="-5"/>
    <x v="5"/>
    <x v="3"/>
    <x v="2"/>
  </r>
  <r>
    <s v="Credit"/>
    <x v="187"/>
    <s v="Ground"/>
    <n v="5"/>
    <m/>
    <n v="-5"/>
    <x v="5"/>
    <x v="3"/>
    <x v="2"/>
  </r>
  <r>
    <s v="Credit"/>
    <x v="188"/>
    <s v="Ground"/>
    <n v="5"/>
    <m/>
    <n v="-5"/>
    <x v="5"/>
    <x v="3"/>
    <x v="2"/>
  </r>
  <r>
    <s v="Credit"/>
    <x v="189"/>
    <s v="Ground"/>
    <n v="5"/>
    <m/>
    <n v="-5"/>
    <x v="5"/>
    <x v="3"/>
    <x v="2"/>
  </r>
  <r>
    <s v="Credit"/>
    <x v="189"/>
    <s v="Green's"/>
    <n v="193"/>
    <m/>
    <n v="-193"/>
    <x v="8"/>
    <x v="4"/>
    <x v="2"/>
  </r>
  <r>
    <s v="Credit"/>
    <x v="190"/>
    <s v="Ted's Trainers"/>
    <n v="130.80000000000001"/>
    <m/>
    <n v="-130.80000000000001"/>
    <x v="12"/>
    <x v="3"/>
    <x v="2"/>
  </r>
  <r>
    <s v="Credit"/>
    <x v="190"/>
    <s v="Home Decorator"/>
    <n v="181.39999999999998"/>
    <m/>
    <n v="-181.39999999999998"/>
    <x v="22"/>
    <x v="3"/>
    <x v="2"/>
  </r>
  <r>
    <s v="Credit"/>
    <x v="191"/>
    <s v="Fashionistas"/>
    <n v="151.19999999999999"/>
    <m/>
    <n v="-151.19999999999999"/>
    <x v="12"/>
    <x v="3"/>
    <x v="2"/>
  </r>
  <r>
    <s v="Credit"/>
    <x v="191"/>
    <s v="Taxi Co."/>
    <n v="29.300000000000004"/>
    <m/>
    <n v="-29.300000000000004"/>
    <x v="14"/>
    <x v="6"/>
    <x v="2"/>
  </r>
  <r>
    <s v="Credit"/>
    <x v="191"/>
    <s v="Foodary"/>
    <n v="15"/>
    <m/>
    <n v="-15"/>
    <x v="13"/>
    <x v="3"/>
    <x v="2"/>
  </r>
  <r>
    <s v="Credit"/>
    <x v="192"/>
    <s v="Ground"/>
    <n v="5"/>
    <m/>
    <n v="-5"/>
    <x v="5"/>
    <x v="3"/>
    <x v="2"/>
  </r>
  <r>
    <s v="Credit"/>
    <x v="193"/>
    <s v="Ground"/>
    <n v="5"/>
    <m/>
    <n v="-5"/>
    <x v="5"/>
    <x v="3"/>
    <x v="2"/>
  </r>
  <r>
    <s v="Checking"/>
    <x v="193"/>
    <s v="ACME Pty Ltd"/>
    <m/>
    <n v="4000"/>
    <n v="4000"/>
    <x v="4"/>
    <x v="2"/>
    <x v="0"/>
  </r>
  <r>
    <s v="Saving"/>
    <x v="193"/>
    <s v="Interest"/>
    <m/>
    <n v="42"/>
    <n v="42"/>
    <x v="0"/>
    <x v="0"/>
    <x v="0"/>
  </r>
  <r>
    <s v="Saving"/>
    <x v="193"/>
    <s v="Side Hustle"/>
    <m/>
    <n v="2815"/>
    <n v="2815"/>
    <x v="3"/>
    <x v="0"/>
    <x v="0"/>
  </r>
  <r>
    <s v="Credit"/>
    <x v="194"/>
    <s v="Ground"/>
    <n v="5"/>
    <m/>
    <n v="-5"/>
    <x v="5"/>
    <x v="3"/>
    <x v="2"/>
  </r>
  <r>
    <s v="Checking"/>
    <x v="195"/>
    <s v="Estate Mgt."/>
    <n v="900"/>
    <m/>
    <n v="-900"/>
    <x v="6"/>
    <x v="4"/>
    <x v="2"/>
  </r>
  <r>
    <s v="Checking"/>
    <x v="195"/>
    <s v="Finance Co."/>
    <n v="150"/>
    <m/>
    <n v="-150"/>
    <x v="7"/>
    <x v="5"/>
    <x v="2"/>
  </r>
  <r>
    <s v="Credit"/>
    <x v="195"/>
    <s v="Ground"/>
    <n v="5"/>
    <m/>
    <n v="-5"/>
    <x v="5"/>
    <x v="3"/>
    <x v="2"/>
  </r>
  <r>
    <s v="Credit"/>
    <x v="195"/>
    <s v="Ground"/>
    <n v="5"/>
    <m/>
    <n v="-5"/>
    <x v="5"/>
    <x v="3"/>
    <x v="2"/>
  </r>
  <r>
    <s v="Credit"/>
    <x v="196"/>
    <s v="Ground"/>
    <n v="5"/>
    <m/>
    <n v="-5"/>
    <x v="5"/>
    <x v="3"/>
    <x v="2"/>
  </r>
  <r>
    <s v="Credit"/>
    <x v="197"/>
    <s v="Ground"/>
    <n v="5"/>
    <m/>
    <n v="-5"/>
    <x v="5"/>
    <x v="3"/>
    <x v="2"/>
  </r>
  <r>
    <s v="Credit"/>
    <x v="197"/>
    <s v="Green's"/>
    <n v="137"/>
    <m/>
    <n v="-137"/>
    <x v="8"/>
    <x v="4"/>
    <x v="2"/>
  </r>
  <r>
    <s v="Checking"/>
    <x v="198"/>
    <s v="Elec. Co."/>
    <n v="57"/>
    <m/>
    <n v="-57"/>
    <x v="9"/>
    <x v="4"/>
    <x v="2"/>
  </r>
  <r>
    <s v="Credit"/>
    <x v="198"/>
    <s v="Ground"/>
    <n v="5"/>
    <m/>
    <n v="-5"/>
    <x v="5"/>
    <x v="3"/>
    <x v="2"/>
  </r>
  <r>
    <s v="Credit"/>
    <x v="199"/>
    <s v="Ground"/>
    <n v="5"/>
    <m/>
    <n v="-5"/>
    <x v="5"/>
    <x v="3"/>
    <x v="2"/>
  </r>
  <r>
    <s v="Credit"/>
    <x v="200"/>
    <s v="Fuel. Co"/>
    <n v="84.199999999999989"/>
    <m/>
    <n v="-84.199999999999989"/>
    <x v="10"/>
    <x v="6"/>
    <x v="2"/>
  </r>
  <r>
    <s v="Credit"/>
    <x v="200"/>
    <s v="Ground"/>
    <n v="5"/>
    <m/>
    <n v="-5"/>
    <x v="5"/>
    <x v="3"/>
    <x v="2"/>
  </r>
  <r>
    <s v="Credit"/>
    <x v="201"/>
    <s v="Ground"/>
    <n v="5"/>
    <m/>
    <n v="-5"/>
    <x v="5"/>
    <x v="3"/>
    <x v="2"/>
  </r>
  <r>
    <s v="Credit"/>
    <x v="202"/>
    <s v="Green's"/>
    <n v="142.1"/>
    <m/>
    <n v="-142.1"/>
    <x v="8"/>
    <x v="4"/>
    <x v="2"/>
  </r>
  <r>
    <s v="Credit"/>
    <x v="202"/>
    <s v="Ground"/>
    <n v="5"/>
    <m/>
    <n v="-5"/>
    <x v="5"/>
    <x v="3"/>
    <x v="2"/>
  </r>
  <r>
    <s v="Credit"/>
    <x v="203"/>
    <s v="Ground"/>
    <n v="5"/>
    <m/>
    <n v="-5"/>
    <x v="5"/>
    <x v="3"/>
    <x v="2"/>
  </r>
  <r>
    <s v="Credit"/>
    <x v="203"/>
    <s v="Event Cinemas"/>
    <n v="46.8"/>
    <m/>
    <n v="-46.8"/>
    <x v="11"/>
    <x v="3"/>
    <x v="2"/>
  </r>
  <r>
    <s v="Credit"/>
    <x v="203"/>
    <s v="Fashionistas"/>
    <n v="104.70000000000002"/>
    <m/>
    <n v="-104.70000000000002"/>
    <x v="12"/>
    <x v="3"/>
    <x v="2"/>
  </r>
  <r>
    <s v="Credit"/>
    <x v="203"/>
    <s v="Joe's Grill"/>
    <n v="59.1"/>
    <m/>
    <n v="-59.1"/>
    <x v="13"/>
    <x v="3"/>
    <x v="2"/>
  </r>
  <r>
    <s v="Credit"/>
    <x v="204"/>
    <s v="Taxi Co."/>
    <n v="35.1"/>
    <m/>
    <n v="-35.1"/>
    <x v="14"/>
    <x v="6"/>
    <x v="2"/>
  </r>
  <r>
    <s v="Checking"/>
    <x v="205"/>
    <s v="Muscle Beach"/>
    <n v="30"/>
    <m/>
    <n v="-30"/>
    <x v="15"/>
    <x v="3"/>
    <x v="2"/>
  </r>
  <r>
    <s v="Credit"/>
    <x v="205"/>
    <s v="Ground"/>
    <n v="5"/>
    <m/>
    <n v="-5"/>
    <x v="5"/>
    <x v="3"/>
    <x v="2"/>
  </r>
  <r>
    <s v="Credit"/>
    <x v="206"/>
    <s v="Ground"/>
    <n v="5"/>
    <m/>
    <n v="-5"/>
    <x v="5"/>
    <x v="3"/>
    <x v="2"/>
  </r>
  <r>
    <s v="Checking"/>
    <x v="206"/>
    <s v="Phone Co."/>
    <n v="40"/>
    <m/>
    <n v="-40"/>
    <x v="17"/>
    <x v="4"/>
    <x v="2"/>
  </r>
  <r>
    <s v="Credit"/>
    <x v="207"/>
    <s v="Sam's Gifts"/>
    <n v="52.1"/>
    <m/>
    <n v="-52.1"/>
    <x v="18"/>
    <x v="3"/>
    <x v="2"/>
  </r>
  <r>
    <s v="Credit"/>
    <x v="207"/>
    <s v="Streaming Co."/>
    <n v="35"/>
    <m/>
    <n v="-35"/>
    <x v="11"/>
    <x v="3"/>
    <x v="2"/>
  </r>
  <r>
    <s v="Credit"/>
    <x v="207"/>
    <s v="Ground"/>
    <n v="5"/>
    <m/>
    <n v="-5"/>
    <x v="5"/>
    <x v="3"/>
    <x v="2"/>
  </r>
  <r>
    <s v="Credit"/>
    <x v="208"/>
    <s v="Ground"/>
    <n v="5"/>
    <m/>
    <n v="-5"/>
    <x v="5"/>
    <x v="3"/>
    <x v="2"/>
  </r>
  <r>
    <s v="Credit"/>
    <x v="209"/>
    <s v="Ground"/>
    <n v="5"/>
    <m/>
    <n v="-5"/>
    <x v="5"/>
    <x v="3"/>
    <x v="2"/>
  </r>
  <r>
    <s v="Credit"/>
    <x v="209"/>
    <s v="Green's"/>
    <n v="177"/>
    <m/>
    <n v="-177"/>
    <x v="8"/>
    <x v="4"/>
    <x v="2"/>
  </r>
  <r>
    <s v="Credit"/>
    <x v="210"/>
    <s v="Pizza Pomodoro"/>
    <n v="44.2"/>
    <m/>
    <n v="-44.2"/>
    <x v="13"/>
    <x v="3"/>
    <x v="2"/>
  </r>
  <r>
    <s v="Credit"/>
    <x v="211"/>
    <s v="Golden Arches"/>
    <n v="19.2"/>
    <m/>
    <n v="-19.2"/>
    <x v="13"/>
    <x v="3"/>
    <x v="2"/>
  </r>
  <r>
    <s v="Checking"/>
    <x v="212"/>
    <s v="Worldvision"/>
    <n v="55"/>
    <m/>
    <n v="-55"/>
    <x v="19"/>
    <x v="3"/>
    <x v="2"/>
  </r>
  <r>
    <s v="Credit"/>
    <x v="212"/>
    <s v="Fuel. Co"/>
    <n v="69.700000000000017"/>
    <m/>
    <n v="-69.700000000000017"/>
    <x v="10"/>
    <x v="6"/>
    <x v="2"/>
  </r>
  <r>
    <s v="Credit"/>
    <x v="212"/>
    <s v="Ground"/>
    <n v="5"/>
    <m/>
    <n v="-5"/>
    <x v="5"/>
    <x v="3"/>
    <x v="2"/>
  </r>
  <r>
    <s v="Credit"/>
    <x v="213"/>
    <s v="Ground"/>
    <n v="5"/>
    <m/>
    <n v="-5"/>
    <x v="5"/>
    <x v="3"/>
    <x v="2"/>
  </r>
  <r>
    <s v="Credit"/>
    <x v="214"/>
    <s v="Ground"/>
    <n v="5"/>
    <m/>
    <n v="-5"/>
    <x v="5"/>
    <x v="3"/>
    <x v="2"/>
  </r>
  <r>
    <s v="Credit"/>
    <x v="215"/>
    <s v="Ground"/>
    <n v="5"/>
    <m/>
    <n v="-5"/>
    <x v="5"/>
    <x v="3"/>
    <x v="2"/>
  </r>
  <r>
    <s v="Credit"/>
    <x v="216"/>
    <s v="Ground"/>
    <n v="5"/>
    <m/>
    <n v="-5"/>
    <x v="5"/>
    <x v="3"/>
    <x v="2"/>
  </r>
  <r>
    <s v="Credit"/>
    <x v="216"/>
    <s v="Green's"/>
    <n v="117"/>
    <m/>
    <n v="-117"/>
    <x v="8"/>
    <x v="4"/>
    <x v="2"/>
  </r>
  <r>
    <s v="Credit"/>
    <x v="217"/>
    <s v="Ted's Trainers"/>
    <n v="131.9"/>
    <m/>
    <n v="-131.9"/>
    <x v="12"/>
    <x v="3"/>
    <x v="2"/>
  </r>
  <r>
    <s v="Credit"/>
    <x v="217"/>
    <s v="Ticketek"/>
    <n v="182.39999999999998"/>
    <m/>
    <n v="-182.39999999999998"/>
    <x v="11"/>
    <x v="3"/>
    <x v="2"/>
  </r>
  <r>
    <s v="Credit"/>
    <x v="218"/>
    <s v="Fashionistas"/>
    <n v="152.29999999999998"/>
    <m/>
    <n v="-152.29999999999998"/>
    <x v="12"/>
    <x v="3"/>
    <x v="2"/>
  </r>
  <r>
    <s v="Credit"/>
    <x v="218"/>
    <s v="Taxi Co."/>
    <n v="30.300000000000004"/>
    <m/>
    <n v="-30.300000000000004"/>
    <x v="14"/>
    <x v="6"/>
    <x v="2"/>
  </r>
  <r>
    <s v="Credit"/>
    <x v="218"/>
    <s v="Foodary"/>
    <n v="15"/>
    <m/>
    <n v="-15"/>
    <x v="13"/>
    <x v="3"/>
    <x v="2"/>
  </r>
  <r>
    <s v="Credit"/>
    <x v="219"/>
    <s v="Ground"/>
    <n v="5"/>
    <m/>
    <n v="-5"/>
    <x v="5"/>
    <x v="3"/>
    <x v="2"/>
  </r>
  <r>
    <s v="Credit"/>
    <x v="220"/>
    <s v="Ground"/>
    <n v="5"/>
    <m/>
    <n v="-5"/>
    <x v="5"/>
    <x v="3"/>
    <x v="2"/>
  </r>
  <r>
    <s v="Checking"/>
    <x v="220"/>
    <s v="ACME Pty Ltd"/>
    <m/>
    <n v="4000"/>
    <n v="4000"/>
    <x v="4"/>
    <x v="2"/>
    <x v="0"/>
  </r>
  <r>
    <s v="Saving"/>
    <x v="220"/>
    <s v="Interest"/>
    <m/>
    <n v="43"/>
    <n v="43"/>
    <x v="0"/>
    <x v="0"/>
    <x v="0"/>
  </r>
  <r>
    <s v="Saving"/>
    <x v="220"/>
    <s v="Side Hustle"/>
    <m/>
    <n v="1484"/>
    <n v="1484"/>
    <x v="3"/>
    <x v="0"/>
    <x v="0"/>
  </r>
  <r>
    <s v="Credit"/>
    <x v="221"/>
    <s v="Ground"/>
    <n v="5"/>
    <m/>
    <n v="-5"/>
    <x v="5"/>
    <x v="3"/>
    <x v="2"/>
  </r>
  <r>
    <s v="Checking"/>
    <x v="222"/>
    <s v="Estate Mgt."/>
    <n v="900"/>
    <m/>
    <n v="-900"/>
    <x v="6"/>
    <x v="4"/>
    <x v="2"/>
  </r>
  <r>
    <s v="Checking"/>
    <x v="222"/>
    <s v="Finance Co."/>
    <n v="150"/>
    <m/>
    <n v="-150"/>
    <x v="7"/>
    <x v="5"/>
    <x v="2"/>
  </r>
  <r>
    <s v="Credit"/>
    <x v="222"/>
    <s v="Ground"/>
    <n v="5"/>
    <m/>
    <n v="-5"/>
    <x v="5"/>
    <x v="3"/>
    <x v="2"/>
  </r>
  <r>
    <s v="Credit"/>
    <x v="222"/>
    <s v="Ground"/>
    <n v="5"/>
    <m/>
    <n v="-5"/>
    <x v="5"/>
    <x v="3"/>
    <x v="2"/>
  </r>
  <r>
    <s v="Credit"/>
    <x v="223"/>
    <s v="Ground"/>
    <n v="5"/>
    <m/>
    <n v="-5"/>
    <x v="5"/>
    <x v="3"/>
    <x v="2"/>
  </r>
  <r>
    <s v="Checking"/>
    <x v="223"/>
    <s v="Transfer to Savings"/>
    <n v="500"/>
    <m/>
    <n v="-500"/>
    <x v="1"/>
    <x v="1"/>
    <x v="1"/>
  </r>
  <r>
    <s v="Saving"/>
    <x v="223"/>
    <s v="Transfer from Checking"/>
    <m/>
    <n v="500"/>
    <n v="500"/>
    <x v="2"/>
    <x v="1"/>
    <x v="1"/>
  </r>
  <r>
    <s v="Credit"/>
    <x v="224"/>
    <s v="Ground"/>
    <n v="5"/>
    <m/>
    <n v="-5"/>
    <x v="5"/>
    <x v="3"/>
    <x v="2"/>
  </r>
  <r>
    <s v="Credit"/>
    <x v="224"/>
    <s v="Green's"/>
    <n v="163.39999999999998"/>
    <m/>
    <n v="-163.39999999999998"/>
    <x v="8"/>
    <x v="4"/>
    <x v="2"/>
  </r>
  <r>
    <s v="Checking"/>
    <x v="225"/>
    <s v="Elec. Co."/>
    <n v="58.1"/>
    <m/>
    <n v="-58.1"/>
    <x v="9"/>
    <x v="4"/>
    <x v="2"/>
  </r>
  <r>
    <s v="Credit"/>
    <x v="225"/>
    <s v="Ground"/>
    <n v="5"/>
    <m/>
    <n v="-5"/>
    <x v="5"/>
    <x v="3"/>
    <x v="2"/>
  </r>
  <r>
    <s v="Credit"/>
    <x v="226"/>
    <s v="Ground"/>
    <n v="5"/>
    <m/>
    <n v="-5"/>
    <x v="5"/>
    <x v="3"/>
    <x v="2"/>
  </r>
  <r>
    <s v="Credit"/>
    <x v="227"/>
    <s v="Fuel. Co"/>
    <n v="85.299999999999983"/>
    <m/>
    <n v="-85.299999999999983"/>
    <x v="10"/>
    <x v="6"/>
    <x v="2"/>
  </r>
  <r>
    <s v="Credit"/>
    <x v="227"/>
    <s v="Ground"/>
    <n v="5"/>
    <m/>
    <n v="-5"/>
    <x v="5"/>
    <x v="3"/>
    <x v="2"/>
  </r>
  <r>
    <s v="Credit"/>
    <x v="228"/>
    <s v="Ground"/>
    <n v="5"/>
    <m/>
    <n v="-5"/>
    <x v="5"/>
    <x v="3"/>
    <x v="2"/>
  </r>
  <r>
    <s v="Credit"/>
    <x v="229"/>
    <s v="Green's"/>
    <n v="143"/>
    <m/>
    <n v="-143"/>
    <x v="8"/>
    <x v="4"/>
    <x v="2"/>
  </r>
  <r>
    <s v="Credit"/>
    <x v="229"/>
    <s v="Ground"/>
    <n v="5"/>
    <m/>
    <n v="-5"/>
    <x v="5"/>
    <x v="3"/>
    <x v="2"/>
  </r>
  <r>
    <s v="Credit"/>
    <x v="230"/>
    <s v="Ground"/>
    <n v="5"/>
    <m/>
    <n v="-5"/>
    <x v="5"/>
    <x v="3"/>
    <x v="2"/>
  </r>
  <r>
    <s v="Credit"/>
    <x v="230"/>
    <s v="Event Cinemas"/>
    <n v="47.8"/>
    <m/>
    <n v="-47.8"/>
    <x v="11"/>
    <x v="3"/>
    <x v="2"/>
  </r>
  <r>
    <s v="Credit"/>
    <x v="230"/>
    <s v="Fashionistas"/>
    <n v="105.80000000000001"/>
    <m/>
    <n v="-105.80000000000001"/>
    <x v="12"/>
    <x v="3"/>
    <x v="2"/>
  </r>
  <r>
    <s v="Credit"/>
    <x v="230"/>
    <s v="Joe's Grill"/>
    <n v="60.1"/>
    <m/>
    <n v="-60.1"/>
    <x v="13"/>
    <x v="3"/>
    <x v="2"/>
  </r>
  <r>
    <s v="Credit"/>
    <x v="231"/>
    <s v="Taxi Co."/>
    <n v="36.200000000000003"/>
    <m/>
    <n v="-36.200000000000003"/>
    <x v="14"/>
    <x v="6"/>
    <x v="2"/>
  </r>
  <r>
    <s v="Checking"/>
    <x v="232"/>
    <s v="Muscle Beach"/>
    <n v="30"/>
    <m/>
    <n v="-30"/>
    <x v="15"/>
    <x v="3"/>
    <x v="2"/>
  </r>
  <r>
    <s v="Credit"/>
    <x v="232"/>
    <s v="Ground"/>
    <n v="5"/>
    <m/>
    <n v="-5"/>
    <x v="5"/>
    <x v="3"/>
    <x v="2"/>
  </r>
  <r>
    <s v="Credit"/>
    <x v="233"/>
    <s v="Ground"/>
    <n v="5"/>
    <m/>
    <n v="-5"/>
    <x v="5"/>
    <x v="3"/>
    <x v="2"/>
  </r>
  <r>
    <s v="Checking"/>
    <x v="233"/>
    <s v="Phone Co."/>
    <n v="40"/>
    <m/>
    <n v="-40"/>
    <x v="17"/>
    <x v="4"/>
    <x v="2"/>
  </r>
  <r>
    <s v="Credit"/>
    <x v="234"/>
    <s v="Sam's Gifts"/>
    <n v="53"/>
    <m/>
    <n v="-53"/>
    <x v="18"/>
    <x v="3"/>
    <x v="2"/>
  </r>
  <r>
    <s v="Credit"/>
    <x v="234"/>
    <s v="Streaming Co."/>
    <n v="35"/>
    <m/>
    <n v="-35"/>
    <x v="11"/>
    <x v="3"/>
    <x v="2"/>
  </r>
  <r>
    <s v="Credit"/>
    <x v="234"/>
    <s v="Ground"/>
    <n v="5"/>
    <m/>
    <n v="-5"/>
    <x v="5"/>
    <x v="3"/>
    <x v="2"/>
  </r>
  <r>
    <s v="Credit"/>
    <x v="235"/>
    <s v="Ground"/>
    <n v="5"/>
    <m/>
    <n v="-5"/>
    <x v="5"/>
    <x v="3"/>
    <x v="2"/>
  </r>
  <r>
    <s v="Credit"/>
    <x v="236"/>
    <s v="Ground"/>
    <n v="5"/>
    <m/>
    <n v="-5"/>
    <x v="5"/>
    <x v="3"/>
    <x v="2"/>
  </r>
  <r>
    <s v="Credit"/>
    <x v="236"/>
    <s v="Green's"/>
    <n v="177.9"/>
    <m/>
    <n v="-177.9"/>
    <x v="8"/>
    <x v="4"/>
    <x v="2"/>
  </r>
  <r>
    <s v="Credit"/>
    <x v="237"/>
    <s v="Pizza Pomodoro"/>
    <n v="45.300000000000004"/>
    <m/>
    <n v="-45.300000000000004"/>
    <x v="13"/>
    <x v="3"/>
    <x v="2"/>
  </r>
  <r>
    <s v="Credit"/>
    <x v="238"/>
    <s v="Golden Arches"/>
    <n v="20.099999999999998"/>
    <m/>
    <n v="-20.099999999999998"/>
    <x v="13"/>
    <x v="3"/>
    <x v="2"/>
  </r>
  <r>
    <s v="Checking"/>
    <x v="239"/>
    <s v="Worldvision"/>
    <n v="55"/>
    <m/>
    <n v="-55"/>
    <x v="19"/>
    <x v="3"/>
    <x v="2"/>
  </r>
  <r>
    <s v="Credit"/>
    <x v="239"/>
    <s v="Fuel. Co"/>
    <n v="70.600000000000023"/>
    <m/>
    <n v="-70.600000000000023"/>
    <x v="10"/>
    <x v="6"/>
    <x v="2"/>
  </r>
  <r>
    <s v="Credit"/>
    <x v="239"/>
    <s v="Ground"/>
    <n v="5"/>
    <m/>
    <n v="-5"/>
    <x v="5"/>
    <x v="3"/>
    <x v="2"/>
  </r>
  <r>
    <s v="Credit"/>
    <x v="240"/>
    <s v="Ground"/>
    <n v="5"/>
    <m/>
    <n v="-5"/>
    <x v="5"/>
    <x v="3"/>
    <x v="2"/>
  </r>
  <r>
    <s v="Credit"/>
    <x v="241"/>
    <s v="Ground"/>
    <n v="5"/>
    <m/>
    <n v="-5"/>
    <x v="5"/>
    <x v="3"/>
    <x v="2"/>
  </r>
  <r>
    <s v="Credit"/>
    <x v="242"/>
    <s v="Ground"/>
    <n v="5"/>
    <m/>
    <n v="-5"/>
    <x v="5"/>
    <x v="3"/>
    <x v="2"/>
  </r>
  <r>
    <s v="Credit"/>
    <x v="243"/>
    <s v="Ground"/>
    <n v="5"/>
    <m/>
    <n v="-5"/>
    <x v="5"/>
    <x v="3"/>
    <x v="2"/>
  </r>
  <r>
    <s v="Credit"/>
    <x v="243"/>
    <s v="Green's"/>
    <n v="223"/>
    <m/>
    <n v="-223"/>
    <x v="8"/>
    <x v="4"/>
    <x v="2"/>
  </r>
  <r>
    <s v="Credit"/>
    <x v="244"/>
    <s v="Ted's Trainers"/>
    <n v="132.9"/>
    <m/>
    <n v="-132.9"/>
    <x v="12"/>
    <x v="3"/>
    <x v="2"/>
  </r>
  <r>
    <s v="Credit"/>
    <x v="244"/>
    <s v="Global Fashion"/>
    <n v="175"/>
    <m/>
    <n v="-175"/>
    <x v="12"/>
    <x v="3"/>
    <x v="2"/>
  </r>
  <r>
    <s v="Credit"/>
    <x v="245"/>
    <s v="Fashionistas"/>
    <n v="153.39999999999998"/>
    <m/>
    <n v="-153.39999999999998"/>
    <x v="12"/>
    <x v="3"/>
    <x v="2"/>
  </r>
  <r>
    <s v="Credit"/>
    <x v="245"/>
    <s v="Taxi Co."/>
    <n v="31.200000000000003"/>
    <m/>
    <n v="-31.200000000000003"/>
    <x v="14"/>
    <x v="6"/>
    <x v="2"/>
  </r>
  <r>
    <s v="Credit"/>
    <x v="245"/>
    <s v="Foodary"/>
    <n v="15"/>
    <m/>
    <n v="-15"/>
    <x v="13"/>
    <x v="3"/>
    <x v="2"/>
  </r>
  <r>
    <s v="Checking"/>
    <x v="245"/>
    <s v="Amoogle"/>
    <m/>
    <n v="1600"/>
    <n v="1600"/>
    <x v="21"/>
    <x v="0"/>
    <x v="0"/>
  </r>
  <r>
    <s v="Credit"/>
    <x v="246"/>
    <s v="Ground"/>
    <n v="5"/>
    <m/>
    <n v="-5"/>
    <x v="5"/>
    <x v="3"/>
    <x v="2"/>
  </r>
  <r>
    <s v="Credit"/>
    <x v="247"/>
    <s v="Ground"/>
    <n v="5"/>
    <m/>
    <n v="-5"/>
    <x v="5"/>
    <x v="3"/>
    <x v="2"/>
  </r>
  <r>
    <s v="Checking"/>
    <x v="247"/>
    <s v="ACME Pty Ltd"/>
    <m/>
    <n v="4000"/>
    <n v="4000"/>
    <x v="4"/>
    <x v="2"/>
    <x v="0"/>
  </r>
  <r>
    <s v="Saving"/>
    <x v="247"/>
    <s v="Interest"/>
    <m/>
    <n v="44"/>
    <n v="44"/>
    <x v="0"/>
    <x v="0"/>
    <x v="0"/>
  </r>
  <r>
    <s v="Saving"/>
    <x v="247"/>
    <s v="Side Hustle"/>
    <m/>
    <n v="1979"/>
    <n v="1979"/>
    <x v="3"/>
    <x v="0"/>
    <x v="0"/>
  </r>
  <r>
    <s v="Credit"/>
    <x v="248"/>
    <s v="Ground"/>
    <n v="5"/>
    <m/>
    <n v="-5"/>
    <x v="5"/>
    <x v="3"/>
    <x v="2"/>
  </r>
  <r>
    <s v="Checking"/>
    <x v="249"/>
    <s v="Estate Mgt."/>
    <n v="900"/>
    <m/>
    <n v="-900"/>
    <x v="6"/>
    <x v="4"/>
    <x v="2"/>
  </r>
  <r>
    <s v="Checking"/>
    <x v="249"/>
    <s v="Finance Co."/>
    <n v="150"/>
    <m/>
    <n v="-150"/>
    <x v="7"/>
    <x v="5"/>
    <x v="2"/>
  </r>
  <r>
    <s v="Credit"/>
    <x v="249"/>
    <s v="Ground"/>
    <n v="5"/>
    <m/>
    <n v="-5"/>
    <x v="5"/>
    <x v="3"/>
    <x v="2"/>
  </r>
  <r>
    <s v="Credit"/>
    <x v="249"/>
    <s v="Ground"/>
    <n v="5"/>
    <m/>
    <n v="-5"/>
    <x v="5"/>
    <x v="3"/>
    <x v="2"/>
  </r>
  <r>
    <s v="Credit"/>
    <x v="250"/>
    <s v="Ground"/>
    <n v="5"/>
    <m/>
    <n v="-5"/>
    <x v="5"/>
    <x v="3"/>
    <x v="2"/>
  </r>
  <r>
    <s v="Credit"/>
    <x v="251"/>
    <s v="Ground"/>
    <n v="5"/>
    <m/>
    <n v="-5"/>
    <x v="5"/>
    <x v="3"/>
    <x v="2"/>
  </r>
  <r>
    <s v="Credit"/>
    <x v="251"/>
    <s v="Green's"/>
    <n v="105"/>
    <m/>
    <n v="-105"/>
    <x v="8"/>
    <x v="4"/>
    <x v="2"/>
  </r>
  <r>
    <s v="Checking"/>
    <x v="252"/>
    <s v="Elec. Co."/>
    <n v="59"/>
    <m/>
    <n v="-59"/>
    <x v="9"/>
    <x v="4"/>
    <x v="2"/>
  </r>
  <r>
    <s v="Credit"/>
    <x v="252"/>
    <s v="Ground"/>
    <n v="5"/>
    <m/>
    <n v="-5"/>
    <x v="5"/>
    <x v="3"/>
    <x v="2"/>
  </r>
  <r>
    <s v="Credit"/>
    <x v="253"/>
    <s v="Ground"/>
    <n v="5"/>
    <m/>
    <n v="-5"/>
    <x v="5"/>
    <x v="3"/>
    <x v="2"/>
  </r>
  <r>
    <s v="Credit"/>
    <x v="254"/>
    <s v="Fuel. Co"/>
    <n v="86.399999999999977"/>
    <m/>
    <n v="-86.399999999999977"/>
    <x v="10"/>
    <x v="6"/>
    <x v="2"/>
  </r>
  <r>
    <s v="Credit"/>
    <x v="254"/>
    <s v="Ground"/>
    <n v="5"/>
    <m/>
    <n v="-5"/>
    <x v="5"/>
    <x v="3"/>
    <x v="2"/>
  </r>
  <r>
    <s v="Credit"/>
    <x v="255"/>
    <s v="Ground"/>
    <n v="5"/>
    <m/>
    <n v="-5"/>
    <x v="5"/>
    <x v="3"/>
    <x v="2"/>
  </r>
  <r>
    <s v="Credit"/>
    <x v="256"/>
    <s v="Green's"/>
    <n v="143.9"/>
    <m/>
    <n v="-143.9"/>
    <x v="8"/>
    <x v="4"/>
    <x v="2"/>
  </r>
  <r>
    <s v="Credit"/>
    <x v="256"/>
    <s v="Ground"/>
    <n v="5"/>
    <m/>
    <n v="-5"/>
    <x v="5"/>
    <x v="3"/>
    <x v="2"/>
  </r>
  <r>
    <s v="Credit"/>
    <x v="257"/>
    <s v="Ground"/>
    <n v="5"/>
    <m/>
    <n v="-5"/>
    <x v="5"/>
    <x v="3"/>
    <x v="2"/>
  </r>
  <r>
    <s v="Credit"/>
    <x v="257"/>
    <s v="Event Cinemas"/>
    <n v="48.8"/>
    <m/>
    <n v="-48.8"/>
    <x v="11"/>
    <x v="3"/>
    <x v="2"/>
  </r>
  <r>
    <s v="Credit"/>
    <x v="257"/>
    <s v="Fashionistas"/>
    <n v="106.70000000000002"/>
    <m/>
    <n v="-106.70000000000002"/>
    <x v="12"/>
    <x v="3"/>
    <x v="2"/>
  </r>
  <r>
    <s v="Checking"/>
    <x v="257"/>
    <s v="Transfer to Savings"/>
    <n v="200"/>
    <m/>
    <n v="-200"/>
    <x v="1"/>
    <x v="1"/>
    <x v="1"/>
  </r>
  <r>
    <s v="Credit"/>
    <x v="257"/>
    <s v="Joe's Grill"/>
    <n v="61.1"/>
    <m/>
    <n v="-61.1"/>
    <x v="13"/>
    <x v="3"/>
    <x v="2"/>
  </r>
  <r>
    <s v="Saving"/>
    <x v="257"/>
    <s v="Transfer from Checking"/>
    <m/>
    <n v="200"/>
    <n v="200"/>
    <x v="2"/>
    <x v="1"/>
    <x v="1"/>
  </r>
  <r>
    <s v="Credit"/>
    <x v="258"/>
    <s v="Taxi Co."/>
    <n v="37.200000000000003"/>
    <m/>
    <n v="-37.200000000000003"/>
    <x v="14"/>
    <x v="6"/>
    <x v="2"/>
  </r>
  <r>
    <s v="Checking"/>
    <x v="259"/>
    <s v="Muscle Beach"/>
    <n v="30"/>
    <m/>
    <n v="-30"/>
    <x v="15"/>
    <x v="3"/>
    <x v="2"/>
  </r>
  <r>
    <s v="Credit"/>
    <x v="259"/>
    <s v="Ground"/>
    <n v="5"/>
    <m/>
    <n v="-5"/>
    <x v="5"/>
    <x v="3"/>
    <x v="2"/>
  </r>
  <r>
    <s v="Credit"/>
    <x v="260"/>
    <s v="Ground"/>
    <n v="5"/>
    <m/>
    <n v="-5"/>
    <x v="5"/>
    <x v="3"/>
    <x v="2"/>
  </r>
  <r>
    <s v="Checking"/>
    <x v="260"/>
    <s v="Village Medical"/>
    <n v="75"/>
    <m/>
    <n v="-75"/>
    <x v="20"/>
    <x v="7"/>
    <x v="2"/>
  </r>
  <r>
    <s v="Checking"/>
    <x v="260"/>
    <s v="Phone Co."/>
    <n v="40"/>
    <m/>
    <n v="-40"/>
    <x v="17"/>
    <x v="4"/>
    <x v="2"/>
  </r>
  <r>
    <s v="Credit"/>
    <x v="261"/>
    <s v="Sam's Gifts"/>
    <n v="54.1"/>
    <m/>
    <n v="-54.1"/>
    <x v="18"/>
    <x v="3"/>
    <x v="2"/>
  </r>
  <r>
    <s v="Credit"/>
    <x v="261"/>
    <s v="Streaming Co."/>
    <n v="35"/>
    <m/>
    <n v="-35"/>
    <x v="11"/>
    <x v="3"/>
    <x v="2"/>
  </r>
  <r>
    <s v="Credit"/>
    <x v="261"/>
    <s v="Ground"/>
    <n v="5"/>
    <m/>
    <n v="-5"/>
    <x v="5"/>
    <x v="3"/>
    <x v="2"/>
  </r>
  <r>
    <s v="Credit"/>
    <x v="262"/>
    <s v="Ground"/>
    <n v="5"/>
    <m/>
    <n v="-5"/>
    <x v="5"/>
    <x v="3"/>
    <x v="2"/>
  </r>
  <r>
    <s v="Credit"/>
    <x v="263"/>
    <s v="Ground"/>
    <n v="5"/>
    <m/>
    <n v="-5"/>
    <x v="5"/>
    <x v="3"/>
    <x v="2"/>
  </r>
  <r>
    <s v="Credit"/>
    <x v="263"/>
    <s v="Green's"/>
    <n v="178.9"/>
    <m/>
    <n v="-178.9"/>
    <x v="8"/>
    <x v="4"/>
    <x v="2"/>
  </r>
  <r>
    <s v="Credit"/>
    <x v="264"/>
    <s v="Pizza Pomodoro"/>
    <n v="46.2"/>
    <m/>
    <n v="-46.2"/>
    <x v="13"/>
    <x v="3"/>
    <x v="2"/>
  </r>
  <r>
    <s v="Credit"/>
    <x v="265"/>
    <s v="Golden Arches"/>
    <n v="21.099999999999998"/>
    <m/>
    <n v="-21.099999999999998"/>
    <x v="13"/>
    <x v="3"/>
    <x v="2"/>
  </r>
  <r>
    <s v="Checking"/>
    <x v="266"/>
    <s v="Worldvision"/>
    <n v="55"/>
    <m/>
    <n v="-55"/>
    <x v="19"/>
    <x v="3"/>
    <x v="2"/>
  </r>
  <r>
    <s v="Credit"/>
    <x v="266"/>
    <s v="Fuel. Co"/>
    <n v="71.500000000000028"/>
    <m/>
    <n v="-71.500000000000028"/>
    <x v="10"/>
    <x v="6"/>
    <x v="2"/>
  </r>
  <r>
    <s v="Credit"/>
    <x v="266"/>
    <s v="Ground"/>
    <n v="5"/>
    <m/>
    <n v="-5"/>
    <x v="5"/>
    <x v="3"/>
    <x v="2"/>
  </r>
  <r>
    <s v="Credit"/>
    <x v="267"/>
    <s v="Ground"/>
    <n v="5"/>
    <m/>
    <n v="-5"/>
    <x v="5"/>
    <x v="3"/>
    <x v="2"/>
  </r>
  <r>
    <s v="Credit"/>
    <x v="268"/>
    <s v="Ground"/>
    <n v="5"/>
    <m/>
    <n v="-5"/>
    <x v="5"/>
    <x v="3"/>
    <x v="2"/>
  </r>
  <r>
    <s v="Credit"/>
    <x v="269"/>
    <s v="Ground"/>
    <n v="5"/>
    <m/>
    <n v="-5"/>
    <x v="5"/>
    <x v="3"/>
    <x v="2"/>
  </r>
  <r>
    <s v="Credit"/>
    <x v="270"/>
    <s v="Ground"/>
    <n v="5"/>
    <m/>
    <n v="-5"/>
    <x v="5"/>
    <x v="3"/>
    <x v="2"/>
  </r>
  <r>
    <s v="Credit"/>
    <x v="270"/>
    <s v="Green's"/>
    <n v="189"/>
    <m/>
    <n v="-189"/>
    <x v="8"/>
    <x v="4"/>
    <x v="2"/>
  </r>
  <r>
    <s v="Credit"/>
    <x v="271"/>
    <s v="Ted's Trainers"/>
    <n v="133.80000000000001"/>
    <m/>
    <n v="-133.80000000000001"/>
    <x v="12"/>
    <x v="3"/>
    <x v="2"/>
  </r>
  <r>
    <s v="Credit"/>
    <x v="271"/>
    <s v="Ticketek"/>
    <n v="184.39999999999998"/>
    <m/>
    <n v="-184.39999999999998"/>
    <x v="11"/>
    <x v="3"/>
    <x v="2"/>
  </r>
  <r>
    <s v="Credit"/>
    <x v="272"/>
    <s v="Fashionistas"/>
    <n v="154.49999999999997"/>
    <m/>
    <n v="-154.49999999999997"/>
    <x v="12"/>
    <x v="3"/>
    <x v="2"/>
  </r>
  <r>
    <s v="Credit"/>
    <x v="272"/>
    <s v="Taxi Co."/>
    <n v="32.1"/>
    <m/>
    <n v="-32.1"/>
    <x v="14"/>
    <x v="6"/>
    <x v="2"/>
  </r>
  <r>
    <s v="Credit"/>
    <x v="272"/>
    <s v="Foodary"/>
    <n v="15"/>
    <m/>
    <n v="-15"/>
    <x v="13"/>
    <x v="3"/>
    <x v="2"/>
  </r>
  <r>
    <s v="Credit"/>
    <x v="273"/>
    <s v="Java the Hut"/>
    <n v="6"/>
    <m/>
    <n v="-6"/>
    <x v="5"/>
    <x v="3"/>
    <x v="2"/>
  </r>
  <r>
    <s v="Credit"/>
    <x v="274"/>
    <s v="Ground"/>
    <n v="5"/>
    <m/>
    <n v="-5"/>
    <x v="5"/>
    <x v="3"/>
    <x v="2"/>
  </r>
  <r>
    <s v="Checking"/>
    <x v="274"/>
    <s v="ACME Pty Ltd"/>
    <m/>
    <n v="4000"/>
    <n v="4000"/>
    <x v="4"/>
    <x v="2"/>
    <x v="0"/>
  </r>
  <r>
    <s v="Credit"/>
    <x v="275"/>
    <s v="Ground"/>
    <n v="5"/>
    <m/>
    <n v="-5"/>
    <x v="5"/>
    <x v="3"/>
    <x v="2"/>
  </r>
  <r>
    <s v="Checking"/>
    <x v="276"/>
    <s v="Estate Mgt."/>
    <n v="927"/>
    <m/>
    <n v="-927"/>
    <x v="6"/>
    <x v="4"/>
    <x v="2"/>
  </r>
  <r>
    <s v="Checking"/>
    <x v="276"/>
    <s v="Finance Co."/>
    <n v="150"/>
    <m/>
    <n v="-150"/>
    <x v="7"/>
    <x v="5"/>
    <x v="2"/>
  </r>
  <r>
    <s v="Credit"/>
    <x v="276"/>
    <s v="Java the Hut"/>
    <n v="6"/>
    <m/>
    <n v="-6"/>
    <x v="5"/>
    <x v="3"/>
    <x v="2"/>
  </r>
  <r>
    <s v="Credit"/>
    <x v="276"/>
    <s v="Ground"/>
    <n v="5"/>
    <m/>
    <n v="-5"/>
    <x v="5"/>
    <x v="3"/>
    <x v="2"/>
  </r>
  <r>
    <s v="Credit"/>
    <x v="277"/>
    <s v="Ground"/>
    <n v="5"/>
    <m/>
    <n v="-5"/>
    <x v="5"/>
    <x v="3"/>
    <x v="2"/>
  </r>
  <r>
    <s v="Credit"/>
    <x v="278"/>
    <s v="Ground"/>
    <n v="5"/>
    <m/>
    <n v="-5"/>
    <x v="5"/>
    <x v="3"/>
    <x v="2"/>
  </r>
  <r>
    <s v="Credit"/>
    <x v="278"/>
    <s v="Green's"/>
    <n v="160"/>
    <m/>
    <n v="-160"/>
    <x v="8"/>
    <x v="4"/>
    <x v="2"/>
  </r>
  <r>
    <s v="Checking"/>
    <x v="279"/>
    <s v="Elec. Co."/>
    <n v="49"/>
    <m/>
    <n v="-49"/>
    <x v="9"/>
    <x v="4"/>
    <x v="2"/>
  </r>
  <r>
    <s v="Credit"/>
    <x v="279"/>
    <s v="Ground"/>
    <n v="5"/>
    <m/>
    <n v="-5"/>
    <x v="5"/>
    <x v="3"/>
    <x v="2"/>
  </r>
  <r>
    <s v="Credit"/>
    <x v="280"/>
    <s v="Java the Hut"/>
    <n v="6"/>
    <m/>
    <n v="-6"/>
    <x v="5"/>
    <x v="3"/>
    <x v="2"/>
  </r>
  <r>
    <s v="Credit"/>
    <x v="281"/>
    <s v="Fuel. Co"/>
    <n v="94"/>
    <m/>
    <n v="-94"/>
    <x v="10"/>
    <x v="6"/>
    <x v="2"/>
  </r>
  <r>
    <s v="Credit"/>
    <x v="281"/>
    <s v="Ground"/>
    <n v="5"/>
    <m/>
    <n v="-5"/>
    <x v="5"/>
    <x v="3"/>
    <x v="2"/>
  </r>
  <r>
    <s v="Credit"/>
    <x v="282"/>
    <s v="Ground"/>
    <n v="5"/>
    <m/>
    <n v="-5"/>
    <x v="5"/>
    <x v="3"/>
    <x v="2"/>
  </r>
  <r>
    <s v="Credit"/>
    <x v="283"/>
    <s v="Green's"/>
    <n v="133"/>
    <m/>
    <n v="-133"/>
    <x v="8"/>
    <x v="4"/>
    <x v="2"/>
  </r>
  <r>
    <s v="Credit"/>
    <x v="283"/>
    <s v="Ground"/>
    <n v="5"/>
    <m/>
    <n v="-5"/>
    <x v="5"/>
    <x v="3"/>
    <x v="2"/>
  </r>
  <r>
    <s v="Credit"/>
    <x v="284"/>
    <s v="Ground"/>
    <n v="5"/>
    <m/>
    <n v="-5"/>
    <x v="5"/>
    <x v="3"/>
    <x v="2"/>
  </r>
  <r>
    <s v="Credit"/>
    <x v="284"/>
    <s v="Event Cinemas"/>
    <n v="36"/>
    <m/>
    <n v="-36"/>
    <x v="11"/>
    <x v="3"/>
    <x v="2"/>
  </r>
  <r>
    <s v="Credit"/>
    <x v="284"/>
    <s v="Fashionistas"/>
    <n v="74"/>
    <m/>
    <n v="-74"/>
    <x v="12"/>
    <x v="3"/>
    <x v="2"/>
  </r>
  <r>
    <s v="Credit"/>
    <x v="284"/>
    <s v="Joe's Grill"/>
    <n v="72"/>
    <m/>
    <n v="-72"/>
    <x v="13"/>
    <x v="3"/>
    <x v="2"/>
  </r>
  <r>
    <s v="Credit"/>
    <x v="285"/>
    <s v="Taxi Co."/>
    <n v="28"/>
    <m/>
    <n v="-28"/>
    <x v="14"/>
    <x v="6"/>
    <x v="2"/>
  </r>
  <r>
    <s v="Checking"/>
    <x v="286"/>
    <s v="Muscle Beach"/>
    <n v="30"/>
    <m/>
    <n v="-30"/>
    <x v="15"/>
    <x v="3"/>
    <x v="2"/>
  </r>
  <r>
    <s v="Credit"/>
    <x v="286"/>
    <s v="Ground"/>
    <n v="5"/>
    <m/>
    <n v="-5"/>
    <x v="5"/>
    <x v="3"/>
    <x v="2"/>
  </r>
  <r>
    <s v="Credit"/>
    <x v="287"/>
    <s v="Ground"/>
    <n v="5"/>
    <m/>
    <n v="-5"/>
    <x v="5"/>
    <x v="3"/>
    <x v="2"/>
  </r>
  <r>
    <s v="Checking"/>
    <x v="287"/>
    <s v="Phone Co."/>
    <n v="40"/>
    <m/>
    <n v="-40"/>
    <x v="17"/>
    <x v="4"/>
    <x v="2"/>
  </r>
  <r>
    <s v="Credit"/>
    <x v="288"/>
    <s v="Streaming Co."/>
    <n v="35"/>
    <m/>
    <n v="-35"/>
    <x v="11"/>
    <x v="3"/>
    <x v="2"/>
  </r>
  <r>
    <s v="Credit"/>
    <x v="288"/>
    <s v="Ground"/>
    <n v="5"/>
    <m/>
    <n v="-5"/>
    <x v="5"/>
    <x v="3"/>
    <x v="2"/>
  </r>
  <r>
    <s v="Credit"/>
    <x v="289"/>
    <s v="Ground"/>
    <n v="5"/>
    <m/>
    <n v="-5"/>
    <x v="5"/>
    <x v="3"/>
    <x v="2"/>
  </r>
  <r>
    <s v="Credit"/>
    <x v="290"/>
    <s v="Ground"/>
    <n v="5"/>
    <m/>
    <n v="-5"/>
    <x v="5"/>
    <x v="3"/>
    <x v="2"/>
  </r>
  <r>
    <s v="Credit"/>
    <x v="290"/>
    <s v="Green's"/>
    <n v="214"/>
    <m/>
    <n v="-214"/>
    <x v="8"/>
    <x v="4"/>
    <x v="2"/>
  </r>
  <r>
    <s v="Credit"/>
    <x v="291"/>
    <s v="Pizza Pomodoro"/>
    <n v="59"/>
    <m/>
    <n v="-59"/>
    <x v="13"/>
    <x v="3"/>
    <x v="2"/>
  </r>
  <r>
    <s v="Credit"/>
    <x v="292"/>
    <s v="Golden Arches"/>
    <n v="13"/>
    <m/>
    <n v="-13"/>
    <x v="13"/>
    <x v="3"/>
    <x v="2"/>
  </r>
  <r>
    <s v="Checking"/>
    <x v="293"/>
    <s v="Worldvision"/>
    <n v="55"/>
    <m/>
    <n v="-55"/>
    <x v="19"/>
    <x v="3"/>
    <x v="2"/>
  </r>
  <r>
    <s v="Credit"/>
    <x v="293"/>
    <s v="Fuel. Co"/>
    <n v="69"/>
    <m/>
    <n v="-69"/>
    <x v="10"/>
    <x v="6"/>
    <x v="2"/>
  </r>
  <r>
    <s v="Credit"/>
    <x v="293"/>
    <s v="Ground"/>
    <n v="5"/>
    <m/>
    <n v="-5"/>
    <x v="5"/>
    <x v="3"/>
    <x v="2"/>
  </r>
  <r>
    <s v="Credit"/>
    <x v="294"/>
    <s v="Ground"/>
    <n v="5"/>
    <m/>
    <n v="-5"/>
    <x v="5"/>
    <x v="3"/>
    <x v="2"/>
  </r>
  <r>
    <s v="Credit"/>
    <x v="295"/>
    <s v="Ground"/>
    <n v="5"/>
    <m/>
    <n v="-5"/>
    <x v="5"/>
    <x v="3"/>
    <x v="2"/>
  </r>
  <r>
    <s v="Credit"/>
    <x v="296"/>
    <s v="Ground"/>
    <n v="5"/>
    <m/>
    <n v="-5"/>
    <x v="5"/>
    <x v="3"/>
    <x v="2"/>
  </r>
  <r>
    <s v="Credit"/>
    <x v="297"/>
    <s v="Ground"/>
    <n v="5"/>
    <m/>
    <n v="-5"/>
    <x v="5"/>
    <x v="3"/>
    <x v="2"/>
  </r>
  <r>
    <s v="Credit"/>
    <x v="297"/>
    <s v="Green's"/>
    <n v="210"/>
    <m/>
    <n v="-210"/>
    <x v="8"/>
    <x v="4"/>
    <x v="2"/>
  </r>
  <r>
    <s v="Credit"/>
    <x v="298"/>
    <s v="Fashionistas"/>
    <n v="239"/>
    <m/>
    <n v="-239"/>
    <x v="12"/>
    <x v="3"/>
    <x v="2"/>
  </r>
  <r>
    <s v="Credit"/>
    <x v="298"/>
    <s v="Taxi Co."/>
    <n v="40"/>
    <m/>
    <n v="-40"/>
    <x v="14"/>
    <x v="6"/>
    <x v="2"/>
  </r>
  <r>
    <s v="Credit"/>
    <x v="298"/>
    <s v="Foodary"/>
    <n v="30"/>
    <m/>
    <n v="-30"/>
    <x v="13"/>
    <x v="3"/>
    <x v="2"/>
  </r>
  <r>
    <s v="Saving"/>
    <x v="298"/>
    <s v="Side Hustle"/>
    <m/>
    <n v="1745"/>
    <n v="1745"/>
    <x v="3"/>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CAD4DED-ADBF-4ABA-94EF-6E172E1C23C7}" name="ptProfitLoss" cacheId="0" applyNumberFormats="0" applyBorderFormats="0" applyFontFormats="0" applyPatternFormats="0" applyAlignmentFormats="0" applyWidthHeightFormats="1" dataCaption="Values" grandTotalCaption="Net Position" updatedVersion="8" minRefreshableVersion="3" showDrill="0" itemPrintTitles="1" createdVersion="8" indent="0" showHeaders="0" outline="1" outlineData="1" multipleFieldFilters="0" chartFormat="2">
  <location ref="F3:S17" firstHeaderRow="1" firstDataRow="3" firstDataCol="1"/>
  <pivotFields count="11">
    <pivotField subtotalTop="0" showAll="0"/>
    <pivotField numFmtId="14" subtotalTop="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subtotalTop="0" showAll="0"/>
    <pivotField subtotalTop="0" showAll="0"/>
    <pivotField dataField="1" numFmtId="43" subtotalTop="0" showAll="0"/>
    <pivotField axis="axisRow" subtotalTop="0" showAll="0">
      <items count="26">
        <item x="2"/>
        <item x="12"/>
        <item x="5"/>
        <item x="16"/>
        <item x="21"/>
        <item x="20"/>
        <item x="19"/>
        <item x="11"/>
        <item x="22"/>
        <item x="9"/>
        <item x="18"/>
        <item x="8"/>
        <item x="15"/>
        <item x="0"/>
        <item x="7"/>
        <item x="10"/>
        <item x="17"/>
        <item x="6"/>
        <item x="13"/>
        <item x="4"/>
        <item x="3"/>
        <item x="14"/>
        <item x="1"/>
        <item m="1" x="23"/>
        <item m="1" x="24"/>
        <item t="default"/>
      </items>
    </pivotField>
    <pivotField axis="axisRow" subtotalTop="0" showAll="0">
      <items count="15">
        <item sd="0" m="1" x="13"/>
        <item sd="0" m="1" x="12"/>
        <item sd="0" m="1" x="10"/>
        <item sd="0" x="3"/>
        <item sd="0" m="1" x="11"/>
        <item sd="0" x="4"/>
        <item sd="0" x="7"/>
        <item sd="0" x="1"/>
        <item sd="0" x="6"/>
        <item sd="0" m="1" x="9"/>
        <item sd="0" m="1" x="8"/>
        <item sd="0" x="2"/>
        <item sd="0" x="0"/>
        <item sd="0" x="5"/>
        <item t="default" sd="0"/>
      </items>
    </pivotField>
    <pivotField axis="axisRow" subtotalTop="0" showAll="0">
      <items count="4">
        <item x="0"/>
        <item x="2"/>
        <item h="1" x="1"/>
        <item t="default"/>
      </items>
    </pivotField>
    <pivotField axis="axisCol" subtotalTop="0">
      <items count="15">
        <item x="0"/>
        <item x="1"/>
        <item x="2"/>
        <item x="3"/>
        <item x="4"/>
        <item x="5"/>
        <item x="6"/>
        <item x="7"/>
        <item x="8"/>
        <item x="9"/>
        <item x="10"/>
        <item x="11"/>
        <item x="12"/>
        <item x="13"/>
        <item t="default"/>
      </items>
    </pivotField>
    <pivotField axis="axisCol" subtotalTop="0" defaultSubtotal="0">
      <items count="3">
        <item h="1" x="0"/>
        <item x="1"/>
        <item h="1" x="2"/>
      </items>
    </pivotField>
  </pivotFields>
  <rowFields count="3">
    <field x="8"/>
    <field x="7"/>
    <field x="6"/>
  </rowFields>
  <rowItems count="12">
    <i>
      <x/>
    </i>
    <i r="1">
      <x v="11"/>
    </i>
    <i r="1">
      <x v="12"/>
    </i>
    <i t="default">
      <x/>
    </i>
    <i>
      <x v="1"/>
    </i>
    <i r="1">
      <x v="3"/>
    </i>
    <i r="1">
      <x v="5"/>
    </i>
    <i r="1">
      <x v="6"/>
    </i>
    <i r="1">
      <x v="8"/>
    </i>
    <i r="1">
      <x v="13"/>
    </i>
    <i t="default">
      <x v="1"/>
    </i>
    <i t="grand">
      <x/>
    </i>
  </rowItems>
  <colFields count="2">
    <field x="10"/>
    <field x="9"/>
  </colFields>
  <colItems count="13">
    <i>
      <x v="1"/>
      <x v="1"/>
    </i>
    <i r="1">
      <x v="2"/>
    </i>
    <i r="1">
      <x v="3"/>
    </i>
    <i r="1">
      <x v="4"/>
    </i>
    <i r="1">
      <x v="5"/>
    </i>
    <i r="1">
      <x v="6"/>
    </i>
    <i r="1">
      <x v="7"/>
    </i>
    <i r="1">
      <x v="8"/>
    </i>
    <i r="1">
      <x v="9"/>
    </i>
    <i r="1">
      <x v="10"/>
    </i>
    <i r="1">
      <x v="11"/>
    </i>
    <i r="1">
      <x v="12"/>
    </i>
    <i t="grand">
      <x/>
    </i>
  </colItems>
  <dataFields count="1">
    <dataField name="Sum of Income/(Expense)" fld="5" baseField="0" baseItem="0" numFmtId="164"/>
  </dataFields>
  <formats count="3">
    <format dxfId="29">
      <pivotArea dataOnly="0" labelOnly="1" fieldPosition="0">
        <references count="2">
          <reference field="9" count="12">
            <x v="1"/>
            <x v="2"/>
            <x v="3"/>
            <x v="4"/>
            <x v="5"/>
            <x v="6"/>
            <x v="7"/>
            <x v="8"/>
            <x v="9"/>
            <x v="10"/>
            <x v="11"/>
            <x v="12"/>
          </reference>
          <reference field="10" count="0" selected="0"/>
        </references>
      </pivotArea>
    </format>
    <format dxfId="28">
      <pivotArea dataOnly="0" outline="0" fieldPosition="0">
        <references count="1">
          <reference field="10" count="0"/>
        </references>
      </pivotArea>
    </format>
    <format dxfId="27">
      <pivotArea dataOnly="0" labelOnly="1" grandCol="1" outline="0" fieldPosition="0"/>
    </format>
  </formats>
  <pivotTableStyleInfo name="PivotStyleMedium14"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B4455EE-40F5-4B9B-B073-28FDBD0FD151}" name="ptWaterfallChart"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K5:M13" firstHeaderRow="1" firstDataRow="1" firstDataCol="2"/>
  <pivotFields count="11">
    <pivotField compact="0" outline="0" subtotalTop="0" showAll="0" defaultSubtotal="0"/>
    <pivotField compact="0" numFmtId="14" outline="0" subtotalTop="0" showAll="0" defaultSubtotal="0">
      <items count="2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s>
    </pivotField>
    <pivotField compact="0" outline="0" subtotalTop="0" showAll="0" defaultSubtotal="0"/>
    <pivotField compact="0" outline="0" subtotalTop="0" showAll="0" defaultSubtotal="0"/>
    <pivotField compact="0" outline="0" subtotalTop="0" showAll="0" defaultSubtotal="0"/>
    <pivotField dataField="1" compact="0" numFmtId="43" outline="0" subtotalTop="0" showAll="0" defaultSubtotal="0"/>
    <pivotField compact="0" outline="0" subtotalTop="0" showAll="0" defaultSubtotal="0"/>
    <pivotField axis="axisRow" compact="0" outline="0" subtotalTop="0" showAll="0" sortType="ascending" defaultSubtotal="0">
      <items count="14">
        <item m="1" x="13"/>
        <item x="5"/>
        <item m="1" x="8"/>
        <item m="1" x="12"/>
        <item m="1" x="10"/>
        <item x="3"/>
        <item m="1" x="11"/>
        <item x="2"/>
        <item x="4"/>
        <item x="7"/>
        <item x="1"/>
        <item x="6"/>
        <item m="1" x="9"/>
        <item x="0"/>
      </items>
    </pivotField>
    <pivotField axis="axisRow" compact="0" outline="0" subtotalTop="0" showAll="0" defaultSubtotal="0">
      <items count="3">
        <item x="0"/>
        <item x="2"/>
        <item h="1" x="1"/>
      </items>
    </pivotField>
    <pivotField compact="0" outline="0" subtotalTop="0" showAll="0" defaultSubtotal="0">
      <items count="14">
        <item x="0"/>
        <item x="1"/>
        <item x="2"/>
        <item x="3"/>
        <item x="4"/>
        <item x="5"/>
        <item x="6"/>
        <item x="7"/>
        <item x="8"/>
        <item x="9"/>
        <item x="10"/>
        <item x="11"/>
        <item x="12"/>
        <item x="13"/>
      </items>
    </pivotField>
    <pivotField compact="0" outline="0" subtotalTop="0" showAll="0" defaultSubtotal="0">
      <items count="3">
        <item h="1" x="0"/>
        <item x="1"/>
        <item h="1" x="2"/>
      </items>
    </pivotField>
  </pivotFields>
  <rowFields count="2">
    <field x="8"/>
    <field x="7"/>
  </rowFields>
  <rowItems count="8">
    <i>
      <x/>
      <x v="7"/>
    </i>
    <i r="1">
      <x v="13"/>
    </i>
    <i>
      <x v="1"/>
      <x v="1"/>
    </i>
    <i r="1">
      <x v="5"/>
    </i>
    <i r="1">
      <x v="8"/>
    </i>
    <i r="1">
      <x v="9"/>
    </i>
    <i r="1">
      <x v="11"/>
    </i>
    <i t="grand">
      <x/>
    </i>
  </rowItems>
  <colItems count="1">
    <i/>
  </colItems>
  <dataFields count="1">
    <dataField name="Sum of Income/(Expense)" fld="5" baseField="0" baseItem="0" numFmtId="4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E5E9B6E-E769-4EEE-8771-B8691013BAB4}" name="ptExpenseColChart" cacheId="0"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chartFormat="25">
  <location ref="E7:F19"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dataField="1" subtotalTop="0" showAll="0"/>
    <pivotField subtotalTop="0" showAll="0"/>
    <pivotField numFmtId="43" subtotalTop="0" showAll="0"/>
    <pivotField subtotalTop="0" showAll="0"/>
    <pivotField subtotalTop="0" showAll="0" sortType="descending">
      <autoSortScope>
        <pivotArea dataOnly="0" outline="0" fieldPosition="0">
          <references count="1">
            <reference field="4294967294" count="1" selected="0">
              <x v="0"/>
            </reference>
          </references>
        </pivotArea>
      </autoSortScope>
    </pivotField>
    <pivotField axis="axisPage" subtotalTop="0" multipleItemSelectionAllowed="1" showAll="0">
      <items count="4">
        <item h="1" x="0"/>
        <item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9"/>
  </rowFields>
  <rowItems count="12">
    <i>
      <x v="1"/>
    </i>
    <i>
      <x v="2"/>
    </i>
    <i>
      <x v="3"/>
    </i>
    <i>
      <x v="4"/>
    </i>
    <i>
      <x v="5"/>
    </i>
    <i>
      <x v="6"/>
    </i>
    <i>
      <x v="7"/>
    </i>
    <i>
      <x v="8"/>
    </i>
    <i>
      <x v="9"/>
    </i>
    <i>
      <x v="10"/>
    </i>
    <i>
      <x v="11"/>
    </i>
    <i t="grand">
      <x/>
    </i>
  </rowItems>
  <colItems count="1">
    <i/>
  </colItems>
  <pageFields count="1">
    <pageField fld="8" hier="-1"/>
  </pageFields>
  <dataFields count="1">
    <dataField name="Sum of Debit (Spend)" fld="3" baseField="0" baseItem="0" numFmtId="3"/>
  </dataFields>
  <chartFormats count="3">
    <chartFormat chart="1" format="1" series="1">
      <pivotArea type="data" outline="0" fieldPosition="0">
        <references count="1">
          <reference field="4294967294" count="1" selected="0">
            <x v="0"/>
          </reference>
        </references>
      </pivotArea>
    </chartFormat>
    <chartFormat chart="17" format="3" series="1">
      <pivotArea type="data" outline="0" fieldPosition="0">
        <references count="1">
          <reference field="4294967294" count="1" selected="0">
            <x v="0"/>
          </reference>
        </references>
      </pivotArea>
    </chartFormat>
    <chartFormat chart="24" format="5" series="1">
      <pivotArea type="data" outline="0" fieldPosition="0">
        <references count="1">
          <reference field="4294967294" count="1" selected="0">
            <x v="0"/>
          </reference>
        </references>
      </pivotArea>
    </chartFormat>
  </chart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E8C75F8-C68D-4B9E-AD59-CB6678D80B38}" name="ptIncomeColChart" cacheId="0" applyNumberFormats="0" applyBorderFormats="0" applyFontFormats="0" applyPatternFormats="0" applyAlignmentFormats="0" applyWidthHeightFormats="1" dataCaption="Values" updatedVersion="8" minRefreshableVersion="3" useAutoFormatting="1" itemPrintTitles="1" createdVersion="8" indent="0" showHeaders="0" outline="1" outlineData="1" multipleFieldFilters="0" chartFormat="25">
  <location ref="B7:C19"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subtotalTop="0" showAll="0"/>
    <pivotField dataField="1" subtotalTop="0" showAll="0"/>
    <pivotField numFmtId="43" subtotalTop="0" showAll="0"/>
    <pivotField subtotalTop="0" showAll="0"/>
    <pivotField subtotalTop="0" showAll="0"/>
    <pivotField axis="axisPage" subtotalTop="0" multipleItemSelectionAllowed="1" showAll="0">
      <items count="4">
        <item x="0"/>
        <item h="1"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9"/>
  </rowFields>
  <rowItems count="12">
    <i>
      <x v="1"/>
    </i>
    <i>
      <x v="2"/>
    </i>
    <i>
      <x v="3"/>
    </i>
    <i>
      <x v="4"/>
    </i>
    <i>
      <x v="5"/>
    </i>
    <i>
      <x v="6"/>
    </i>
    <i>
      <x v="7"/>
    </i>
    <i>
      <x v="8"/>
    </i>
    <i>
      <x v="9"/>
    </i>
    <i>
      <x v="10"/>
    </i>
    <i>
      <x v="11"/>
    </i>
    <i t="grand">
      <x/>
    </i>
  </rowItems>
  <colItems count="1">
    <i/>
  </colItems>
  <pageFields count="1">
    <pageField fld="8" hier="-1"/>
  </pageFields>
  <dataFields count="1">
    <dataField name="Sum of Credit (Income)" fld="4" baseField="0" baseItem="0" numFmtId="3"/>
  </dataFields>
  <chartFormats count="3">
    <chartFormat chart="7" format="0" series="1">
      <pivotArea type="data" outline="0" fieldPosition="0">
        <references count="1">
          <reference field="4294967294" count="1" selected="0">
            <x v="0"/>
          </reference>
        </references>
      </pivotArea>
    </chartFormat>
    <chartFormat chart="15" format="0" series="1">
      <pivotArea type="data" outline="0" fieldPosition="0">
        <references count="1">
          <reference field="4294967294" count="1" selected="0">
            <x v="0"/>
          </reference>
        </references>
      </pivotArea>
    </chartFormat>
    <chartFormat chart="24"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3603B7B-EE4A-4BF5-B310-73AD23256932}" name="ptNetIncomeColChart" cacheId="0"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chartFormat="26">
  <location ref="H7:I19"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subtotalTop="0" showAll="0"/>
    <pivotField subtotalTop="0" showAll="0"/>
    <pivotField dataField="1" numFmtId="43" subtotalTop="0" showAll="0"/>
    <pivotField subtotalTop="0" showAll="0"/>
    <pivotField subtotalTop="0" showAll="0"/>
    <pivotField axis="axisPage" subtotalTop="0" multipleItemSelectionAllowed="1" showAll="0">
      <items count="4">
        <item x="0"/>
        <item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9"/>
  </rowFields>
  <rowItems count="12">
    <i>
      <x v="1"/>
    </i>
    <i>
      <x v="2"/>
    </i>
    <i>
      <x v="3"/>
    </i>
    <i>
      <x v="4"/>
    </i>
    <i>
      <x v="5"/>
    </i>
    <i>
      <x v="6"/>
    </i>
    <i>
      <x v="7"/>
    </i>
    <i>
      <x v="8"/>
    </i>
    <i>
      <x v="9"/>
    </i>
    <i>
      <x v="10"/>
    </i>
    <i>
      <x v="11"/>
    </i>
    <i t="grand">
      <x/>
    </i>
  </rowItems>
  <colItems count="1">
    <i/>
  </colItems>
  <pageFields count="1">
    <pageField fld="8" hier="-1"/>
  </pageFields>
  <dataFields count="1">
    <dataField name="Sum of Income/(Expense)" fld="5" baseField="0" baseItem="0" numFmtId="164"/>
  </dataFields>
  <chartFormats count="5">
    <chartFormat chart="15" format="1" series="1">
      <pivotArea type="data" outline="0" fieldPosition="0">
        <references count="1">
          <reference field="4294967294" count="1" selected="0">
            <x v="0"/>
          </reference>
        </references>
      </pivotArea>
    </chartFormat>
    <chartFormat chart="16" format="2" series="1">
      <pivotArea type="data" outline="0" fieldPosition="0">
        <references count="1">
          <reference field="4294967294" count="1" selected="0">
            <x v="0"/>
          </reference>
        </references>
      </pivotArea>
    </chartFormat>
    <chartFormat chart="17" format="2" series="1">
      <pivotArea type="data" outline="0" fieldPosition="0">
        <references count="1">
          <reference field="4294967294" count="1" selected="0">
            <x v="0"/>
          </reference>
        </references>
      </pivotArea>
    </chartFormat>
    <chartFormat chart="22" format="3" series="1">
      <pivotArea type="data" outline="0" fieldPosition="0">
        <references count="1">
          <reference field="4294967294" count="1" selected="0">
            <x v="0"/>
          </reference>
        </references>
      </pivotArea>
    </chartFormat>
    <chartFormat chart="25" format="5"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30978EE-C97F-49A2-804D-47CBDC564443}" name="ptTreemapChart" cacheId="0" applyNumberFormats="0" applyBorderFormats="0" applyFontFormats="0" applyPatternFormats="0" applyAlignmentFormats="0" applyWidthHeightFormats="1" dataCaption="Values" updatedVersion="8" minRefreshableVersion="3" rowGrandTotals="0" itemPrintTitles="1" createdVersion="8" indent="0" showHeaders="0" outline="1" outlineData="1" multipleFieldFilters="0" chartFormat="9">
  <location ref="O7:P24"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dataField="1" subtotalTop="0" showAll="0"/>
    <pivotField subtotalTop="0" showAll="0"/>
    <pivotField numFmtId="43" subtotalTop="0" showAll="0"/>
    <pivotField axis="axisRow" subtotalTop="0" showAll="0">
      <items count="26">
        <item x="2"/>
        <item x="12"/>
        <item x="5"/>
        <item x="16"/>
        <item x="21"/>
        <item x="20"/>
        <item x="19"/>
        <item x="11"/>
        <item x="22"/>
        <item x="9"/>
        <item x="18"/>
        <item x="8"/>
        <item x="15"/>
        <item x="0"/>
        <item x="7"/>
        <item x="10"/>
        <item x="17"/>
        <item x="6"/>
        <item x="13"/>
        <item x="4"/>
        <item x="3"/>
        <item x="14"/>
        <item x="1"/>
        <item m="1" x="23"/>
        <item m="1" x="24"/>
        <item t="default"/>
      </items>
    </pivotField>
    <pivotField subtotalTop="0" showAll="0" sortType="descending">
      <autoSortScope>
        <pivotArea dataOnly="0" outline="0" fieldPosition="0">
          <references count="1">
            <reference field="4294967294" count="1" selected="0">
              <x v="0"/>
            </reference>
          </references>
        </pivotArea>
      </autoSortScope>
    </pivotField>
    <pivotField axis="axisPage" subtotalTop="0" multipleItemSelectionAllowed="1" showAll="0">
      <items count="4">
        <item h="1" x="0"/>
        <item x="2"/>
        <item h="1" x="1"/>
        <item t="default"/>
      </items>
    </pivotField>
    <pivotField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6"/>
  </rowFields>
  <rowItems count="17">
    <i>
      <x v="1"/>
    </i>
    <i>
      <x v="2"/>
    </i>
    <i>
      <x v="3"/>
    </i>
    <i>
      <x v="5"/>
    </i>
    <i>
      <x v="6"/>
    </i>
    <i>
      <x v="7"/>
    </i>
    <i>
      <x v="8"/>
    </i>
    <i>
      <x v="9"/>
    </i>
    <i>
      <x v="10"/>
    </i>
    <i>
      <x v="11"/>
    </i>
    <i>
      <x v="12"/>
    </i>
    <i>
      <x v="14"/>
    </i>
    <i>
      <x v="15"/>
    </i>
    <i>
      <x v="16"/>
    </i>
    <i>
      <x v="17"/>
    </i>
    <i>
      <x v="18"/>
    </i>
    <i>
      <x v="21"/>
    </i>
  </rowItems>
  <colItems count="1">
    <i/>
  </colItems>
  <pageFields count="1">
    <pageField fld="8" hier="-1"/>
  </pageFields>
  <dataFields count="1">
    <dataField name="Sum of Debit (Spend)" fld="3" baseField="0" baseItem="0" numFmtId="3"/>
  </dataFields>
  <chartFormats count="1">
    <chartFormat chart="1" format="1" series="1">
      <pivotArea type="data" outline="0" fieldPosition="0">
        <references count="1">
          <reference field="4294967294" count="1" selected="0">
            <x v="0"/>
          </reference>
        </references>
      </pivotArea>
    </chartFormat>
  </chart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Date" xr10:uid="{F00FD833-C841-4BCC-B72A-FF5EF2461989}" sourceName="Years (Date)">
  <pivotTables>
    <pivotTable tabId="6" name="ptWaterfallChart"/>
    <pivotTable tabId="4" name="ptProfitLoss"/>
    <pivotTable tabId="6" name="ptIncomeColChart"/>
    <pivotTable tabId="6" name="ptExpenseColChart"/>
    <pivotTable tabId="6" name="ptTreemapChart"/>
    <pivotTable tabId="6" name="ptNetIncomeColChart"/>
  </pivotTables>
  <data>
    <tabular pivotCacheId="699717104">
      <items count="3">
        <i x="1" s="1"/>
        <i x="0" nd="1"/>
        <i x="2"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s (Date)" xr10:uid="{84E5134E-55E3-454D-9E83-F8ADCEE53338}" cache="Slicer_Years__Date" caption="Years (Date)" columnCount="3" showCaption="0" style="SlicerStyleLight6 2" rowHeight="216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6E96AE3-8B78-4791-80EC-9B1DF4018644}" name="tblGoals" displayName="tblGoals" ref="B9:I15" totalsRowCount="1" dataDxfId="25" headerRowBorderDxfId="26" tableBorderDxfId="24" totalsRowBorderDxfId="23">
  <autoFilter ref="B9:I14" xr:uid="{06E96AE3-8B78-4791-80EC-9B1DF4018644}"/>
  <tableColumns count="8">
    <tableColumn id="1" xr3:uid="{7607E37A-B6E3-44F9-9CF3-1BC1A90AD19C}" name="Goal" totalsRowLabel="Total" dataDxfId="22" totalsRowDxfId="21"/>
    <tableColumn id="2" xr3:uid="{EC78DB22-8C65-4D94-8479-8BFA9DCA9289}" name="Priority" dataDxfId="20" totalsRowDxfId="19"/>
    <tableColumn id="3" xr3:uid="{22BE0A88-1CF4-452F-9203-5EFA5FCCD9B2}" name="Target" totalsRowFunction="sum" dataDxfId="18" totalsRowDxfId="17" dataCellStyle="Comma"/>
    <tableColumn id="4" xr3:uid="{0BFA09D9-40FA-42D9-AC86-2F5881882ACC}" name="Cum Target" dataDxfId="16" totalsRowDxfId="15" dataCellStyle="Comma">
      <calculatedColumnFormula>SUMIFS(tblGoals[Target],tblGoals[Priority],"&lt;="&amp;tblGoals[[#This Row],[Priority]])</calculatedColumnFormula>
    </tableColumn>
    <tableColumn id="5" xr3:uid="{1CFF38C5-215A-481D-BB12-F04105C03821}" name="Allocated" totalsRowFunction="sum" dataDxfId="14" totalsRowDxfId="13" dataCellStyle="Comma">
      <calculatedColumnFormula>_xlfn.LET(
    _xlpm.total,  TotalSavings,
    _xlpm.prev,   tblGoals[[#This Row],[Cum Target]]-tblGoals[[#This Row],[Target]],
    _xlpm.avail,  _xlpm.total - _xlpm.prev,
    MAX(0, MIN(tblGoals[[#This Row],[Target]], _xlpm.avail))
)</calculatedColumnFormula>
    </tableColumn>
    <tableColumn id="6" xr3:uid="{DBBD2A1F-C169-42E8-BD78-ED0EEC5B0B86}" name="Remaining" totalsRowFunction="sum" dataDxfId="12" totalsRowDxfId="11" dataCellStyle="Comma">
      <calculatedColumnFormula>tblGoals[[#This Row],[Target]]-tblGoals[[#This Row],[Allocated]]</calculatedColumnFormula>
    </tableColumn>
    <tableColumn id="7" xr3:uid="{27A77F9D-77F7-41F3-8FEB-83184257FB83}" name="% Funded" totalsRowFunction="custom" dataDxfId="10" totalsRowDxfId="9" dataCellStyle="Per cent" totalsRowCellStyle="Per cent">
      <calculatedColumnFormula>IF(tblGoals[[#This Row],[Target]]=0,0,tblGoals[[#This Row],[Allocated]]/tblGoals[[#This Row],[Target]])</calculatedColumnFormula>
      <totalsRowFormula>tblGoals[[#Totals],[Allocated]]/tblGoals[[#Totals],[Target]]</totalsRowFormula>
    </tableColumn>
    <tableColumn id="8" xr3:uid="{DAC038E9-BCB6-4F75-AF2F-B8A84A0A9CBA}" name="Months to Goal" dataDxfId="8" totalsRowDxfId="7">
      <calculatedColumnFormula>IF(TargetSavedMonthly&lt;=0,
   "",
   MAX(0, ROUNDUP((tblGoals[[#This Row],[Cum Target]]-TotalSavings)/TargetSavedMonthly,0))
)</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8AC312-C3C2-4E87-A814-DA3BC60877EC}" name="tblTrans" displayName="tblTrans" ref="B3:J533" totalsRowShown="0">
  <autoFilter ref="B3:J533" xr:uid="{558AC312-C3C2-4E87-A814-DA3BC60877EC}"/>
  <tableColumns count="9">
    <tableColumn id="1" xr3:uid="{D1745B3D-33C7-4367-8917-10AFDCB2ADF3}" name="Account"/>
    <tableColumn id="2" xr3:uid="{D00B78B2-C119-47C1-BD67-12A66470E533}" name="Date" dataDxfId="6"/>
    <tableColumn id="3" xr3:uid="{F3DBFE08-38E6-4FAF-A123-01FAF78A8910}" name="Description"/>
    <tableColumn id="4" xr3:uid="{A456FF1C-B7DC-4BE1-BD5C-F5C641F19ED5}" name="Debit (Spend)" dataCellStyle="Comma"/>
    <tableColumn id="5" xr3:uid="{7E4F47D2-65E7-4A89-ABC8-16437CF8A71E}" name="Credit (Income)" dataCellStyle="Comma"/>
    <tableColumn id="6" xr3:uid="{E47156A2-9E5C-4A06-823F-739ECDBBA2EE}" name="Income/(Expense)" dataCellStyle="Comma">
      <calculatedColumnFormula>tblTrans[[#This Row],[Credit (Income)]]-tblTrans[[#This Row],[Debit (Spend)]]</calculatedColumnFormula>
    </tableColumn>
    <tableColumn id="7" xr3:uid="{3442B3D8-3F9E-43FD-9885-64708A02FB4B}" name="Subcategory" dataDxfId="5" dataCellStyle="Comma">
      <calculatedColumnFormula array="1">_xlfn.XLOOKUP(TRUE,ISNUMBER(SEARCH(Categories[Description],tblTrans[[#This Row],[Description]])),Categories[Subcategory],"Uncategorised")</calculatedColumnFormula>
    </tableColumn>
    <tableColumn id="8" xr3:uid="{443BCB85-3D6E-4A55-9C0C-E8BECCF02D58}" name="Category" dataDxfId="4" dataCellStyle="Comma">
      <calculatedColumnFormula array="1">_xlfn.XLOOKUP(TRUE,ISNUMBER(SEARCH(Categories[Description],tblTrans[[#This Row],[Description]])),Categories[Category],"Uncategorised")</calculatedColumnFormula>
    </tableColumn>
    <tableColumn id="9" xr3:uid="{DCB0F3DF-AB63-4239-A3E6-308791F8EDF2}" name="Category Type" dataDxfId="3" dataCellStyle="Comma">
      <calculatedColumnFormula array="1">_xlfn.XLOOKUP(TRUE,ISNUMBER(SEARCH(Categories[Description],tblTrans[[#This Row],[Description]])),Categories[Category Type],"Uncategorised")</calculatedColumnFormula>
    </tableColumn>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A9F964-0BD5-4403-89B1-C48882BA5697}" name="Categories" displayName="Categories" ref="B3:E39" totalsRowShown="0">
  <autoFilter ref="B3:E39" xr:uid="{FFA9F964-0BD5-4403-89B1-C48882BA5697}"/>
  <sortState xmlns:xlrd2="http://schemas.microsoft.com/office/spreadsheetml/2017/richdata2" ref="B4:D39">
    <sortCondition ref="B3:B39"/>
  </sortState>
  <tableColumns count="4">
    <tableColumn id="1" xr3:uid="{7B03931B-CFD6-4935-B088-223C467504B6}" name="Description"/>
    <tableColumn id="2" xr3:uid="{3D70E716-5721-4423-BD46-F144C0130610}" name="Subcategory" dataDxfId="2"/>
    <tableColumn id="3" xr3:uid="{65638F0F-ACD6-4D07-BCDE-53E24532FAD2}" name="Category" dataDxfId="1"/>
    <tableColumn id="4" xr3:uid="{63088DD2-F541-4A56-868B-272B5D4883F5}" name="Category Type"/>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EC2A527-5903-4979-8D33-AB00D6F6A3B4}" name="NewData" displayName="NewData" ref="B3:F51" totalsRowShown="0">
  <autoFilter ref="B3:F51" xr:uid="{9EC2A527-5903-4979-8D33-AB00D6F6A3B4}"/>
  <tableColumns count="5">
    <tableColumn id="1" xr3:uid="{D0EED399-95CF-48EF-9D6F-CB74D038B433}" name="Account"/>
    <tableColumn id="2" xr3:uid="{912835E4-B76F-4632-B5D7-F81EFF7826D1}" name="Date" dataDxfId="0"/>
    <tableColumn id="3" xr3:uid="{650D2F79-DA4E-48C7-A234-41FEB8ECC38A}" name="Description"/>
    <tableColumn id="4" xr3:uid="{950BF9C1-B64F-4532-8896-D3EE90A1D87F}" name="Debit (Spend)"/>
    <tableColumn id="5" xr3:uid="{1AEA0088-4D7F-411A-A931-C7F8E3344038}" name="Credit (Income)"/>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Paper">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4.xml"/><Relationship Id="rId5" Type="http://schemas.openxmlformats.org/officeDocument/2006/relationships/pivotTable" Target="../pivotTables/pivotTable6.xml"/><Relationship Id="rId4"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www.myonlinetraininghub.com/excel-expert-upgrade" TargetMode="External"/><Relationship Id="rId13" Type="http://schemas.openxmlformats.org/officeDocument/2006/relationships/hyperlink" Target="https://www.myonlinetraininghub.com/power-pivot-course" TargetMode="External"/><Relationship Id="rId18" Type="http://schemas.openxmlformats.org/officeDocument/2006/relationships/hyperlink" Target="https://www.myonlinetraininghub.com/excel-operations-management-course" TargetMode="External"/><Relationship Id="rId3" Type="http://schemas.openxmlformats.org/officeDocument/2006/relationships/hyperlink" Target="http://www.myonlinetraininghub.com/excel-webinars" TargetMode="External"/><Relationship Id="rId21" Type="http://schemas.openxmlformats.org/officeDocument/2006/relationships/drawing" Target="../drawings/drawing8.xml"/><Relationship Id="rId7" Type="http://schemas.openxmlformats.org/officeDocument/2006/relationships/hyperlink" Target="https://www.myonlinetraininghub.com/excel-dashboard-course" TargetMode="External"/><Relationship Id="rId12" Type="http://schemas.openxmlformats.org/officeDocument/2006/relationships/hyperlink" Target="https://www.myonlinetraininghub.com/excel-pivottable-course" TargetMode="External"/><Relationship Id="rId17" Type="http://schemas.openxmlformats.org/officeDocument/2006/relationships/hyperlink" Target="https://www.myonlinetraininghub.com/excel-for-customer-service-professionals" TargetMode="External"/><Relationship Id="rId2" Type="http://schemas.openxmlformats.org/officeDocument/2006/relationships/hyperlink" Target="http://www.myonlinetraininghub.com/category/excel-dashboard" TargetMode="External"/><Relationship Id="rId16" Type="http://schemas.openxmlformats.org/officeDocument/2006/relationships/hyperlink" Target="https://www.myonlinetraininghub.com/excel-analysis-toolpak-course" TargetMode="External"/><Relationship Id="rId20" Type="http://schemas.openxmlformats.org/officeDocument/2006/relationships/hyperlink" Target="https://www.myonlinetraininghub.com/microsoft-word-course" TargetMode="External"/><Relationship Id="rId1" Type="http://schemas.openxmlformats.org/officeDocument/2006/relationships/hyperlink" Target="http://www.myonlinetraininghub.com/category/excel-charts" TargetMode="External"/><Relationship Id="rId6" Type="http://schemas.openxmlformats.org/officeDocument/2006/relationships/hyperlink" Target="https://www.myonlinetraininghub.com/power-bi-course" TargetMode="External"/><Relationship Id="rId11" Type="http://schemas.openxmlformats.org/officeDocument/2006/relationships/hyperlink" Target="https://www.myonlinetraininghub.com/excel-pivottable-course-quick-start" TargetMode="External"/><Relationship Id="rId5" Type="http://schemas.openxmlformats.org/officeDocument/2006/relationships/hyperlink" Target="https://www.myonlinetraininghub.com/excel-functions" TargetMode="External"/><Relationship Id="rId15" Type="http://schemas.openxmlformats.org/officeDocument/2006/relationships/hyperlink" Target="https://www.myonlinetraininghub.com/excel-for-finance-course" TargetMode="External"/><Relationship Id="rId10" Type="http://schemas.openxmlformats.org/officeDocument/2006/relationships/hyperlink" Target="https://www.myonlinetraininghub.com/excel-power-query-course" TargetMode="External"/><Relationship Id="rId19" Type="http://schemas.openxmlformats.org/officeDocument/2006/relationships/hyperlink" Target="https://www.myonlinetraininghub.com/financial-modelling-course" TargetMode="External"/><Relationship Id="rId4" Type="http://schemas.openxmlformats.org/officeDocument/2006/relationships/hyperlink" Target="https://www.myonlinetraininghub.com/excel-forum" TargetMode="External"/><Relationship Id="rId9" Type="http://schemas.openxmlformats.org/officeDocument/2006/relationships/hyperlink" Target="https://www.myonlinetraininghub.com/advanced-excel-formulas-course" TargetMode="External"/><Relationship Id="rId14" Type="http://schemas.openxmlformats.org/officeDocument/2006/relationships/hyperlink" Target="https://www.myonlinetraininghub.com/excel-for-decision-making-cour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D7B9-C0EE-452B-BC13-C4DF969DF6B7}">
  <sheetPr codeName="Sheet1"/>
  <dimension ref="A1:Q30"/>
  <sheetViews>
    <sheetView showGridLines="0" showRowColHeaders="0" workbookViewId="0">
      <selection activeCell="B3" sqref="B3"/>
    </sheetView>
  </sheetViews>
  <sheetFormatPr defaultColWidth="0" defaultRowHeight="15" customHeight="1" zeroHeight="1" x14ac:dyDescent="0.25"/>
  <cols>
    <col min="1" max="1" width="4.85546875" customWidth="1"/>
    <col min="2" max="17" width="9.140625" customWidth="1"/>
    <col min="18" max="16384" width="9.140625" hidden="1"/>
  </cols>
  <sheetData>
    <row r="1" spans="1:17" ht="52.5" customHeight="1" x14ac:dyDescent="0.25">
      <c r="A1" s="63"/>
      <c r="B1" s="57" t="s">
        <v>133</v>
      </c>
      <c r="C1" s="57"/>
      <c r="D1" s="57"/>
      <c r="E1" s="57"/>
      <c r="F1" s="57"/>
      <c r="G1" s="57"/>
      <c r="H1" s="57"/>
      <c r="I1" s="57"/>
      <c r="J1" s="57"/>
      <c r="K1" s="57"/>
      <c r="L1" s="57"/>
      <c r="M1" s="57"/>
      <c r="N1" s="57"/>
      <c r="O1" s="57"/>
      <c r="P1" s="57"/>
      <c r="Q1" s="57"/>
    </row>
    <row r="2" spans="1:17" x14ac:dyDescent="0.25"/>
    <row r="3" spans="1:17" ht="18.75" x14ac:dyDescent="0.3">
      <c r="B3" s="58" t="s">
        <v>134</v>
      </c>
    </row>
    <row r="4" spans="1:17" ht="18.75" x14ac:dyDescent="0.25">
      <c r="B4" s="59" t="s">
        <v>135</v>
      </c>
    </row>
    <row r="5" spans="1:17" ht="18.75" x14ac:dyDescent="0.25">
      <c r="B5" s="59" t="s">
        <v>136</v>
      </c>
    </row>
    <row r="6" spans="1:17" ht="18.75" x14ac:dyDescent="0.25">
      <c r="B6" s="59" t="s">
        <v>137</v>
      </c>
    </row>
    <row r="7" spans="1:17" ht="18.75" x14ac:dyDescent="0.25">
      <c r="B7" s="59"/>
    </row>
    <row r="8" spans="1:17" ht="18.75" x14ac:dyDescent="0.25">
      <c r="B8" s="59" t="s">
        <v>138</v>
      </c>
    </row>
    <row r="9" spans="1:17" x14ac:dyDescent="0.25"/>
    <row r="10" spans="1:17" ht="18.75" x14ac:dyDescent="0.25">
      <c r="B10" s="59" t="s">
        <v>139</v>
      </c>
    </row>
    <row r="11" spans="1:17" ht="18.75" x14ac:dyDescent="0.25">
      <c r="B11" s="59" t="s">
        <v>140</v>
      </c>
    </row>
    <row r="30" spans="2:2" hidden="1" x14ac:dyDescent="0.25">
      <c r="B30" t="s">
        <v>141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38AC9-E37D-40AB-B0F3-792D7E056EA9}">
  <sheetPr codeName="Sheet2"/>
  <dimension ref="A1:S17"/>
  <sheetViews>
    <sheetView showGridLines="0" tabSelected="1" zoomScale="115" zoomScaleNormal="115" workbookViewId="0">
      <selection activeCell="U6" sqref="U6"/>
    </sheetView>
  </sheetViews>
  <sheetFormatPr defaultRowHeight="15" x14ac:dyDescent="0.25"/>
  <cols>
    <col min="1" max="1" width="3.42578125" customWidth="1"/>
    <col min="3" max="3" width="19.28515625" bestFit="1" customWidth="1"/>
    <col min="4" max="4" width="24.7109375" bestFit="1" customWidth="1"/>
    <col min="5" max="5" width="3.28515625" customWidth="1"/>
    <col min="6" max="6" width="24.7109375" bestFit="1" customWidth="1"/>
    <col min="7" max="17" width="7" customWidth="1"/>
    <col min="18" max="18" width="6.85546875" customWidth="1"/>
    <col min="19" max="19" width="12.42578125" bestFit="1" customWidth="1"/>
    <col min="20" max="20" width="11.28515625" customWidth="1"/>
    <col min="21" max="21" width="24.7109375" bestFit="1" customWidth="1"/>
    <col min="22" max="31" width="6.7109375" bestFit="1" customWidth="1"/>
    <col min="32" max="32" width="9.85546875" bestFit="1" customWidth="1"/>
    <col min="33" max="34" width="11.28515625" bestFit="1" customWidth="1"/>
    <col min="35" max="45" width="6.5703125" bestFit="1" customWidth="1"/>
    <col min="46" max="100" width="7" bestFit="1" customWidth="1"/>
    <col min="101" max="128" width="6.7109375" bestFit="1" customWidth="1"/>
    <col min="129" max="156" width="7.28515625" bestFit="1" customWidth="1"/>
    <col min="157" max="183" width="6.7109375" bestFit="1" customWidth="1"/>
    <col min="184" max="186" width="6.140625" bestFit="1" customWidth="1"/>
    <col min="187" max="187" width="6.7109375" bestFit="1" customWidth="1"/>
    <col min="188" max="211" width="6.140625" bestFit="1" customWidth="1"/>
    <col min="212" max="238" width="7" bestFit="1" customWidth="1"/>
    <col min="239" max="264" width="7.140625" bestFit="1" customWidth="1"/>
    <col min="265" max="291" width="6.85546875" bestFit="1" customWidth="1"/>
    <col min="292" max="292" width="11.28515625" bestFit="1" customWidth="1"/>
    <col min="293" max="305" width="10.42578125" bestFit="1" customWidth="1"/>
    <col min="306" max="306" width="11.28515625" bestFit="1" customWidth="1"/>
  </cols>
  <sheetData>
    <row r="1" spans="1:19" s="42" customFormat="1" ht="36.75" customHeight="1" x14ac:dyDescent="0.25">
      <c r="A1" s="43"/>
      <c r="B1" s="64" t="s">
        <v>115</v>
      </c>
      <c r="L1" s="45"/>
      <c r="M1" s="44"/>
      <c r="O1" s="56" t="s">
        <v>125</v>
      </c>
      <c r="R1" s="45"/>
      <c r="S1" s="55">
        <f>GETPIVOTDATA("Income/(Expense)",$F$3)</f>
        <v>38148</v>
      </c>
    </row>
    <row r="3" spans="1:19" x14ac:dyDescent="0.25">
      <c r="F3" s="3" t="s">
        <v>7</v>
      </c>
    </row>
    <row r="4" spans="1:19" x14ac:dyDescent="0.25">
      <c r="G4" s="46" t="s">
        <v>120</v>
      </c>
      <c r="H4" s="46"/>
      <c r="I4" s="46"/>
      <c r="J4" s="46"/>
      <c r="K4" s="46"/>
      <c r="L4" s="46"/>
      <c r="M4" s="46"/>
      <c r="N4" s="46"/>
      <c r="O4" s="46"/>
      <c r="P4" s="46"/>
      <c r="Q4" s="46"/>
      <c r="R4" s="46"/>
      <c r="S4" s="46" t="s">
        <v>198</v>
      </c>
    </row>
    <row r="5" spans="1:19" x14ac:dyDescent="0.25">
      <c r="G5" s="46" t="s">
        <v>10</v>
      </c>
      <c r="H5" s="46" t="s">
        <v>11</v>
      </c>
      <c r="I5" s="46" t="s">
        <v>12</v>
      </c>
      <c r="J5" s="46" t="s">
        <v>13</v>
      </c>
      <c r="K5" s="46" t="s">
        <v>14</v>
      </c>
      <c r="L5" s="46" t="s">
        <v>15</v>
      </c>
      <c r="M5" s="46" t="s">
        <v>16</v>
      </c>
      <c r="N5" s="46" t="s">
        <v>20</v>
      </c>
      <c r="O5" s="46" t="s">
        <v>17</v>
      </c>
      <c r="P5" s="46" t="s">
        <v>18</v>
      </c>
      <c r="Q5" s="46" t="s">
        <v>126</v>
      </c>
      <c r="R5" s="46" t="s">
        <v>127</v>
      </c>
    </row>
    <row r="6" spans="1:19" x14ac:dyDescent="0.25">
      <c r="F6" s="4" t="s">
        <v>19</v>
      </c>
      <c r="G6" s="47"/>
      <c r="H6" s="47"/>
      <c r="I6" s="47"/>
      <c r="J6" s="47"/>
      <c r="K6" s="47"/>
      <c r="L6" s="47"/>
      <c r="M6" s="47"/>
      <c r="N6" s="47"/>
      <c r="O6" s="47"/>
      <c r="P6" s="47"/>
      <c r="Q6" s="47"/>
      <c r="R6" s="47"/>
      <c r="S6" s="6"/>
    </row>
    <row r="7" spans="1:19" x14ac:dyDescent="0.25">
      <c r="F7" s="5" t="s">
        <v>113</v>
      </c>
      <c r="G7" s="47">
        <v>4000</v>
      </c>
      <c r="H7" s="47">
        <v>4000</v>
      </c>
      <c r="I7" s="47">
        <v>4000</v>
      </c>
      <c r="J7" s="47">
        <v>4000</v>
      </c>
      <c r="K7" s="47">
        <v>4000</v>
      </c>
      <c r="L7" s="47">
        <v>4000</v>
      </c>
      <c r="M7" s="47">
        <v>4000</v>
      </c>
      <c r="N7" s="47">
        <v>4000</v>
      </c>
      <c r="O7" s="47">
        <v>4000</v>
      </c>
      <c r="P7" s="47">
        <v>4000</v>
      </c>
      <c r="Q7" s="47">
        <v>4000</v>
      </c>
      <c r="R7" s="47"/>
      <c r="S7" s="6">
        <v>44000</v>
      </c>
    </row>
    <row r="8" spans="1:19" x14ac:dyDescent="0.25">
      <c r="F8" s="5" t="s">
        <v>114</v>
      </c>
      <c r="G8" s="47">
        <v>2092</v>
      </c>
      <c r="H8" s="47">
        <v>2272</v>
      </c>
      <c r="I8" s="47">
        <v>2751</v>
      </c>
      <c r="J8" s="47">
        <v>3002</v>
      </c>
      <c r="K8" s="47">
        <v>2891</v>
      </c>
      <c r="L8" s="47">
        <v>2616</v>
      </c>
      <c r="M8" s="47">
        <v>2342</v>
      </c>
      <c r="N8" s="47">
        <v>2857</v>
      </c>
      <c r="O8" s="47">
        <v>3127</v>
      </c>
      <c r="P8" s="47">
        <v>2023</v>
      </c>
      <c r="Q8" s="47">
        <v>1745</v>
      </c>
      <c r="R8" s="47"/>
      <c r="S8" s="6">
        <v>27718</v>
      </c>
    </row>
    <row r="9" spans="1:19" x14ac:dyDescent="0.25">
      <c r="F9" s="4" t="s">
        <v>25</v>
      </c>
      <c r="G9" s="47">
        <v>6092</v>
      </c>
      <c r="H9" s="47">
        <v>6272</v>
      </c>
      <c r="I9" s="47">
        <v>6751</v>
      </c>
      <c r="J9" s="47">
        <v>7002</v>
      </c>
      <c r="K9" s="47">
        <v>6891</v>
      </c>
      <c r="L9" s="47">
        <v>6616</v>
      </c>
      <c r="M9" s="47">
        <v>6342</v>
      </c>
      <c r="N9" s="47">
        <v>6857</v>
      </c>
      <c r="O9" s="47">
        <v>7127</v>
      </c>
      <c r="P9" s="47">
        <v>6023</v>
      </c>
      <c r="Q9" s="47">
        <v>5745</v>
      </c>
      <c r="R9" s="47"/>
      <c r="S9" s="6">
        <v>71718</v>
      </c>
    </row>
    <row r="10" spans="1:19" x14ac:dyDescent="0.25">
      <c r="F10" s="4" t="s">
        <v>26</v>
      </c>
      <c r="G10" s="47"/>
      <c r="H10" s="47"/>
      <c r="I10" s="47"/>
      <c r="J10" s="47"/>
      <c r="K10" s="47"/>
      <c r="L10" s="47"/>
      <c r="M10" s="47"/>
      <c r="N10" s="47"/>
      <c r="O10" s="47"/>
      <c r="P10" s="47"/>
      <c r="Q10" s="47"/>
      <c r="R10" s="47"/>
      <c r="S10" s="6"/>
    </row>
    <row r="11" spans="1:19" x14ac:dyDescent="0.25">
      <c r="F11" s="5" t="s">
        <v>29</v>
      </c>
      <c r="G11" s="47">
        <v>-951</v>
      </c>
      <c r="H11" s="47">
        <v>-923.59999999999991</v>
      </c>
      <c r="I11" s="47">
        <v>-996.80000000000007</v>
      </c>
      <c r="J11" s="47">
        <v>-1127.7</v>
      </c>
      <c r="K11" s="47">
        <v>-1070.9000000000001</v>
      </c>
      <c r="L11" s="47">
        <v>-1019.3</v>
      </c>
      <c r="M11" s="47">
        <v>-1043.3999999999999</v>
      </c>
      <c r="N11" s="47">
        <v>-1042.6999999999998</v>
      </c>
      <c r="O11" s="47">
        <v>-1038.4000000000001</v>
      </c>
      <c r="P11" s="47">
        <v>-1060.6999999999998</v>
      </c>
      <c r="Q11" s="47">
        <v>-761</v>
      </c>
      <c r="R11" s="47"/>
      <c r="S11" s="6">
        <v>-11035.5</v>
      </c>
    </row>
    <row r="12" spans="1:19" x14ac:dyDescent="0.25">
      <c r="F12" s="5" t="s">
        <v>36</v>
      </c>
      <c r="G12" s="47">
        <v>-1662</v>
      </c>
      <c r="H12" s="47">
        <v>-1665.9</v>
      </c>
      <c r="I12" s="47">
        <v>-1659</v>
      </c>
      <c r="J12" s="47">
        <v>-1587.3000000000002</v>
      </c>
      <c r="K12" s="47">
        <v>-1642.9999999999998</v>
      </c>
      <c r="L12" s="47">
        <v>-1655.1000000000001</v>
      </c>
      <c r="M12" s="47">
        <v>-1686.1999999999998</v>
      </c>
      <c r="N12" s="47">
        <v>-1570.1</v>
      </c>
      <c r="O12" s="47">
        <v>-1705.4</v>
      </c>
      <c r="P12" s="47">
        <v>-1615.8000000000002</v>
      </c>
      <c r="Q12" s="47">
        <v>-1733</v>
      </c>
      <c r="R12" s="47"/>
      <c r="S12" s="6">
        <v>-18182.8</v>
      </c>
    </row>
    <row r="13" spans="1:19" x14ac:dyDescent="0.25">
      <c r="F13" s="5" t="s">
        <v>41</v>
      </c>
      <c r="G13" s="47">
        <v>-154</v>
      </c>
      <c r="H13" s="47"/>
      <c r="I13" s="47">
        <v>-75</v>
      </c>
      <c r="J13" s="47"/>
      <c r="K13" s="47">
        <v>-75</v>
      </c>
      <c r="L13" s="47"/>
      <c r="M13" s="47"/>
      <c r="N13" s="47"/>
      <c r="O13" s="47"/>
      <c r="P13" s="47">
        <v>-75</v>
      </c>
      <c r="Q13" s="47"/>
      <c r="R13" s="47"/>
      <c r="S13" s="6">
        <v>-379</v>
      </c>
    </row>
    <row r="14" spans="1:19" x14ac:dyDescent="0.25">
      <c r="F14" s="5" t="s">
        <v>44</v>
      </c>
      <c r="G14" s="47">
        <v>-191</v>
      </c>
      <c r="H14" s="47">
        <v>-195.1</v>
      </c>
      <c r="I14" s="47">
        <v>-198.9</v>
      </c>
      <c r="J14" s="47">
        <v>-203</v>
      </c>
      <c r="K14" s="47">
        <v>-207.2</v>
      </c>
      <c r="L14" s="47">
        <v>-211.3</v>
      </c>
      <c r="M14" s="47">
        <v>-215.40000000000003</v>
      </c>
      <c r="N14" s="47">
        <v>-219.3</v>
      </c>
      <c r="O14" s="47">
        <v>-223.3</v>
      </c>
      <c r="P14" s="47">
        <v>-227.20000000000002</v>
      </c>
      <c r="Q14" s="47">
        <v>-231</v>
      </c>
      <c r="R14" s="47"/>
      <c r="S14" s="6">
        <v>-2322.6999999999998</v>
      </c>
    </row>
    <row r="15" spans="1:19" x14ac:dyDescent="0.25">
      <c r="F15" s="5" t="s">
        <v>118</v>
      </c>
      <c r="G15" s="47">
        <v>-150</v>
      </c>
      <c r="H15" s="47">
        <v>-150</v>
      </c>
      <c r="I15" s="47">
        <v>-150</v>
      </c>
      <c r="J15" s="47">
        <v>-150</v>
      </c>
      <c r="K15" s="47">
        <v>-150</v>
      </c>
      <c r="L15" s="47">
        <v>-150</v>
      </c>
      <c r="M15" s="47">
        <v>-150</v>
      </c>
      <c r="N15" s="47">
        <v>-150</v>
      </c>
      <c r="O15" s="47">
        <v>-150</v>
      </c>
      <c r="P15" s="47">
        <v>-150</v>
      </c>
      <c r="Q15" s="47">
        <v>-150</v>
      </c>
      <c r="R15" s="47"/>
      <c r="S15" s="6">
        <v>-1650</v>
      </c>
    </row>
    <row r="16" spans="1:19" x14ac:dyDescent="0.25">
      <c r="F16" s="4" t="s">
        <v>48</v>
      </c>
      <c r="G16" s="47">
        <v>-3108</v>
      </c>
      <c r="H16" s="47">
        <v>-2934.6</v>
      </c>
      <c r="I16" s="47">
        <v>-3079.7000000000003</v>
      </c>
      <c r="J16" s="47">
        <v>-3068</v>
      </c>
      <c r="K16" s="47">
        <v>-3146.0999999999995</v>
      </c>
      <c r="L16" s="47">
        <v>-3035.7000000000003</v>
      </c>
      <c r="M16" s="47">
        <v>-3094.9999999999995</v>
      </c>
      <c r="N16" s="47">
        <v>-2982.1</v>
      </c>
      <c r="O16" s="47">
        <v>-3117.1000000000004</v>
      </c>
      <c r="P16" s="47">
        <v>-3128.7</v>
      </c>
      <c r="Q16" s="47">
        <v>-2875</v>
      </c>
      <c r="R16" s="47"/>
      <c r="S16" s="6">
        <v>-33570</v>
      </c>
    </row>
    <row r="17" spans="6:19" x14ac:dyDescent="0.25">
      <c r="F17" s="4" t="s">
        <v>198</v>
      </c>
      <c r="G17" s="47">
        <v>2984</v>
      </c>
      <c r="H17" s="47">
        <v>3337.3999999999996</v>
      </c>
      <c r="I17" s="47">
        <v>3671.2999999999997</v>
      </c>
      <c r="J17" s="47">
        <v>3934</v>
      </c>
      <c r="K17" s="47">
        <v>3744.9000000000005</v>
      </c>
      <c r="L17" s="47">
        <v>3580.2999999999993</v>
      </c>
      <c r="M17" s="47">
        <v>3247.0000000000005</v>
      </c>
      <c r="N17" s="47">
        <v>3874.9000000000005</v>
      </c>
      <c r="O17" s="47">
        <v>4009.9000000000005</v>
      </c>
      <c r="P17" s="47">
        <v>2894.3</v>
      </c>
      <c r="Q17" s="47">
        <v>2870</v>
      </c>
      <c r="R17" s="47"/>
      <c r="S17" s="6">
        <v>38148</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ADBE2-68CC-4932-BD34-56CDE95F4486}">
  <sheetPr codeName="Sheet3"/>
  <dimension ref="A1:K15"/>
  <sheetViews>
    <sheetView showGridLines="0" zoomScale="115" zoomScaleNormal="115" workbookViewId="0">
      <selection activeCell="R9" sqref="R9"/>
    </sheetView>
  </sheetViews>
  <sheetFormatPr defaultRowHeight="15" x14ac:dyDescent="0.25"/>
  <cols>
    <col min="1" max="1" width="3.7109375" customWidth="1"/>
    <col min="2" max="2" width="27.42578125" customWidth="1"/>
    <col min="3" max="3" width="12.7109375" bestFit="1" customWidth="1"/>
    <col min="4" max="4" width="11.42578125" bestFit="1" customWidth="1"/>
    <col min="5" max="5" width="13.5703125" bestFit="1" customWidth="1"/>
    <col min="6" max="6" width="11.7109375" bestFit="1" customWidth="1"/>
    <col min="7" max="7" width="12.85546875" bestFit="1" customWidth="1"/>
    <col min="8" max="8" width="13" customWidth="1"/>
    <col min="9" max="9" width="17" bestFit="1" customWidth="1"/>
  </cols>
  <sheetData>
    <row r="1" spans="1:11" s="19" customFormat="1" ht="54" customHeight="1" x14ac:dyDescent="0.25">
      <c r="A1" s="20"/>
      <c r="B1" s="21" t="s">
        <v>107</v>
      </c>
    </row>
    <row r="3" spans="1:11" ht="5.25" customHeight="1" x14ac:dyDescent="0.25">
      <c r="B3" s="23"/>
      <c r="C3" s="23"/>
      <c r="D3" s="23"/>
      <c r="E3" s="23"/>
      <c r="F3" s="23"/>
      <c r="G3" s="23"/>
    </row>
    <row r="4" spans="1:11" ht="18.75" x14ac:dyDescent="0.3">
      <c r="B4" s="24" t="s">
        <v>111</v>
      </c>
      <c r="C4" s="25">
        <v>1000</v>
      </c>
      <c r="D4" s="23"/>
      <c r="E4" s="26" t="s">
        <v>109</v>
      </c>
      <c r="F4" s="23"/>
      <c r="G4" s="27">
        <f>tblGoals[[#Totals],[% Funded]]</f>
        <v>0.20627802690582961</v>
      </c>
      <c r="H4" s="15">
        <f>1-G4</f>
        <v>0.79372197309417036</v>
      </c>
    </row>
    <row r="5" spans="1:11" ht="18.75" x14ac:dyDescent="0.3">
      <c r="B5" s="24" t="s">
        <v>110</v>
      </c>
      <c r="C5" s="25">
        <f>-SUMIFS(tblTrans[Income/(Expense)],tblTrans[Subcategory],"Savings")</f>
        <v>3600</v>
      </c>
      <c r="D5" s="23"/>
      <c r="E5" s="26" t="s">
        <v>106</v>
      </c>
      <c r="F5" s="23"/>
      <c r="G5" s="28">
        <f>MAX(tblGoals[Months to Goal])</f>
        <v>45</v>
      </c>
    </row>
    <row r="6" spans="1:11" ht="18.75" x14ac:dyDescent="0.3">
      <c r="B6" s="29" t="s">
        <v>112</v>
      </c>
      <c r="C6" s="30">
        <f>SUM(C4:C5)</f>
        <v>4600</v>
      </c>
      <c r="D6" s="23"/>
      <c r="E6" s="26" t="s">
        <v>108</v>
      </c>
      <c r="F6" s="23"/>
      <c r="G6" s="31">
        <v>400</v>
      </c>
    </row>
    <row r="7" spans="1:11" ht="5.25" customHeight="1" x14ac:dyDescent="0.3">
      <c r="B7" s="32"/>
      <c r="C7" s="33"/>
      <c r="D7" s="23"/>
      <c r="E7" s="26"/>
      <c r="F7" s="23"/>
      <c r="G7" s="25"/>
    </row>
    <row r="8" spans="1:11" ht="18.75" x14ac:dyDescent="0.3">
      <c r="B8" s="17"/>
      <c r="C8" s="22"/>
    </row>
    <row r="9" spans="1:11" x14ac:dyDescent="0.25">
      <c r="B9" t="s">
        <v>0</v>
      </c>
      <c r="C9" s="34" t="s">
        <v>1</v>
      </c>
      <c r="D9" t="s">
        <v>103</v>
      </c>
      <c r="E9" s="9" t="s">
        <v>98</v>
      </c>
      <c r="F9" s="9" t="s">
        <v>99</v>
      </c>
      <c r="G9" s="9" t="s">
        <v>100</v>
      </c>
      <c r="H9" s="9" t="s">
        <v>101</v>
      </c>
      <c r="I9" s="9" t="s">
        <v>102</v>
      </c>
    </row>
    <row r="10" spans="1:11" x14ac:dyDescent="0.25">
      <c r="B10" s="10" t="s">
        <v>2</v>
      </c>
      <c r="C10" s="35">
        <v>1</v>
      </c>
      <c r="D10" s="12">
        <v>3000</v>
      </c>
      <c r="E10" s="12">
        <f>SUMIFS(tblGoals[Target],tblGoals[Priority],"&lt;="&amp;tblGoals[[#This Row],[Priority]])</f>
        <v>3000</v>
      </c>
      <c r="F10" s="12">
        <f>_xlfn.LET(
    _xlpm.total,  TotalSavings,
    _xlpm.prev,   tblGoals[[#This Row],[Cum Target]]-tblGoals[[#This Row],[Target]],
    _xlpm.avail,  _xlpm.total - _xlpm.prev,
    MAX(0, MIN(tblGoals[[#This Row],[Target]], _xlpm.avail))
)</f>
        <v>3000</v>
      </c>
      <c r="G10" s="12">
        <f>tblGoals[[#This Row],[Target]]-tblGoals[[#This Row],[Allocated]]</f>
        <v>0</v>
      </c>
      <c r="H10" s="14">
        <f>IF(tblGoals[[#This Row],[Target]]=0,0,tblGoals[[#This Row],[Allocated]]/tblGoals[[#This Row],[Target]])</f>
        <v>1</v>
      </c>
      <c r="I10">
        <f>IF(TargetSavedMonthly&lt;=0,
   "",
   MAX(0, ROUNDUP((tblGoals[[#This Row],[Cum Target]]-TotalSavings)/TargetSavedMonthly,0))
)</f>
        <v>0</v>
      </c>
    </row>
    <row r="11" spans="1:11" x14ac:dyDescent="0.25">
      <c r="B11" s="10" t="s">
        <v>3</v>
      </c>
      <c r="C11" s="35">
        <v>2</v>
      </c>
      <c r="D11" s="12">
        <v>5000</v>
      </c>
      <c r="E11" s="12">
        <f>SUMIFS(tblGoals[Target],tblGoals[Priority],"&lt;="&amp;tblGoals[[#This Row],[Priority]])</f>
        <v>8000</v>
      </c>
      <c r="F11" s="12">
        <f>_xlfn.LET(
    _xlpm.total,  TotalSavings,
    _xlpm.prev,   tblGoals[[#This Row],[Cum Target]]-tblGoals[[#This Row],[Target]],
    _xlpm.avail,  _xlpm.total - _xlpm.prev,
    MAX(0, MIN(tblGoals[[#This Row],[Target]], _xlpm.avail))
)</f>
        <v>1600</v>
      </c>
      <c r="G11" s="12">
        <f>tblGoals[[#This Row],[Target]]-tblGoals[[#This Row],[Allocated]]</f>
        <v>3400</v>
      </c>
      <c r="H11" s="14">
        <f>IF(tblGoals[[#This Row],[Target]]=0,0,tblGoals[[#This Row],[Allocated]]/tblGoals[[#This Row],[Target]])</f>
        <v>0.32</v>
      </c>
      <c r="I11">
        <f>IF(TargetSavedMonthly&lt;=0,
   "",
   MAX(0, ROUNDUP((tblGoals[[#This Row],[Cum Target]]-TotalSavings)/TargetSavedMonthly,0))
)</f>
        <v>9</v>
      </c>
      <c r="K11" s="8"/>
    </row>
    <row r="12" spans="1:11" x14ac:dyDescent="0.25">
      <c r="B12" s="10" t="s">
        <v>4</v>
      </c>
      <c r="C12" s="35">
        <v>3</v>
      </c>
      <c r="D12" s="12">
        <v>12000</v>
      </c>
      <c r="E12" s="12">
        <f>SUMIFS(tblGoals[Target],tblGoals[Priority],"&lt;="&amp;tblGoals[[#This Row],[Priority]])</f>
        <v>20000</v>
      </c>
      <c r="F12" s="12">
        <f>_xlfn.LET(
    _xlpm.total,  TotalSavings,
    _xlpm.prev,   tblGoals[[#This Row],[Cum Target]]-tblGoals[[#This Row],[Target]],
    _xlpm.avail,  _xlpm.total - _xlpm.prev,
    MAX(0, MIN(tblGoals[[#This Row],[Target]], _xlpm.avail))
)</f>
        <v>0</v>
      </c>
      <c r="G12" s="12">
        <f>tblGoals[[#This Row],[Target]]-tblGoals[[#This Row],[Allocated]]</f>
        <v>12000</v>
      </c>
      <c r="H12" s="14">
        <f>IF(tblGoals[[#This Row],[Target]]=0,0,tblGoals[[#This Row],[Allocated]]/tblGoals[[#This Row],[Target]])</f>
        <v>0</v>
      </c>
      <c r="I12">
        <f>IF(TargetSavedMonthly&lt;=0,
   "",
   MAX(0, ROUNDUP((tblGoals[[#This Row],[Cum Target]]-TotalSavings)/TargetSavedMonthly,0))
)</f>
        <v>39</v>
      </c>
      <c r="K12" s="8"/>
    </row>
    <row r="13" spans="1:11" x14ac:dyDescent="0.25">
      <c r="B13" s="10" t="s">
        <v>5</v>
      </c>
      <c r="C13" s="35">
        <v>4</v>
      </c>
      <c r="D13" s="12">
        <v>1500</v>
      </c>
      <c r="E13" s="12">
        <f>SUMIFS(tblGoals[Target],tblGoals[Priority],"&lt;="&amp;tblGoals[[#This Row],[Priority]])</f>
        <v>21500</v>
      </c>
      <c r="F13" s="12">
        <f>_xlfn.LET(
    _xlpm.total,  TotalSavings,
    _xlpm.prev,   tblGoals[[#This Row],[Cum Target]]-tblGoals[[#This Row],[Target]],
    _xlpm.avail,  _xlpm.total - _xlpm.prev,
    MAX(0, MIN(tblGoals[[#This Row],[Target]], _xlpm.avail))
)</f>
        <v>0</v>
      </c>
      <c r="G13" s="12">
        <f>tblGoals[[#This Row],[Target]]-tblGoals[[#This Row],[Allocated]]</f>
        <v>1500</v>
      </c>
      <c r="H13" s="14">
        <f>IF(tblGoals[[#This Row],[Target]]=0,0,tblGoals[[#This Row],[Allocated]]/tblGoals[[#This Row],[Target]])</f>
        <v>0</v>
      </c>
      <c r="I13">
        <f>IF(TargetSavedMonthly&lt;=0,
   "",
   MAX(0, ROUNDUP((tblGoals[[#This Row],[Cum Target]]-TotalSavings)/TargetSavedMonthly,0))
)</f>
        <v>43</v>
      </c>
      <c r="K13" s="8"/>
    </row>
    <row r="14" spans="1:11" x14ac:dyDescent="0.25">
      <c r="B14" s="11" t="s">
        <v>6</v>
      </c>
      <c r="C14" s="36">
        <v>5</v>
      </c>
      <c r="D14" s="13">
        <v>800</v>
      </c>
      <c r="E14" s="12">
        <f>SUMIFS(tblGoals[Target],tblGoals[Priority],"&lt;="&amp;tblGoals[[#This Row],[Priority]])</f>
        <v>22300</v>
      </c>
      <c r="F14" s="12">
        <f>_xlfn.LET(
    _xlpm.total,  TotalSavings,
    _xlpm.prev,   tblGoals[[#This Row],[Cum Target]]-tblGoals[[#This Row],[Target]],
    _xlpm.avail,  _xlpm.total - _xlpm.prev,
    MAX(0, MIN(tblGoals[[#This Row],[Target]], _xlpm.avail))
)</f>
        <v>0</v>
      </c>
      <c r="G14" s="12">
        <f>tblGoals[[#This Row],[Target]]-tblGoals[[#This Row],[Allocated]]</f>
        <v>800</v>
      </c>
      <c r="H14" s="14">
        <f>IF(tblGoals[[#This Row],[Target]]=0,0,tblGoals[[#This Row],[Allocated]]/tblGoals[[#This Row],[Target]])</f>
        <v>0</v>
      </c>
      <c r="I14">
        <f>IF(TargetSavedMonthly&lt;=0,
   "",
   MAX(0, ROUNDUP((tblGoals[[#This Row],[Cum Target]]-TotalSavings)/TargetSavedMonthly,0))
)</f>
        <v>45</v>
      </c>
      <c r="K14" s="8"/>
    </row>
    <row r="15" spans="1:11" x14ac:dyDescent="0.25">
      <c r="B15" s="11" t="s">
        <v>104</v>
      </c>
      <c r="C15" s="36"/>
      <c r="D15" s="16">
        <f>SUBTOTAL(109,tblGoals[Target])</f>
        <v>22300</v>
      </c>
      <c r="E15" s="11"/>
      <c r="F15" s="16">
        <f>SUBTOTAL(109,tblGoals[Allocated])</f>
        <v>4600</v>
      </c>
      <c r="G15" s="16">
        <f>SUBTOTAL(109,tblGoals[Remaining])</f>
        <v>17700</v>
      </c>
      <c r="H15" s="18">
        <f>tblGoals[[#Totals],[Allocated]]/tblGoals[[#Totals],[Target]]</f>
        <v>0.20627802690582961</v>
      </c>
      <c r="I15" s="11"/>
    </row>
  </sheetData>
  <conditionalFormatting sqref="H10:H15">
    <cfRule type="dataBar" priority="2">
      <dataBar>
        <cfvo type="min"/>
        <cfvo type="max"/>
        <color theme="8"/>
      </dataBar>
      <extLst>
        <ext xmlns:x14="http://schemas.microsoft.com/office/spreadsheetml/2009/9/main" uri="{B025F937-C7B1-47D3-B67F-A62EFF666E3E}">
          <x14:id>{934B4DC6-D0D8-47C5-95FC-B76A3FCB078C}</x14:id>
        </ext>
      </extLst>
    </cfRule>
  </conditionalFormatting>
  <pageMargins left="0.7" right="0.7" top="0.75" bottom="0.75" header="0.3" footer="0.3"/>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34B4DC6-D0D8-47C5-95FC-B76A3FCB078C}">
            <x14:dataBar minLength="0" maxLength="100" gradient="0">
              <x14:cfvo type="autoMin"/>
              <x14:cfvo type="autoMax"/>
              <x14:negativeFillColor rgb="FFFF0000"/>
              <x14:axisColor rgb="FF000000"/>
            </x14:dataBar>
          </x14:cfRule>
          <xm:sqref>H10:H15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8091D-9E48-4B99-ACB3-D84B34B7455F}">
  <sheetPr codeName="Sheet4"/>
  <dimension ref="A1:P24"/>
  <sheetViews>
    <sheetView showGridLines="0" zoomScale="115" zoomScaleNormal="115" workbookViewId="0">
      <selection activeCell="I26" sqref="I26"/>
    </sheetView>
  </sheetViews>
  <sheetFormatPr defaultRowHeight="15" x14ac:dyDescent="0.25"/>
  <cols>
    <col min="1" max="1" width="3.140625" customWidth="1"/>
    <col min="2" max="2" width="13.140625" bestFit="1" customWidth="1"/>
    <col min="3" max="3" width="21" customWidth="1"/>
    <col min="4" max="4" width="2" customWidth="1"/>
    <col min="5" max="5" width="13.140625" bestFit="1" customWidth="1"/>
    <col min="6" max="6" width="19.140625" customWidth="1"/>
    <col min="7" max="7" width="2" customWidth="1"/>
    <col min="8" max="8" width="12.42578125" customWidth="1"/>
    <col min="9" max="9" width="24.7109375" bestFit="1" customWidth="1"/>
    <col min="10" max="10" width="3.7109375" customWidth="1"/>
    <col min="11" max="11" width="19.7109375" customWidth="1"/>
    <col min="12" max="12" width="15.5703125" bestFit="1" customWidth="1"/>
    <col min="13" max="13" width="24.7109375" bestFit="1" customWidth="1"/>
    <col min="14" max="14" width="4.7109375" customWidth="1"/>
    <col min="15" max="15" width="10.42578125" bestFit="1" customWidth="1"/>
    <col min="16" max="16" width="20.5703125" bestFit="1" customWidth="1"/>
    <col min="17" max="279" width="10.42578125" bestFit="1" customWidth="1"/>
    <col min="280" max="280" width="11.28515625" bestFit="1" customWidth="1"/>
  </cols>
  <sheetData>
    <row r="1" spans="1:16" s="38" customFormat="1" ht="54" customHeight="1" x14ac:dyDescent="0.25">
      <c r="A1" s="40"/>
      <c r="B1" s="39" t="s">
        <v>121</v>
      </c>
      <c r="K1" s="39"/>
    </row>
    <row r="3" spans="1:16" x14ac:dyDescent="0.25">
      <c r="B3" s="41" t="s">
        <v>123</v>
      </c>
      <c r="C3" s="41"/>
      <c r="E3" s="41" t="s">
        <v>124</v>
      </c>
      <c r="F3" s="41"/>
      <c r="H3" s="41" t="s">
        <v>132</v>
      </c>
      <c r="I3" s="41"/>
      <c r="K3" s="41" t="s">
        <v>122</v>
      </c>
      <c r="L3" s="41"/>
      <c r="M3" s="41"/>
      <c r="O3" s="41" t="s">
        <v>128</v>
      </c>
      <c r="P3" s="41"/>
    </row>
    <row r="5" spans="1:16" x14ac:dyDescent="0.25">
      <c r="B5" s="3" t="s">
        <v>49</v>
      </c>
      <c r="C5" t="s">
        <v>19</v>
      </c>
      <c r="E5" s="3" t="s">
        <v>49</v>
      </c>
      <c r="F5" t="s">
        <v>26</v>
      </c>
      <c r="H5" s="3" t="s">
        <v>49</v>
      </c>
      <c r="I5" t="s">
        <v>116</v>
      </c>
      <c r="K5" s="3" t="s">
        <v>49</v>
      </c>
      <c r="L5" s="3" t="s">
        <v>50</v>
      </c>
      <c r="M5" t="s">
        <v>7</v>
      </c>
      <c r="O5" s="3" t="s">
        <v>49</v>
      </c>
      <c r="P5" t="s">
        <v>26</v>
      </c>
    </row>
    <row r="6" spans="1:16" x14ac:dyDescent="0.25">
      <c r="K6" t="s">
        <v>19</v>
      </c>
      <c r="L6" t="s">
        <v>113</v>
      </c>
      <c r="M6" s="7">
        <v>44000</v>
      </c>
    </row>
    <row r="7" spans="1:16" x14ac:dyDescent="0.25">
      <c r="C7" t="s">
        <v>119</v>
      </c>
      <c r="F7" t="s">
        <v>117</v>
      </c>
      <c r="I7" t="s">
        <v>7</v>
      </c>
      <c r="L7" t="s">
        <v>114</v>
      </c>
      <c r="M7" s="7">
        <v>27718</v>
      </c>
      <c r="P7" t="s">
        <v>117</v>
      </c>
    </row>
    <row r="8" spans="1:16" x14ac:dyDescent="0.25">
      <c r="B8" s="4" t="s">
        <v>10</v>
      </c>
      <c r="C8" s="37">
        <v>6092</v>
      </c>
      <c r="E8" s="4" t="s">
        <v>10</v>
      </c>
      <c r="F8" s="37">
        <v>3108</v>
      </c>
      <c r="H8" s="4" t="s">
        <v>10</v>
      </c>
      <c r="I8" s="6">
        <v>2984</v>
      </c>
      <c r="K8" t="s">
        <v>26</v>
      </c>
      <c r="L8" t="s">
        <v>118</v>
      </c>
      <c r="M8" s="7">
        <v>-1650</v>
      </c>
      <c r="O8" s="4" t="s">
        <v>30</v>
      </c>
      <c r="P8" s="37">
        <v>4616.6000000000004</v>
      </c>
    </row>
    <row r="9" spans="1:16" x14ac:dyDescent="0.25">
      <c r="B9" s="4" t="s">
        <v>11</v>
      </c>
      <c r="C9" s="37">
        <v>6272</v>
      </c>
      <c r="E9" s="4" t="s">
        <v>11</v>
      </c>
      <c r="F9" s="37">
        <v>2934.6000000000004</v>
      </c>
      <c r="H9" s="4" t="s">
        <v>11</v>
      </c>
      <c r="I9" s="6">
        <v>3337.400000000001</v>
      </c>
      <c r="L9" t="s">
        <v>29</v>
      </c>
      <c r="M9" s="7">
        <v>-11035.5</v>
      </c>
      <c r="O9" s="4" t="s">
        <v>27</v>
      </c>
      <c r="P9" s="37">
        <v>1233</v>
      </c>
    </row>
    <row r="10" spans="1:16" x14ac:dyDescent="0.25">
      <c r="B10" s="4" t="s">
        <v>12</v>
      </c>
      <c r="C10" s="37">
        <v>6751</v>
      </c>
      <c r="E10" s="4" t="s">
        <v>12</v>
      </c>
      <c r="F10" s="37">
        <v>3079.7</v>
      </c>
      <c r="H10" s="4" t="s">
        <v>12</v>
      </c>
      <c r="I10" s="6">
        <v>3671.2999999999993</v>
      </c>
      <c r="L10" t="s">
        <v>36</v>
      </c>
      <c r="M10" s="7">
        <v>-18182.800000000003</v>
      </c>
      <c r="O10" s="4" t="s">
        <v>42</v>
      </c>
      <c r="P10" s="37">
        <v>154</v>
      </c>
    </row>
    <row r="11" spans="1:16" x14ac:dyDescent="0.25">
      <c r="B11" s="4" t="s">
        <v>13</v>
      </c>
      <c r="C11" s="37">
        <v>7002</v>
      </c>
      <c r="E11" s="4" t="s">
        <v>13</v>
      </c>
      <c r="F11" s="37">
        <v>3068</v>
      </c>
      <c r="H11" s="4" t="s">
        <v>13</v>
      </c>
      <c r="I11" s="6">
        <v>3934.0000000000018</v>
      </c>
      <c r="L11" t="s">
        <v>41</v>
      </c>
      <c r="M11" s="7">
        <v>-379</v>
      </c>
      <c r="O11" s="4" t="s">
        <v>43</v>
      </c>
      <c r="P11" s="37">
        <v>225</v>
      </c>
    </row>
    <row r="12" spans="1:16" x14ac:dyDescent="0.25">
      <c r="B12" s="4" t="s">
        <v>14</v>
      </c>
      <c r="C12" s="37">
        <v>6891</v>
      </c>
      <c r="E12" s="4" t="s">
        <v>14</v>
      </c>
      <c r="F12" s="37">
        <v>3146.1</v>
      </c>
      <c r="H12" s="4" t="s">
        <v>14</v>
      </c>
      <c r="I12" s="6">
        <v>3744.8999999999996</v>
      </c>
      <c r="L12" t="s">
        <v>44</v>
      </c>
      <c r="M12" s="7">
        <v>-2322.6999999999994</v>
      </c>
      <c r="O12" s="4" t="s">
        <v>31</v>
      </c>
      <c r="P12" s="37">
        <v>605</v>
      </c>
    </row>
    <row r="13" spans="1:16" x14ac:dyDescent="0.25">
      <c r="B13" s="4" t="s">
        <v>15</v>
      </c>
      <c r="C13" s="37">
        <v>6616</v>
      </c>
      <c r="E13" s="4" t="s">
        <v>15</v>
      </c>
      <c r="F13" s="37">
        <v>3035.7</v>
      </c>
      <c r="H13" s="4" t="s">
        <v>15</v>
      </c>
      <c r="I13" s="6">
        <v>3580.2999999999997</v>
      </c>
      <c r="K13" t="s">
        <v>9</v>
      </c>
      <c r="M13" s="7">
        <v>38148</v>
      </c>
      <c r="O13" s="4" t="s">
        <v>32</v>
      </c>
      <c r="P13" s="37">
        <v>1883.5999999999997</v>
      </c>
    </row>
    <row r="14" spans="1:16" x14ac:dyDescent="0.25">
      <c r="B14" s="4" t="s">
        <v>16</v>
      </c>
      <c r="C14" s="37">
        <v>6342</v>
      </c>
      <c r="E14" s="4" t="s">
        <v>16</v>
      </c>
      <c r="F14" s="37">
        <v>3095</v>
      </c>
      <c r="H14" s="4" t="s">
        <v>16</v>
      </c>
      <c r="I14" s="6">
        <v>3246.9999999999977</v>
      </c>
      <c r="O14" s="4" t="s">
        <v>33</v>
      </c>
      <c r="P14" s="37">
        <v>416.4</v>
      </c>
    </row>
    <row r="15" spans="1:16" x14ac:dyDescent="0.25">
      <c r="B15" s="4" t="s">
        <v>20</v>
      </c>
      <c r="C15" s="37">
        <v>6857</v>
      </c>
      <c r="E15" s="4" t="s">
        <v>20</v>
      </c>
      <c r="F15" s="37">
        <v>2982.0999999999995</v>
      </c>
      <c r="H15" s="4" t="s">
        <v>20</v>
      </c>
      <c r="I15" s="6">
        <v>3874.8999999999992</v>
      </c>
      <c r="O15" s="4" t="s">
        <v>37</v>
      </c>
      <c r="P15" s="37">
        <v>644.70000000000005</v>
      </c>
    </row>
    <row r="16" spans="1:16" x14ac:dyDescent="0.25">
      <c r="B16" s="4" t="s">
        <v>17</v>
      </c>
      <c r="C16" s="37">
        <v>7127</v>
      </c>
      <c r="E16" s="4" t="s">
        <v>17</v>
      </c>
      <c r="F16" s="37">
        <v>3117.1</v>
      </c>
      <c r="H16" s="4" t="s">
        <v>17</v>
      </c>
      <c r="I16" s="6">
        <v>4009.8999999999996</v>
      </c>
      <c r="O16" s="4" t="s">
        <v>34</v>
      </c>
      <c r="P16" s="37">
        <v>495.00000000000006</v>
      </c>
    </row>
    <row r="17" spans="2:16" x14ac:dyDescent="0.25">
      <c r="B17" s="4" t="s">
        <v>18</v>
      </c>
      <c r="C17" s="37">
        <v>6023</v>
      </c>
      <c r="E17" s="4" t="s">
        <v>18</v>
      </c>
      <c r="F17" s="37">
        <v>3128.6999999999994</v>
      </c>
      <c r="H17" s="4" t="s">
        <v>18</v>
      </c>
      <c r="I17" s="6">
        <v>2894.3000000000006</v>
      </c>
      <c r="O17" s="4" t="s">
        <v>38</v>
      </c>
      <c r="P17" s="37">
        <v>7171.0999999999985</v>
      </c>
    </row>
    <row r="18" spans="2:16" x14ac:dyDescent="0.25">
      <c r="B18" s="4" t="s">
        <v>126</v>
      </c>
      <c r="C18" s="37">
        <v>5745</v>
      </c>
      <c r="E18" s="4" t="s">
        <v>126</v>
      </c>
      <c r="F18" s="37">
        <v>2875</v>
      </c>
      <c r="H18" s="4" t="s">
        <v>126</v>
      </c>
      <c r="I18" s="6">
        <v>2870</v>
      </c>
      <c r="O18" s="4" t="s">
        <v>35</v>
      </c>
      <c r="P18" s="37">
        <v>330</v>
      </c>
    </row>
    <row r="19" spans="2:16" x14ac:dyDescent="0.25">
      <c r="B19" s="4" t="s">
        <v>9</v>
      </c>
      <c r="C19" s="37">
        <v>71718</v>
      </c>
      <c r="E19" s="4" t="s">
        <v>9</v>
      </c>
      <c r="F19" s="37">
        <v>33570</v>
      </c>
      <c r="H19" s="4" t="s">
        <v>9</v>
      </c>
      <c r="I19" s="6">
        <v>38148</v>
      </c>
      <c r="O19" s="4" t="s">
        <v>47</v>
      </c>
      <c r="P19" s="37">
        <v>1650</v>
      </c>
    </row>
    <row r="20" spans="2:16" x14ac:dyDescent="0.25">
      <c r="O20" s="4" t="s">
        <v>45</v>
      </c>
      <c r="P20" s="37">
        <v>1652.5</v>
      </c>
    </row>
    <row r="21" spans="2:16" x14ac:dyDescent="0.25">
      <c r="O21" s="4" t="s">
        <v>39</v>
      </c>
      <c r="P21" s="37">
        <v>440</v>
      </c>
    </row>
    <row r="22" spans="2:16" x14ac:dyDescent="0.25">
      <c r="O22" s="4" t="s">
        <v>40</v>
      </c>
      <c r="P22" s="37">
        <v>9927</v>
      </c>
    </row>
    <row r="23" spans="2:16" x14ac:dyDescent="0.25">
      <c r="O23" s="4" t="s">
        <v>28</v>
      </c>
      <c r="P23" s="37">
        <v>1455.8999999999999</v>
      </c>
    </row>
    <row r="24" spans="2:16" x14ac:dyDescent="0.25">
      <c r="O24" s="4" t="s">
        <v>46</v>
      </c>
      <c r="P24" s="37">
        <v>670.20000000000016</v>
      </c>
    </row>
  </sheetData>
  <pageMargins left="0.7" right="0.7" top="0.75" bottom="0.75" header="0.3" footer="0.3"/>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B2573-ABBB-4572-8E17-138AA9CB563B}">
  <sheetPr codeName="Sheet5"/>
  <dimension ref="A1:J533"/>
  <sheetViews>
    <sheetView showGridLines="0" zoomScale="115" zoomScaleNormal="115" workbookViewId="0">
      <selection activeCell="M14" sqref="M14"/>
    </sheetView>
  </sheetViews>
  <sheetFormatPr defaultRowHeight="15" x14ac:dyDescent="0.25"/>
  <cols>
    <col min="1" max="1" width="4" customWidth="1"/>
    <col min="2" max="2" width="10.5703125" bestFit="1" customWidth="1"/>
    <col min="3" max="3" width="11.28515625" bestFit="1" customWidth="1"/>
    <col min="4" max="4" width="21.7109375" bestFit="1" customWidth="1"/>
    <col min="5" max="5" width="16" bestFit="1" customWidth="1"/>
    <col min="6" max="6" width="17.7109375" bestFit="1" customWidth="1"/>
    <col min="7" max="7" width="20.140625" bestFit="1" customWidth="1"/>
    <col min="8" max="9" width="17" bestFit="1" customWidth="1"/>
    <col min="10" max="10" width="16.28515625" bestFit="1" customWidth="1"/>
  </cols>
  <sheetData>
    <row r="1" spans="1:10" s="51" customFormat="1" ht="54" customHeight="1" x14ac:dyDescent="0.25">
      <c r="A1" s="52"/>
      <c r="B1" s="53" t="s">
        <v>130</v>
      </c>
    </row>
    <row r="3" spans="1:10" x14ac:dyDescent="0.25">
      <c r="B3" t="s">
        <v>51</v>
      </c>
      <c r="C3" t="s">
        <v>52</v>
      </c>
      <c r="D3" t="s">
        <v>53</v>
      </c>
      <c r="E3" t="s">
        <v>54</v>
      </c>
      <c r="F3" t="s">
        <v>55</v>
      </c>
      <c r="G3" t="s">
        <v>56</v>
      </c>
      <c r="H3" t="s">
        <v>8</v>
      </c>
      <c r="I3" t="s">
        <v>50</v>
      </c>
      <c r="J3" t="s">
        <v>49</v>
      </c>
    </row>
    <row r="4" spans="1:10" x14ac:dyDescent="0.25">
      <c r="B4" t="s">
        <v>57</v>
      </c>
      <c r="C4" s="1">
        <v>46023</v>
      </c>
      <c r="D4" t="s">
        <v>58</v>
      </c>
      <c r="E4" s="2"/>
      <c r="F4" s="2">
        <v>35</v>
      </c>
      <c r="G4" s="2">
        <f>tblTrans[[#This Row],[Credit (Income)]]-tblTrans[[#This Row],[Debit (Spend)]]</f>
        <v>35</v>
      </c>
      <c r="H4" s="2" t="str" cm="1">
        <f t="array" ref="H4">_xlfn.XLOOKUP(TRUE,ISNUMBER(SEARCH(Categories[Description],tblTrans[[#This Row],[Description]])),Categories[Subcategory],"Uncategorised")</f>
        <v>Interest Earned</v>
      </c>
      <c r="I4" s="2" t="str" cm="1">
        <f t="array" ref="I4">_xlfn.XLOOKUP(TRUE,ISNUMBER(SEARCH(Categories[Description],tblTrans[[#This Row],[Description]])),Categories[Category],"Uncategorised")</f>
        <v>Variable Income</v>
      </c>
      <c r="J4" s="2" t="str" cm="1">
        <f t="array" ref="J4">_xlfn.XLOOKUP(TRUE,ISNUMBER(SEARCH(Categories[Description],tblTrans[[#This Row],[Description]])),Categories[Category Type],"Uncategorised")</f>
        <v>Income</v>
      </c>
    </row>
    <row r="5" spans="1:10" x14ac:dyDescent="0.25">
      <c r="B5" t="s">
        <v>59</v>
      </c>
      <c r="C5" s="1">
        <v>46023</v>
      </c>
      <c r="D5" t="s">
        <v>60</v>
      </c>
      <c r="E5" s="2">
        <v>500</v>
      </c>
      <c r="F5" s="2"/>
      <c r="G5" s="2">
        <f>tblTrans[[#This Row],[Credit (Income)]]-tblTrans[[#This Row],[Debit (Spend)]]</f>
        <v>-500</v>
      </c>
      <c r="H5" s="2" t="str" cm="1">
        <f t="array" ref="H5">_xlfn.XLOOKUP(TRUE,ISNUMBER(SEARCH(Categories[Description],tblTrans[[#This Row],[Description]])),Categories[Subcategory],"Uncategorised")</f>
        <v>Savings</v>
      </c>
      <c r="I5" s="2" t="str" cm="1">
        <f t="array" ref="I5">_xlfn.XLOOKUP(TRUE,ISNUMBER(SEARCH(Categories[Description],tblTrans[[#This Row],[Description]])),Categories[Category],"Uncategorised")</f>
        <v>Transfer</v>
      </c>
      <c r="J5" s="2" t="str" cm="1">
        <f t="array" ref="J5">_xlfn.XLOOKUP(TRUE,ISNUMBER(SEARCH(Categories[Description],tblTrans[[#This Row],[Description]])),Categories[Category Type],"Uncategorised")</f>
        <v>Not Reported</v>
      </c>
    </row>
    <row r="6" spans="1:10" x14ac:dyDescent="0.25">
      <c r="B6" t="s">
        <v>57</v>
      </c>
      <c r="C6" s="1">
        <v>46023</v>
      </c>
      <c r="D6" t="s">
        <v>61</v>
      </c>
      <c r="E6" s="2"/>
      <c r="F6" s="2">
        <v>500</v>
      </c>
      <c r="G6" s="2">
        <f>tblTrans[[#This Row],[Credit (Income)]]-tblTrans[[#This Row],[Debit (Spend)]]</f>
        <v>500</v>
      </c>
      <c r="H6" s="2" t="str" cm="1">
        <f t="array" ref="H6">_xlfn.XLOOKUP(TRUE,ISNUMBER(SEARCH(Categories[Description],tblTrans[[#This Row],[Description]])),Categories[Subcategory],"Uncategorised")</f>
        <v>Bank Transfer</v>
      </c>
      <c r="I6" s="2" t="str" cm="1">
        <f t="array" ref="I6">_xlfn.XLOOKUP(TRUE,ISNUMBER(SEARCH(Categories[Description],tblTrans[[#This Row],[Description]])),Categories[Category],"Uncategorised")</f>
        <v>Transfer</v>
      </c>
      <c r="J6" s="2" t="str" cm="1">
        <f t="array" ref="J6">_xlfn.XLOOKUP(TRUE,ISNUMBER(SEARCH(Categories[Description],tblTrans[[#This Row],[Description]])),Categories[Category Type],"Uncategorised")</f>
        <v>Not Reported</v>
      </c>
    </row>
    <row r="7" spans="1:10" x14ac:dyDescent="0.25">
      <c r="B7" t="s">
        <v>57</v>
      </c>
      <c r="C7" s="1">
        <v>46023</v>
      </c>
      <c r="D7" t="s">
        <v>24</v>
      </c>
      <c r="E7" s="2"/>
      <c r="F7" s="2">
        <v>2057</v>
      </c>
      <c r="G7" s="2">
        <f>tblTrans[[#This Row],[Credit (Income)]]-tblTrans[[#This Row],[Debit (Spend)]]</f>
        <v>2057</v>
      </c>
      <c r="H7" s="2" t="str" cm="1">
        <f t="array" ref="H7">_xlfn.XLOOKUP(TRUE,ISNUMBER(SEARCH(Categories[Description],tblTrans[[#This Row],[Description]])),Categories[Subcategory],"Uncategorised")</f>
        <v>Side Hustle</v>
      </c>
      <c r="I7" s="2" t="str" cm="1">
        <f t="array" ref="I7">_xlfn.XLOOKUP(TRUE,ISNUMBER(SEARCH(Categories[Description],tblTrans[[#This Row],[Description]])),Categories[Category],"Uncategorised")</f>
        <v>Variable Income</v>
      </c>
      <c r="J7" s="2" t="str" cm="1">
        <f t="array" ref="J7">_xlfn.XLOOKUP(TRUE,ISNUMBER(SEARCH(Categories[Description],tblTrans[[#This Row],[Description]])),Categories[Category Type],"Uncategorised")</f>
        <v>Income</v>
      </c>
    </row>
    <row r="8" spans="1:10" x14ac:dyDescent="0.25">
      <c r="B8" t="s">
        <v>59</v>
      </c>
      <c r="C8" s="1">
        <v>46026</v>
      </c>
      <c r="D8" t="s">
        <v>62</v>
      </c>
      <c r="E8" s="2"/>
      <c r="F8" s="2">
        <v>4000</v>
      </c>
      <c r="G8" s="2">
        <f>tblTrans[[#This Row],[Credit (Income)]]-tblTrans[[#This Row],[Debit (Spend)]]</f>
        <v>4000</v>
      </c>
      <c r="H8" s="2" t="str" cm="1">
        <f t="array" ref="H8">_xlfn.XLOOKUP(TRUE,ISNUMBER(SEARCH(Categories[Description],tblTrans[[#This Row],[Description]])),Categories[Subcategory],"Uncategorised")</f>
        <v>Salary</v>
      </c>
      <c r="I8" s="2" t="str" cm="1">
        <f t="array" ref="I8">_xlfn.XLOOKUP(TRUE,ISNUMBER(SEARCH(Categories[Description],tblTrans[[#This Row],[Description]])),Categories[Category],"Uncategorised")</f>
        <v>Fixed Income</v>
      </c>
      <c r="J8" s="2" t="str" cm="1">
        <f t="array" ref="J8">_xlfn.XLOOKUP(TRUE,ISNUMBER(SEARCH(Categories[Description],tblTrans[[#This Row],[Description]])),Categories[Category Type],"Uncategorised")</f>
        <v>Income</v>
      </c>
    </row>
    <row r="9" spans="1:10" x14ac:dyDescent="0.25">
      <c r="B9" t="s">
        <v>63</v>
      </c>
      <c r="C9" s="1">
        <v>46026</v>
      </c>
      <c r="D9" t="s">
        <v>64</v>
      </c>
      <c r="E9" s="2">
        <v>5</v>
      </c>
      <c r="F9" s="2"/>
      <c r="G9" s="2">
        <f>tblTrans[[#This Row],[Credit (Income)]]-tblTrans[[#This Row],[Debit (Spend)]]</f>
        <v>-5</v>
      </c>
      <c r="H9" s="2" t="str" cm="1">
        <f t="array" ref="H9">_xlfn.XLOOKUP(TRUE,ISNUMBER(SEARCH(Categories[Description],tblTrans[[#This Row],[Description]])),Categories[Subcategory],"Uncategorised")</f>
        <v>Coffee</v>
      </c>
      <c r="I9" s="2" t="str" cm="1">
        <f t="array" ref="I9">_xlfn.XLOOKUP(TRUE,ISNUMBER(SEARCH(Categories[Description],tblTrans[[#This Row],[Description]])),Categories[Category],"Uncategorised")</f>
        <v>Discretionary</v>
      </c>
      <c r="J9" s="2" t="str" cm="1">
        <f t="array" ref="J9">_xlfn.XLOOKUP(TRUE,ISNUMBER(SEARCH(Categories[Description],tblTrans[[#This Row],[Description]])),Categories[Category Type],"Uncategorised")</f>
        <v>Expense</v>
      </c>
    </row>
    <row r="10" spans="1:10" x14ac:dyDescent="0.25">
      <c r="B10" t="s">
        <v>59</v>
      </c>
      <c r="C10" s="1">
        <v>46027</v>
      </c>
      <c r="D10" t="s">
        <v>65</v>
      </c>
      <c r="E10" s="2">
        <v>900</v>
      </c>
      <c r="F10" s="2"/>
      <c r="G10" s="2">
        <f>tblTrans[[#This Row],[Credit (Income)]]-tblTrans[[#This Row],[Debit (Spend)]]</f>
        <v>-900</v>
      </c>
      <c r="H10" s="2" t="str" cm="1">
        <f t="array" ref="H10">_xlfn.XLOOKUP(TRUE,ISNUMBER(SEARCH(Categories[Description],tblTrans[[#This Row],[Description]])),Categories[Subcategory],"Uncategorised")</f>
        <v>Rent</v>
      </c>
      <c r="I10" s="2" t="str" cm="1">
        <f t="array" ref="I10">_xlfn.XLOOKUP(TRUE,ISNUMBER(SEARCH(Categories[Description],tblTrans[[#This Row],[Description]])),Categories[Category],"Uncategorised")</f>
        <v>Living Expenses</v>
      </c>
      <c r="J10" s="2" t="str" cm="1">
        <f t="array" ref="J10">_xlfn.XLOOKUP(TRUE,ISNUMBER(SEARCH(Categories[Description],tblTrans[[#This Row],[Description]])),Categories[Category Type],"Uncategorised")</f>
        <v>Expense</v>
      </c>
    </row>
    <row r="11" spans="1:10" x14ac:dyDescent="0.25">
      <c r="B11" t="s">
        <v>59</v>
      </c>
      <c r="C11" s="1">
        <v>46027</v>
      </c>
      <c r="D11" t="s">
        <v>66</v>
      </c>
      <c r="E11" s="2">
        <v>150</v>
      </c>
      <c r="F11" s="2"/>
      <c r="G11" s="2">
        <f>tblTrans[[#This Row],[Credit (Income)]]-tblTrans[[#This Row],[Debit (Spend)]]</f>
        <v>-150</v>
      </c>
      <c r="H11" s="2" t="str" cm="1">
        <f t="array" ref="H11">_xlfn.XLOOKUP(TRUE,ISNUMBER(SEARCH(Categories[Description],tblTrans[[#This Row],[Description]])),Categories[Subcategory],"Uncategorised")</f>
        <v>Loan Repayment</v>
      </c>
      <c r="I11" s="2" t="str" cm="1">
        <f t="array" ref="I11">_xlfn.XLOOKUP(TRUE,ISNUMBER(SEARCH(Categories[Description],tblTrans[[#This Row],[Description]])),Categories[Category],"Uncategorised")</f>
        <v>Debt</v>
      </c>
      <c r="J11" s="2" t="str" cm="1">
        <f t="array" ref="J11">_xlfn.XLOOKUP(TRUE,ISNUMBER(SEARCH(Categories[Description],tblTrans[[#This Row],[Description]])),Categories[Category Type],"Uncategorised")</f>
        <v>Expense</v>
      </c>
    </row>
    <row r="12" spans="1:10" x14ac:dyDescent="0.25">
      <c r="B12" t="s">
        <v>59</v>
      </c>
      <c r="C12" s="1">
        <v>46027</v>
      </c>
      <c r="D12" t="s">
        <v>67</v>
      </c>
      <c r="E12" s="2">
        <v>500</v>
      </c>
      <c r="F12" s="2"/>
      <c r="G12" s="2">
        <f>tblTrans[[#This Row],[Credit (Income)]]-tblTrans[[#This Row],[Debit (Spend)]]</f>
        <v>-500</v>
      </c>
      <c r="H12" s="2" t="str" cm="1">
        <f t="array" ref="H12">_xlfn.XLOOKUP(TRUE,ISNUMBER(SEARCH(Categories[Description],tblTrans[[#This Row],[Description]])),Categories[Subcategory],"Uncategorised")</f>
        <v>Bank Transfer</v>
      </c>
      <c r="I12" s="2" t="str" cm="1">
        <f t="array" ref="I12">_xlfn.XLOOKUP(TRUE,ISNUMBER(SEARCH(Categories[Description],tblTrans[[#This Row],[Description]])),Categories[Category],"Uncategorised")</f>
        <v>Transfer</v>
      </c>
      <c r="J12" s="2" t="str" cm="1">
        <f t="array" ref="J12">_xlfn.XLOOKUP(TRUE,ISNUMBER(SEARCH(Categories[Description],tblTrans[[#This Row],[Description]])),Categories[Category Type],"Uncategorised")</f>
        <v>Not Reported</v>
      </c>
    </row>
    <row r="13" spans="1:10" x14ac:dyDescent="0.25">
      <c r="B13" t="s">
        <v>63</v>
      </c>
      <c r="C13" s="1">
        <v>46027</v>
      </c>
      <c r="D13" t="s">
        <v>61</v>
      </c>
      <c r="E13" s="2"/>
      <c r="F13" s="2">
        <v>500</v>
      </c>
      <c r="G13" s="2">
        <f>tblTrans[[#This Row],[Credit (Income)]]-tblTrans[[#This Row],[Debit (Spend)]]</f>
        <v>500</v>
      </c>
      <c r="H13" s="2" t="str" cm="1">
        <f t="array" ref="H13">_xlfn.XLOOKUP(TRUE,ISNUMBER(SEARCH(Categories[Description],tblTrans[[#This Row],[Description]])),Categories[Subcategory],"Uncategorised")</f>
        <v>Bank Transfer</v>
      </c>
      <c r="I13" s="2" t="str" cm="1">
        <f t="array" ref="I13">_xlfn.XLOOKUP(TRUE,ISNUMBER(SEARCH(Categories[Description],tblTrans[[#This Row],[Description]])),Categories[Category],"Uncategorised")</f>
        <v>Transfer</v>
      </c>
      <c r="J13" s="2" t="str" cm="1">
        <f t="array" ref="J13">_xlfn.XLOOKUP(TRUE,ISNUMBER(SEARCH(Categories[Description],tblTrans[[#This Row],[Description]])),Categories[Category Type],"Uncategorised")</f>
        <v>Not Reported</v>
      </c>
    </row>
    <row r="14" spans="1:10" x14ac:dyDescent="0.25">
      <c r="B14" t="s">
        <v>63</v>
      </c>
      <c r="C14" s="1">
        <v>46027</v>
      </c>
      <c r="D14" t="s">
        <v>64</v>
      </c>
      <c r="E14" s="2">
        <v>5</v>
      </c>
      <c r="F14" s="2"/>
      <c r="G14" s="2">
        <f>tblTrans[[#This Row],[Credit (Income)]]-tblTrans[[#This Row],[Debit (Spend)]]</f>
        <v>-5</v>
      </c>
      <c r="H14" s="2" t="str" cm="1">
        <f t="array" ref="H14">_xlfn.XLOOKUP(TRUE,ISNUMBER(SEARCH(Categories[Description],tblTrans[[#This Row],[Description]])),Categories[Subcategory],"Uncategorised")</f>
        <v>Coffee</v>
      </c>
      <c r="I14" s="2" t="str" cm="1">
        <f t="array" ref="I14">_xlfn.XLOOKUP(TRUE,ISNUMBER(SEARCH(Categories[Description],tblTrans[[#This Row],[Description]])),Categories[Category],"Uncategorised")</f>
        <v>Discretionary</v>
      </c>
      <c r="J14" s="2" t="str" cm="1">
        <f t="array" ref="J14">_xlfn.XLOOKUP(TRUE,ISNUMBER(SEARCH(Categories[Description],tblTrans[[#This Row],[Description]])),Categories[Category Type],"Uncategorised")</f>
        <v>Expense</v>
      </c>
    </row>
    <row r="15" spans="1:10" x14ac:dyDescent="0.25">
      <c r="B15" t="s">
        <v>63</v>
      </c>
      <c r="C15" s="1">
        <v>46028</v>
      </c>
      <c r="D15" t="s">
        <v>64</v>
      </c>
      <c r="E15" s="2">
        <v>5</v>
      </c>
      <c r="F15" s="2"/>
      <c r="G15" s="2">
        <f>tblTrans[[#This Row],[Credit (Income)]]-tblTrans[[#This Row],[Debit (Spend)]]</f>
        <v>-5</v>
      </c>
      <c r="H15" s="2" t="str" cm="1">
        <f t="array" ref="H15">_xlfn.XLOOKUP(TRUE,ISNUMBER(SEARCH(Categories[Description],tblTrans[[#This Row],[Description]])),Categories[Subcategory],"Uncategorised")</f>
        <v>Coffee</v>
      </c>
      <c r="I15" s="2" t="str" cm="1">
        <f t="array" ref="I15">_xlfn.XLOOKUP(TRUE,ISNUMBER(SEARCH(Categories[Description],tblTrans[[#This Row],[Description]])),Categories[Category],"Uncategorised")</f>
        <v>Discretionary</v>
      </c>
      <c r="J15" s="2" t="str" cm="1">
        <f t="array" ref="J15">_xlfn.XLOOKUP(TRUE,ISNUMBER(SEARCH(Categories[Description],tblTrans[[#This Row],[Description]])),Categories[Category Type],"Uncategorised")</f>
        <v>Expense</v>
      </c>
    </row>
    <row r="16" spans="1:10" x14ac:dyDescent="0.25">
      <c r="B16" t="s">
        <v>63</v>
      </c>
      <c r="C16" s="1">
        <v>46029</v>
      </c>
      <c r="D16" t="s">
        <v>64</v>
      </c>
      <c r="E16" s="2">
        <v>5</v>
      </c>
      <c r="F16" s="2"/>
      <c r="G16" s="2">
        <f>tblTrans[[#This Row],[Credit (Income)]]-tblTrans[[#This Row],[Debit (Spend)]]</f>
        <v>-5</v>
      </c>
      <c r="H16" s="2" t="str" cm="1">
        <f t="array" ref="H16">_xlfn.XLOOKUP(TRUE,ISNUMBER(SEARCH(Categories[Description],tblTrans[[#This Row],[Description]])),Categories[Subcategory],"Uncategorised")</f>
        <v>Coffee</v>
      </c>
      <c r="I16" s="2" t="str" cm="1">
        <f t="array" ref="I16">_xlfn.XLOOKUP(TRUE,ISNUMBER(SEARCH(Categories[Description],tblTrans[[#This Row],[Description]])),Categories[Category],"Uncategorised")</f>
        <v>Discretionary</v>
      </c>
      <c r="J16" s="2" t="str" cm="1">
        <f t="array" ref="J16">_xlfn.XLOOKUP(TRUE,ISNUMBER(SEARCH(Categories[Description],tblTrans[[#This Row],[Description]])),Categories[Category Type],"Uncategorised")</f>
        <v>Expense</v>
      </c>
    </row>
    <row r="17" spans="2:10" x14ac:dyDescent="0.25">
      <c r="B17" t="s">
        <v>63</v>
      </c>
      <c r="C17" s="1">
        <v>46030</v>
      </c>
      <c r="D17" t="s">
        <v>64</v>
      </c>
      <c r="E17" s="2">
        <v>5</v>
      </c>
      <c r="F17" s="2"/>
      <c r="G17" s="2">
        <f>tblTrans[[#This Row],[Credit (Income)]]-tblTrans[[#This Row],[Debit (Spend)]]</f>
        <v>-5</v>
      </c>
      <c r="H17" s="2" t="str" cm="1">
        <f t="array" ref="H17">_xlfn.XLOOKUP(TRUE,ISNUMBER(SEARCH(Categories[Description],tblTrans[[#This Row],[Description]])),Categories[Subcategory],"Uncategorised")</f>
        <v>Coffee</v>
      </c>
      <c r="I17" s="2" t="str" cm="1">
        <f t="array" ref="I17">_xlfn.XLOOKUP(TRUE,ISNUMBER(SEARCH(Categories[Description],tblTrans[[#This Row],[Description]])),Categories[Category],"Uncategorised")</f>
        <v>Discretionary</v>
      </c>
      <c r="J17" s="2" t="str" cm="1">
        <f t="array" ref="J17">_xlfn.XLOOKUP(TRUE,ISNUMBER(SEARCH(Categories[Description],tblTrans[[#This Row],[Description]])),Categories[Category Type],"Uncategorised")</f>
        <v>Expense</v>
      </c>
    </row>
    <row r="18" spans="2:10" x14ac:dyDescent="0.25">
      <c r="B18" t="s">
        <v>63</v>
      </c>
      <c r="C18" s="1">
        <v>46030</v>
      </c>
      <c r="D18" t="s">
        <v>68</v>
      </c>
      <c r="E18" s="2">
        <v>155</v>
      </c>
      <c r="F18" s="2"/>
      <c r="G18" s="2">
        <f>tblTrans[[#This Row],[Credit (Income)]]-tblTrans[[#This Row],[Debit (Spend)]]</f>
        <v>-155</v>
      </c>
      <c r="H18" s="2" t="str" cm="1">
        <f t="array" ref="H18">_xlfn.XLOOKUP(TRUE,ISNUMBER(SEARCH(Categories[Description],tblTrans[[#This Row],[Description]])),Categories[Subcategory],"Uncategorised")</f>
        <v>Groceries</v>
      </c>
      <c r="I18" s="2" t="str" cm="1">
        <f t="array" ref="I18">_xlfn.XLOOKUP(TRUE,ISNUMBER(SEARCH(Categories[Description],tblTrans[[#This Row],[Description]])),Categories[Category],"Uncategorised")</f>
        <v>Living Expenses</v>
      </c>
      <c r="J18" s="2" t="str" cm="1">
        <f t="array" ref="J18">_xlfn.XLOOKUP(TRUE,ISNUMBER(SEARCH(Categories[Description],tblTrans[[#This Row],[Description]])),Categories[Category Type],"Uncategorised")</f>
        <v>Expense</v>
      </c>
    </row>
    <row r="19" spans="2:10" x14ac:dyDescent="0.25">
      <c r="B19" t="s">
        <v>59</v>
      </c>
      <c r="C19" s="1">
        <v>46033</v>
      </c>
      <c r="D19" t="s">
        <v>69</v>
      </c>
      <c r="E19" s="2">
        <v>100</v>
      </c>
      <c r="F19" s="2"/>
      <c r="G19" s="2">
        <f>tblTrans[[#This Row],[Credit (Income)]]-tblTrans[[#This Row],[Debit (Spend)]]</f>
        <v>-100</v>
      </c>
      <c r="H19" s="2" t="str" cm="1">
        <f t="array" ref="H19">_xlfn.XLOOKUP(TRUE,ISNUMBER(SEARCH(Categories[Description],tblTrans[[#This Row],[Description]])),Categories[Subcategory],"Uncategorised")</f>
        <v>Gas/Electrics</v>
      </c>
      <c r="I19" s="2" t="str" cm="1">
        <f t="array" ref="I19">_xlfn.XLOOKUP(TRUE,ISNUMBER(SEARCH(Categories[Description],tblTrans[[#This Row],[Description]])),Categories[Category],"Uncategorised")</f>
        <v>Living Expenses</v>
      </c>
      <c r="J19" s="2" t="str" cm="1">
        <f t="array" ref="J19">_xlfn.XLOOKUP(TRUE,ISNUMBER(SEARCH(Categories[Description],tblTrans[[#This Row],[Description]])),Categories[Category Type],"Uncategorised")</f>
        <v>Expense</v>
      </c>
    </row>
    <row r="20" spans="2:10" x14ac:dyDescent="0.25">
      <c r="B20" t="s">
        <v>63</v>
      </c>
      <c r="C20" s="1">
        <v>46033</v>
      </c>
      <c r="D20" t="s">
        <v>64</v>
      </c>
      <c r="E20" s="2">
        <v>5</v>
      </c>
      <c r="F20" s="2"/>
      <c r="G20" s="2">
        <f>tblTrans[[#This Row],[Credit (Income)]]-tblTrans[[#This Row],[Debit (Spend)]]</f>
        <v>-5</v>
      </c>
      <c r="H20" s="2" t="str" cm="1">
        <f t="array" ref="H20">_xlfn.XLOOKUP(TRUE,ISNUMBER(SEARCH(Categories[Description],tblTrans[[#This Row],[Description]])),Categories[Subcategory],"Uncategorised")</f>
        <v>Coffee</v>
      </c>
      <c r="I20" s="2" t="str" cm="1">
        <f t="array" ref="I20">_xlfn.XLOOKUP(TRUE,ISNUMBER(SEARCH(Categories[Description],tblTrans[[#This Row],[Description]])),Categories[Category],"Uncategorised")</f>
        <v>Discretionary</v>
      </c>
      <c r="J20" s="2" t="str" cm="1">
        <f t="array" ref="J20">_xlfn.XLOOKUP(TRUE,ISNUMBER(SEARCH(Categories[Description],tblTrans[[#This Row],[Description]])),Categories[Category Type],"Uncategorised")</f>
        <v>Expense</v>
      </c>
    </row>
    <row r="21" spans="2:10" x14ac:dyDescent="0.25">
      <c r="B21" t="s">
        <v>63</v>
      </c>
      <c r="C21" s="1">
        <v>46034</v>
      </c>
      <c r="D21" t="s">
        <v>64</v>
      </c>
      <c r="E21" s="2">
        <v>5</v>
      </c>
      <c r="F21" s="2"/>
      <c r="G21" s="2">
        <f>tblTrans[[#This Row],[Credit (Income)]]-tblTrans[[#This Row],[Debit (Spend)]]</f>
        <v>-5</v>
      </c>
      <c r="H21" s="2" t="str" cm="1">
        <f t="array" ref="H21">_xlfn.XLOOKUP(TRUE,ISNUMBER(SEARCH(Categories[Description],tblTrans[[#This Row],[Description]])),Categories[Subcategory],"Uncategorised")</f>
        <v>Coffee</v>
      </c>
      <c r="I21" s="2" t="str" cm="1">
        <f t="array" ref="I21">_xlfn.XLOOKUP(TRUE,ISNUMBER(SEARCH(Categories[Description],tblTrans[[#This Row],[Description]])),Categories[Category],"Uncategorised")</f>
        <v>Discretionary</v>
      </c>
      <c r="J21" s="2" t="str" cm="1">
        <f t="array" ref="J21">_xlfn.XLOOKUP(TRUE,ISNUMBER(SEARCH(Categories[Description],tblTrans[[#This Row],[Description]])),Categories[Category Type],"Uncategorised")</f>
        <v>Expense</v>
      </c>
    </row>
    <row r="22" spans="2:10" x14ac:dyDescent="0.25">
      <c r="B22" t="s">
        <v>63</v>
      </c>
      <c r="C22" s="1">
        <v>46035</v>
      </c>
      <c r="D22" t="s">
        <v>196</v>
      </c>
      <c r="E22" s="2">
        <v>77</v>
      </c>
      <c r="F22" s="2"/>
      <c r="G22" s="2">
        <f>tblTrans[[#This Row],[Credit (Income)]]-tblTrans[[#This Row],[Debit (Spend)]]</f>
        <v>-77</v>
      </c>
      <c r="H22" s="2" t="str" cm="1">
        <f t="array" ref="H22">_xlfn.XLOOKUP(TRUE,ISNUMBER(SEARCH(Categories[Description],tblTrans[[#This Row],[Description]])),Categories[Subcategory],"Uncategorised")</f>
        <v>MV Fuel</v>
      </c>
      <c r="I22" s="2" t="str" cm="1">
        <f t="array" ref="I22">_xlfn.XLOOKUP(TRUE,ISNUMBER(SEARCH(Categories[Description],tblTrans[[#This Row],[Description]])),Categories[Category],"Uncategorised")</f>
        <v>Transport</v>
      </c>
      <c r="J22" s="2" t="str" cm="1">
        <f t="array" ref="J22">_xlfn.XLOOKUP(TRUE,ISNUMBER(SEARCH(Categories[Description],tblTrans[[#This Row],[Description]])),Categories[Category Type],"Uncategorised")</f>
        <v>Expense</v>
      </c>
    </row>
    <row r="23" spans="2:10" x14ac:dyDescent="0.25">
      <c r="B23" t="s">
        <v>63</v>
      </c>
      <c r="C23" s="1">
        <v>46035</v>
      </c>
      <c r="D23" t="s">
        <v>64</v>
      </c>
      <c r="E23" s="2">
        <v>5</v>
      </c>
      <c r="F23" s="2"/>
      <c r="G23" s="2">
        <f>tblTrans[[#This Row],[Credit (Income)]]-tblTrans[[#This Row],[Debit (Spend)]]</f>
        <v>-5</v>
      </c>
      <c r="H23" s="2" t="str" cm="1">
        <f t="array" ref="H23">_xlfn.XLOOKUP(TRUE,ISNUMBER(SEARCH(Categories[Description],tblTrans[[#This Row],[Description]])),Categories[Subcategory],"Uncategorised")</f>
        <v>Coffee</v>
      </c>
      <c r="I23" s="2" t="str" cm="1">
        <f t="array" ref="I23">_xlfn.XLOOKUP(TRUE,ISNUMBER(SEARCH(Categories[Description],tblTrans[[#This Row],[Description]])),Categories[Category],"Uncategorised")</f>
        <v>Discretionary</v>
      </c>
      <c r="J23" s="2" t="str" cm="1">
        <f t="array" ref="J23">_xlfn.XLOOKUP(TRUE,ISNUMBER(SEARCH(Categories[Description],tblTrans[[#This Row],[Description]])),Categories[Category Type],"Uncategorised")</f>
        <v>Expense</v>
      </c>
    </row>
    <row r="24" spans="2:10" x14ac:dyDescent="0.25">
      <c r="B24" t="s">
        <v>63</v>
      </c>
      <c r="C24" s="1">
        <v>46036</v>
      </c>
      <c r="D24" t="s">
        <v>64</v>
      </c>
      <c r="E24" s="2">
        <v>5</v>
      </c>
      <c r="F24" s="2"/>
      <c r="G24" s="2">
        <f>tblTrans[[#This Row],[Credit (Income)]]-tblTrans[[#This Row],[Debit (Spend)]]</f>
        <v>-5</v>
      </c>
      <c r="H24" s="2" t="str" cm="1">
        <f t="array" ref="H24">_xlfn.XLOOKUP(TRUE,ISNUMBER(SEARCH(Categories[Description],tblTrans[[#This Row],[Description]])),Categories[Subcategory],"Uncategorised")</f>
        <v>Coffee</v>
      </c>
      <c r="I24" s="2" t="str" cm="1">
        <f t="array" ref="I24">_xlfn.XLOOKUP(TRUE,ISNUMBER(SEARCH(Categories[Description],tblTrans[[#This Row],[Description]])),Categories[Category],"Uncategorised")</f>
        <v>Discretionary</v>
      </c>
      <c r="J24" s="2" t="str" cm="1">
        <f t="array" ref="J24">_xlfn.XLOOKUP(TRUE,ISNUMBER(SEARCH(Categories[Description],tblTrans[[#This Row],[Description]])),Categories[Category Type],"Uncategorised")</f>
        <v>Expense</v>
      </c>
    </row>
    <row r="25" spans="2:10" x14ac:dyDescent="0.25">
      <c r="B25" t="s">
        <v>63</v>
      </c>
      <c r="C25" s="1">
        <v>46037</v>
      </c>
      <c r="D25" t="s">
        <v>68</v>
      </c>
      <c r="E25" s="2">
        <v>135</v>
      </c>
      <c r="F25" s="2"/>
      <c r="G25" s="2">
        <f>tblTrans[[#This Row],[Credit (Income)]]-tblTrans[[#This Row],[Debit (Spend)]]</f>
        <v>-135</v>
      </c>
      <c r="H25" s="2" t="str" cm="1">
        <f t="array" ref="H25">_xlfn.XLOOKUP(TRUE,ISNUMBER(SEARCH(Categories[Description],tblTrans[[#This Row],[Description]])),Categories[Subcategory],"Uncategorised")</f>
        <v>Groceries</v>
      </c>
      <c r="I25" s="2" t="str" cm="1">
        <f t="array" ref="I25">_xlfn.XLOOKUP(TRUE,ISNUMBER(SEARCH(Categories[Description],tblTrans[[#This Row],[Description]])),Categories[Category],"Uncategorised")</f>
        <v>Living Expenses</v>
      </c>
      <c r="J25" s="2" t="str" cm="1">
        <f t="array" ref="J25">_xlfn.XLOOKUP(TRUE,ISNUMBER(SEARCH(Categories[Description],tblTrans[[#This Row],[Description]])),Categories[Category Type],"Uncategorised")</f>
        <v>Expense</v>
      </c>
    </row>
    <row r="26" spans="2:10" x14ac:dyDescent="0.25">
      <c r="B26" t="s">
        <v>63</v>
      </c>
      <c r="C26" s="1">
        <v>46037</v>
      </c>
      <c r="D26" t="s">
        <v>64</v>
      </c>
      <c r="E26" s="2">
        <v>5</v>
      </c>
      <c r="F26" s="2"/>
      <c r="G26" s="2">
        <f>tblTrans[[#This Row],[Credit (Income)]]-tblTrans[[#This Row],[Debit (Spend)]]</f>
        <v>-5</v>
      </c>
      <c r="H26" s="2" t="str" cm="1">
        <f t="array" ref="H26">_xlfn.XLOOKUP(TRUE,ISNUMBER(SEARCH(Categories[Description],tblTrans[[#This Row],[Description]])),Categories[Subcategory],"Uncategorised")</f>
        <v>Coffee</v>
      </c>
      <c r="I26" s="2" t="str" cm="1">
        <f t="array" ref="I26">_xlfn.XLOOKUP(TRUE,ISNUMBER(SEARCH(Categories[Description],tblTrans[[#This Row],[Description]])),Categories[Category],"Uncategorised")</f>
        <v>Discretionary</v>
      </c>
      <c r="J26" s="2" t="str" cm="1">
        <f t="array" ref="J26">_xlfn.XLOOKUP(TRUE,ISNUMBER(SEARCH(Categories[Description],tblTrans[[#This Row],[Description]])),Categories[Category Type],"Uncategorised")</f>
        <v>Expense</v>
      </c>
    </row>
    <row r="27" spans="2:10" x14ac:dyDescent="0.25">
      <c r="B27" t="s">
        <v>63</v>
      </c>
      <c r="C27" s="1">
        <v>46038</v>
      </c>
      <c r="D27" t="s">
        <v>64</v>
      </c>
      <c r="E27" s="2">
        <v>5</v>
      </c>
      <c r="F27" s="2"/>
      <c r="G27" s="2">
        <f>tblTrans[[#This Row],[Credit (Income)]]-tblTrans[[#This Row],[Debit (Spend)]]</f>
        <v>-5</v>
      </c>
      <c r="H27" s="2" t="str" cm="1">
        <f t="array" ref="H27">_xlfn.XLOOKUP(TRUE,ISNUMBER(SEARCH(Categories[Description],tblTrans[[#This Row],[Description]])),Categories[Subcategory],"Uncategorised")</f>
        <v>Coffee</v>
      </c>
      <c r="I27" s="2" t="str" cm="1">
        <f t="array" ref="I27">_xlfn.XLOOKUP(TRUE,ISNUMBER(SEARCH(Categories[Description],tblTrans[[#This Row],[Description]])),Categories[Category],"Uncategorised")</f>
        <v>Discretionary</v>
      </c>
      <c r="J27" s="2" t="str" cm="1">
        <f t="array" ref="J27">_xlfn.XLOOKUP(TRUE,ISNUMBER(SEARCH(Categories[Description],tblTrans[[#This Row],[Description]])),Categories[Category Type],"Uncategorised")</f>
        <v>Expense</v>
      </c>
    </row>
    <row r="28" spans="2:10" x14ac:dyDescent="0.25">
      <c r="B28" t="s">
        <v>63</v>
      </c>
      <c r="C28" s="1">
        <v>46038</v>
      </c>
      <c r="D28" t="s">
        <v>71</v>
      </c>
      <c r="E28" s="2">
        <v>40</v>
      </c>
      <c r="F28" s="2"/>
      <c r="G28" s="2">
        <f>tblTrans[[#This Row],[Credit (Income)]]-tblTrans[[#This Row],[Debit (Spend)]]</f>
        <v>-40</v>
      </c>
      <c r="H28" s="2" t="str" cm="1">
        <f t="array" ref="H28">_xlfn.XLOOKUP(TRUE,ISNUMBER(SEARCH(Categories[Description],tblTrans[[#This Row],[Description]])),Categories[Subcategory],"Uncategorised")</f>
        <v>Entertainment</v>
      </c>
      <c r="I28" s="2" t="str" cm="1">
        <f t="array" ref="I28">_xlfn.XLOOKUP(TRUE,ISNUMBER(SEARCH(Categories[Description],tblTrans[[#This Row],[Description]])),Categories[Category],"Uncategorised")</f>
        <v>Discretionary</v>
      </c>
      <c r="J28" s="2" t="str" cm="1">
        <f t="array" ref="J28">_xlfn.XLOOKUP(TRUE,ISNUMBER(SEARCH(Categories[Description],tblTrans[[#This Row],[Description]])),Categories[Category Type],"Uncategorised")</f>
        <v>Expense</v>
      </c>
    </row>
    <row r="29" spans="2:10" x14ac:dyDescent="0.25">
      <c r="B29" t="s">
        <v>63</v>
      </c>
      <c r="C29" s="1">
        <v>46038</v>
      </c>
      <c r="D29" t="s">
        <v>72</v>
      </c>
      <c r="E29" s="2">
        <v>98</v>
      </c>
      <c r="F29" s="2"/>
      <c r="G29" s="2">
        <f>tblTrans[[#This Row],[Credit (Income)]]-tblTrans[[#This Row],[Debit (Spend)]]</f>
        <v>-98</v>
      </c>
      <c r="H29" s="2" t="str" cm="1">
        <f t="array" ref="H29">_xlfn.XLOOKUP(TRUE,ISNUMBER(SEARCH(Categories[Description],tblTrans[[#This Row],[Description]])),Categories[Subcategory],"Uncategorised")</f>
        <v>Clothes</v>
      </c>
      <c r="I29" s="2" t="str" cm="1">
        <f t="array" ref="I29">_xlfn.XLOOKUP(TRUE,ISNUMBER(SEARCH(Categories[Description],tblTrans[[#This Row],[Description]])),Categories[Category],"Uncategorised")</f>
        <v>Discretionary</v>
      </c>
      <c r="J29" s="2" t="str" cm="1">
        <f t="array" ref="J29">_xlfn.XLOOKUP(TRUE,ISNUMBER(SEARCH(Categories[Description],tblTrans[[#This Row],[Description]])),Categories[Category Type],"Uncategorised")</f>
        <v>Expense</v>
      </c>
    </row>
    <row r="30" spans="2:10" x14ac:dyDescent="0.25">
      <c r="B30" t="s">
        <v>63</v>
      </c>
      <c r="C30" s="1">
        <v>46038</v>
      </c>
      <c r="D30" t="s">
        <v>73</v>
      </c>
      <c r="E30" s="2">
        <v>52</v>
      </c>
      <c r="F30" s="2"/>
      <c r="G30" s="2">
        <f>tblTrans[[#This Row],[Credit (Income)]]-tblTrans[[#This Row],[Debit (Spend)]]</f>
        <v>-52</v>
      </c>
      <c r="H30" s="2" t="str" cm="1">
        <f t="array" ref="H30">_xlfn.XLOOKUP(TRUE,ISNUMBER(SEARCH(Categories[Description],tblTrans[[#This Row],[Description]])),Categories[Subcategory],"Uncategorised")</f>
        <v>Restaurant</v>
      </c>
      <c r="I30" s="2" t="str" cm="1">
        <f t="array" ref="I30">_xlfn.XLOOKUP(TRUE,ISNUMBER(SEARCH(Categories[Description],tblTrans[[#This Row],[Description]])),Categories[Category],"Uncategorised")</f>
        <v>Discretionary</v>
      </c>
      <c r="J30" s="2" t="str" cm="1">
        <f t="array" ref="J30">_xlfn.XLOOKUP(TRUE,ISNUMBER(SEARCH(Categories[Description],tblTrans[[#This Row],[Description]])),Categories[Category Type],"Uncategorised")</f>
        <v>Expense</v>
      </c>
    </row>
    <row r="31" spans="2:10" x14ac:dyDescent="0.25">
      <c r="B31" t="s">
        <v>63</v>
      </c>
      <c r="C31" s="1">
        <v>46039</v>
      </c>
      <c r="D31" t="s">
        <v>74</v>
      </c>
      <c r="E31" s="2">
        <v>28</v>
      </c>
      <c r="F31" s="2"/>
      <c r="G31" s="2">
        <f>tblTrans[[#This Row],[Credit (Income)]]-tblTrans[[#This Row],[Debit (Spend)]]</f>
        <v>-28</v>
      </c>
      <c r="H31" s="2" t="str" cm="1">
        <f t="array" ref="H31">_xlfn.XLOOKUP(TRUE,ISNUMBER(SEARCH(Categories[Description],tblTrans[[#This Row],[Description]])),Categories[Subcategory],"Uncategorised")</f>
        <v>Taxi</v>
      </c>
      <c r="I31" s="2" t="str" cm="1">
        <f t="array" ref="I31">_xlfn.XLOOKUP(TRUE,ISNUMBER(SEARCH(Categories[Description],tblTrans[[#This Row],[Description]])),Categories[Category],"Uncategorised")</f>
        <v>Transport</v>
      </c>
      <c r="J31" s="2" t="str" cm="1">
        <f t="array" ref="J31">_xlfn.XLOOKUP(TRUE,ISNUMBER(SEARCH(Categories[Description],tblTrans[[#This Row],[Description]])),Categories[Category Type],"Uncategorised")</f>
        <v>Expense</v>
      </c>
    </row>
    <row r="32" spans="2:10" x14ac:dyDescent="0.25">
      <c r="B32" t="s">
        <v>59</v>
      </c>
      <c r="C32" s="1">
        <v>46040</v>
      </c>
      <c r="D32" t="s">
        <v>75</v>
      </c>
      <c r="E32" s="2">
        <v>30</v>
      </c>
      <c r="F32" s="2"/>
      <c r="G32" s="2">
        <f>tblTrans[[#This Row],[Credit (Income)]]-tblTrans[[#This Row],[Debit (Spend)]]</f>
        <v>-30</v>
      </c>
      <c r="H32" s="2" t="str" cm="1">
        <f t="array" ref="H32">_xlfn.XLOOKUP(TRUE,ISNUMBER(SEARCH(Categories[Description],tblTrans[[#This Row],[Description]])),Categories[Subcategory],"Uncategorised")</f>
        <v>Gym</v>
      </c>
      <c r="I32" s="2" t="str" cm="1">
        <f t="array" ref="I32">_xlfn.XLOOKUP(TRUE,ISNUMBER(SEARCH(Categories[Description],tblTrans[[#This Row],[Description]])),Categories[Category],"Uncategorised")</f>
        <v>Discretionary</v>
      </c>
      <c r="J32" s="2" t="str" cm="1">
        <f t="array" ref="J32">_xlfn.XLOOKUP(TRUE,ISNUMBER(SEARCH(Categories[Description],tblTrans[[#This Row],[Description]])),Categories[Category Type],"Uncategorised")</f>
        <v>Expense</v>
      </c>
    </row>
    <row r="33" spans="2:10" x14ac:dyDescent="0.25">
      <c r="B33" t="s">
        <v>63</v>
      </c>
      <c r="C33" s="1">
        <v>46040</v>
      </c>
      <c r="D33" t="s">
        <v>64</v>
      </c>
      <c r="E33" s="2">
        <v>5</v>
      </c>
      <c r="F33" s="2"/>
      <c r="G33" s="2">
        <f>tblTrans[[#This Row],[Credit (Income)]]-tblTrans[[#This Row],[Debit (Spend)]]</f>
        <v>-5</v>
      </c>
      <c r="H33" s="2" t="str" cm="1">
        <f t="array" ref="H33">_xlfn.XLOOKUP(TRUE,ISNUMBER(SEARCH(Categories[Description],tblTrans[[#This Row],[Description]])),Categories[Subcategory],"Uncategorised")</f>
        <v>Coffee</v>
      </c>
      <c r="I33" s="2" t="str" cm="1">
        <f t="array" ref="I33">_xlfn.XLOOKUP(TRUE,ISNUMBER(SEARCH(Categories[Description],tblTrans[[#This Row],[Description]])),Categories[Category],"Uncategorised")</f>
        <v>Discretionary</v>
      </c>
      <c r="J33" s="2" t="str" cm="1">
        <f t="array" ref="J33">_xlfn.XLOOKUP(TRUE,ISNUMBER(SEARCH(Categories[Description],tblTrans[[#This Row],[Description]])),Categories[Category Type],"Uncategorised")</f>
        <v>Expense</v>
      </c>
    </row>
    <row r="34" spans="2:10" x14ac:dyDescent="0.25">
      <c r="B34" t="s">
        <v>63</v>
      </c>
      <c r="C34" s="1">
        <v>46041</v>
      </c>
      <c r="D34" t="s">
        <v>64</v>
      </c>
      <c r="E34" s="2">
        <v>5</v>
      </c>
      <c r="F34" s="2"/>
      <c r="G34" s="2">
        <f>tblTrans[[#This Row],[Credit (Income)]]-tblTrans[[#This Row],[Debit (Spend)]]</f>
        <v>-5</v>
      </c>
      <c r="H34" s="2" t="str" cm="1">
        <f t="array" ref="H34">_xlfn.XLOOKUP(TRUE,ISNUMBER(SEARCH(Categories[Description],tblTrans[[#This Row],[Description]])),Categories[Subcategory],"Uncategorised")</f>
        <v>Coffee</v>
      </c>
      <c r="I34" s="2" t="str" cm="1">
        <f t="array" ref="I34">_xlfn.XLOOKUP(TRUE,ISNUMBER(SEARCH(Categories[Description],tblTrans[[#This Row],[Description]])),Categories[Category],"Uncategorised")</f>
        <v>Discretionary</v>
      </c>
      <c r="J34" s="2" t="str" cm="1">
        <f t="array" ref="J34">_xlfn.XLOOKUP(TRUE,ISNUMBER(SEARCH(Categories[Description],tblTrans[[#This Row],[Description]])),Categories[Category Type],"Uncategorised")</f>
        <v>Expense</v>
      </c>
    </row>
    <row r="35" spans="2:10" x14ac:dyDescent="0.25">
      <c r="B35" t="s">
        <v>59</v>
      </c>
      <c r="C35" s="1">
        <v>46041</v>
      </c>
      <c r="D35" t="s">
        <v>76</v>
      </c>
      <c r="E35" s="2">
        <v>154</v>
      </c>
      <c r="F35" s="2"/>
      <c r="G35" s="2">
        <f>tblTrans[[#This Row],[Credit (Income)]]-tblTrans[[#This Row],[Debit (Spend)]]</f>
        <v>-154</v>
      </c>
      <c r="H35" s="2" t="str" cm="1">
        <f t="array" ref="H35">_xlfn.XLOOKUP(TRUE,ISNUMBER(SEARCH(Categories[Description],tblTrans[[#This Row],[Description]])),Categories[Subcategory],"Uncategorised")</f>
        <v>Dentist</v>
      </c>
      <c r="I35" s="2" t="str" cm="1">
        <f t="array" ref="I35">_xlfn.XLOOKUP(TRUE,ISNUMBER(SEARCH(Categories[Description],tblTrans[[#This Row],[Description]])),Categories[Category],"Uncategorised")</f>
        <v>Medical</v>
      </c>
      <c r="J35" s="2" t="str" cm="1">
        <f t="array" ref="J35">_xlfn.XLOOKUP(TRUE,ISNUMBER(SEARCH(Categories[Description],tblTrans[[#This Row],[Description]])),Categories[Category Type],"Uncategorised")</f>
        <v>Expense</v>
      </c>
    </row>
    <row r="36" spans="2:10" x14ac:dyDescent="0.25">
      <c r="B36" t="s">
        <v>59</v>
      </c>
      <c r="C36" s="1">
        <v>46041</v>
      </c>
      <c r="D36" t="s">
        <v>77</v>
      </c>
      <c r="E36" s="2">
        <v>40</v>
      </c>
      <c r="F36" s="2"/>
      <c r="G36" s="2">
        <f>tblTrans[[#This Row],[Credit (Income)]]-tblTrans[[#This Row],[Debit (Spend)]]</f>
        <v>-40</v>
      </c>
      <c r="H36" s="2" t="str" cm="1">
        <f t="array" ref="H36">_xlfn.XLOOKUP(TRUE,ISNUMBER(SEARCH(Categories[Description],tblTrans[[#This Row],[Description]])),Categories[Subcategory],"Uncategorised")</f>
        <v>Phone</v>
      </c>
      <c r="I36" s="2" t="str" cm="1">
        <f t="array" ref="I36">_xlfn.XLOOKUP(TRUE,ISNUMBER(SEARCH(Categories[Description],tblTrans[[#This Row],[Description]])),Categories[Category],"Uncategorised")</f>
        <v>Living Expenses</v>
      </c>
      <c r="J36" s="2" t="str" cm="1">
        <f t="array" ref="J36">_xlfn.XLOOKUP(TRUE,ISNUMBER(SEARCH(Categories[Description],tblTrans[[#This Row],[Description]])),Categories[Category Type],"Uncategorised")</f>
        <v>Expense</v>
      </c>
    </row>
    <row r="37" spans="2:10" x14ac:dyDescent="0.25">
      <c r="B37" t="s">
        <v>63</v>
      </c>
      <c r="C37" s="1">
        <v>46042</v>
      </c>
      <c r="D37" t="s">
        <v>78</v>
      </c>
      <c r="E37" s="2">
        <v>45</v>
      </c>
      <c r="F37" s="2"/>
      <c r="G37" s="2">
        <f>tblTrans[[#This Row],[Credit (Income)]]-tblTrans[[#This Row],[Debit (Spend)]]</f>
        <v>-45</v>
      </c>
      <c r="H37" s="2" t="str" cm="1">
        <f t="array" ref="H37">_xlfn.XLOOKUP(TRUE,ISNUMBER(SEARCH(Categories[Description],tblTrans[[#This Row],[Description]])),Categories[Subcategory],"Uncategorised")</f>
        <v>Gifts</v>
      </c>
      <c r="I37" s="2" t="str" cm="1">
        <f t="array" ref="I37">_xlfn.XLOOKUP(TRUE,ISNUMBER(SEARCH(Categories[Description],tblTrans[[#This Row],[Description]])),Categories[Category],"Uncategorised")</f>
        <v>Discretionary</v>
      </c>
      <c r="J37" s="2" t="str" cm="1">
        <f t="array" ref="J37">_xlfn.XLOOKUP(TRUE,ISNUMBER(SEARCH(Categories[Description],tblTrans[[#This Row],[Description]])),Categories[Category Type],"Uncategorised")</f>
        <v>Expense</v>
      </c>
    </row>
    <row r="38" spans="2:10" x14ac:dyDescent="0.25">
      <c r="B38" t="s">
        <v>63</v>
      </c>
      <c r="C38" s="1">
        <v>46042</v>
      </c>
      <c r="D38" t="s">
        <v>79</v>
      </c>
      <c r="E38" s="2">
        <v>32</v>
      </c>
      <c r="F38" s="2"/>
      <c r="G38" s="2">
        <f>tblTrans[[#This Row],[Credit (Income)]]-tblTrans[[#This Row],[Debit (Spend)]]</f>
        <v>-32</v>
      </c>
      <c r="H38" s="2" t="str" cm="1">
        <f t="array" ref="H38">_xlfn.XLOOKUP(TRUE,ISNUMBER(SEARCH(Categories[Description],tblTrans[[#This Row],[Description]])),Categories[Subcategory],"Uncategorised")</f>
        <v>Entertainment</v>
      </c>
      <c r="I38" s="2" t="str" cm="1">
        <f t="array" ref="I38">_xlfn.XLOOKUP(TRUE,ISNUMBER(SEARCH(Categories[Description],tblTrans[[#This Row],[Description]])),Categories[Category],"Uncategorised")</f>
        <v>Discretionary</v>
      </c>
      <c r="J38" s="2" t="str" cm="1">
        <f t="array" ref="J38">_xlfn.XLOOKUP(TRUE,ISNUMBER(SEARCH(Categories[Description],tblTrans[[#This Row],[Description]])),Categories[Category Type],"Uncategorised")</f>
        <v>Expense</v>
      </c>
    </row>
    <row r="39" spans="2:10" x14ac:dyDescent="0.25">
      <c r="B39" t="s">
        <v>63</v>
      </c>
      <c r="C39" s="1">
        <v>46042</v>
      </c>
      <c r="D39" t="s">
        <v>64</v>
      </c>
      <c r="E39" s="2">
        <v>5</v>
      </c>
      <c r="F39" s="2"/>
      <c r="G39" s="2">
        <f>tblTrans[[#This Row],[Credit (Income)]]-tblTrans[[#This Row],[Debit (Spend)]]</f>
        <v>-5</v>
      </c>
      <c r="H39" s="2" t="str" cm="1">
        <f t="array" ref="H39">_xlfn.XLOOKUP(TRUE,ISNUMBER(SEARCH(Categories[Description],tblTrans[[#This Row],[Description]])),Categories[Subcategory],"Uncategorised")</f>
        <v>Coffee</v>
      </c>
      <c r="I39" s="2" t="str" cm="1">
        <f t="array" ref="I39">_xlfn.XLOOKUP(TRUE,ISNUMBER(SEARCH(Categories[Description],tblTrans[[#This Row],[Description]])),Categories[Category],"Uncategorised")</f>
        <v>Discretionary</v>
      </c>
      <c r="J39" s="2" t="str" cm="1">
        <f t="array" ref="J39">_xlfn.XLOOKUP(TRUE,ISNUMBER(SEARCH(Categories[Description],tblTrans[[#This Row],[Description]])),Categories[Category Type],"Uncategorised")</f>
        <v>Expense</v>
      </c>
    </row>
    <row r="40" spans="2:10" x14ac:dyDescent="0.25">
      <c r="B40" t="s">
        <v>63</v>
      </c>
      <c r="C40" s="1">
        <v>46043</v>
      </c>
      <c r="D40" t="s">
        <v>64</v>
      </c>
      <c r="E40" s="2">
        <v>5</v>
      </c>
      <c r="F40" s="2"/>
      <c r="G40" s="2">
        <f>tblTrans[[#This Row],[Credit (Income)]]-tblTrans[[#This Row],[Debit (Spend)]]</f>
        <v>-5</v>
      </c>
      <c r="H40" s="2" t="str" cm="1">
        <f t="array" ref="H40">_xlfn.XLOOKUP(TRUE,ISNUMBER(SEARCH(Categories[Description],tblTrans[[#This Row],[Description]])),Categories[Subcategory],"Uncategorised")</f>
        <v>Coffee</v>
      </c>
      <c r="I40" s="2" t="str" cm="1">
        <f t="array" ref="I40">_xlfn.XLOOKUP(TRUE,ISNUMBER(SEARCH(Categories[Description],tblTrans[[#This Row],[Description]])),Categories[Category],"Uncategorised")</f>
        <v>Discretionary</v>
      </c>
      <c r="J40" s="2" t="str" cm="1">
        <f t="array" ref="J40">_xlfn.XLOOKUP(TRUE,ISNUMBER(SEARCH(Categories[Description],tblTrans[[#This Row],[Description]])),Categories[Category Type],"Uncategorised")</f>
        <v>Expense</v>
      </c>
    </row>
    <row r="41" spans="2:10" x14ac:dyDescent="0.25">
      <c r="B41" t="s">
        <v>63</v>
      </c>
      <c r="C41" s="1">
        <v>46044</v>
      </c>
      <c r="D41" t="s">
        <v>64</v>
      </c>
      <c r="E41" s="2">
        <v>5</v>
      </c>
      <c r="F41" s="2"/>
      <c r="G41" s="2">
        <f>tblTrans[[#This Row],[Credit (Income)]]-tblTrans[[#This Row],[Debit (Spend)]]</f>
        <v>-5</v>
      </c>
      <c r="H41" s="2" t="str" cm="1">
        <f t="array" ref="H41">_xlfn.XLOOKUP(TRUE,ISNUMBER(SEARCH(Categories[Description],tblTrans[[#This Row],[Description]])),Categories[Subcategory],"Uncategorised")</f>
        <v>Coffee</v>
      </c>
      <c r="I41" s="2" t="str" cm="1">
        <f t="array" ref="I41">_xlfn.XLOOKUP(TRUE,ISNUMBER(SEARCH(Categories[Description],tblTrans[[#This Row],[Description]])),Categories[Category],"Uncategorised")</f>
        <v>Discretionary</v>
      </c>
      <c r="J41" s="2" t="str" cm="1">
        <f t="array" ref="J41">_xlfn.XLOOKUP(TRUE,ISNUMBER(SEARCH(Categories[Description],tblTrans[[#This Row],[Description]])),Categories[Category Type],"Uncategorised")</f>
        <v>Expense</v>
      </c>
    </row>
    <row r="42" spans="2:10" x14ac:dyDescent="0.25">
      <c r="B42" t="s">
        <v>63</v>
      </c>
      <c r="C42" s="1">
        <v>46044</v>
      </c>
      <c r="D42" t="s">
        <v>68</v>
      </c>
      <c r="E42" s="2">
        <v>170</v>
      </c>
      <c r="F42" s="2"/>
      <c r="G42" s="2">
        <f>tblTrans[[#This Row],[Credit (Income)]]-tblTrans[[#This Row],[Debit (Spend)]]</f>
        <v>-170</v>
      </c>
      <c r="H42" s="2" t="str" cm="1">
        <f t="array" ref="H42">_xlfn.XLOOKUP(TRUE,ISNUMBER(SEARCH(Categories[Description],tblTrans[[#This Row],[Description]])),Categories[Subcategory],"Uncategorised")</f>
        <v>Groceries</v>
      </c>
      <c r="I42" s="2" t="str" cm="1">
        <f t="array" ref="I42">_xlfn.XLOOKUP(TRUE,ISNUMBER(SEARCH(Categories[Description],tblTrans[[#This Row],[Description]])),Categories[Category],"Uncategorised")</f>
        <v>Living Expenses</v>
      </c>
      <c r="J42" s="2" t="str" cm="1">
        <f t="array" ref="J42">_xlfn.XLOOKUP(TRUE,ISNUMBER(SEARCH(Categories[Description],tblTrans[[#This Row],[Description]])),Categories[Category Type],"Uncategorised")</f>
        <v>Expense</v>
      </c>
    </row>
    <row r="43" spans="2:10" x14ac:dyDescent="0.25">
      <c r="B43" t="s">
        <v>63</v>
      </c>
      <c r="C43" s="1">
        <v>46045</v>
      </c>
      <c r="D43" t="s">
        <v>80</v>
      </c>
      <c r="E43" s="2">
        <v>37</v>
      </c>
      <c r="F43" s="2"/>
      <c r="G43" s="2">
        <f>tblTrans[[#This Row],[Credit (Income)]]-tblTrans[[#This Row],[Debit (Spend)]]</f>
        <v>-37</v>
      </c>
      <c r="H43" s="2" t="str" cm="1">
        <f t="array" ref="H43">_xlfn.XLOOKUP(TRUE,ISNUMBER(SEARCH(Categories[Description],tblTrans[[#This Row],[Description]])),Categories[Subcategory],"Uncategorised")</f>
        <v>Restaurant</v>
      </c>
      <c r="I43" s="2" t="str" cm="1">
        <f t="array" ref="I43">_xlfn.XLOOKUP(TRUE,ISNUMBER(SEARCH(Categories[Description],tblTrans[[#This Row],[Description]])),Categories[Category],"Uncategorised")</f>
        <v>Discretionary</v>
      </c>
      <c r="J43" s="2" t="str" cm="1">
        <f t="array" ref="J43">_xlfn.XLOOKUP(TRUE,ISNUMBER(SEARCH(Categories[Description],tblTrans[[#This Row],[Description]])),Categories[Category Type],"Uncategorised")</f>
        <v>Expense</v>
      </c>
    </row>
    <row r="44" spans="2:10" x14ac:dyDescent="0.25">
      <c r="B44" t="s">
        <v>63</v>
      </c>
      <c r="C44" s="1">
        <v>46046</v>
      </c>
      <c r="D44" t="s">
        <v>81</v>
      </c>
      <c r="E44" s="2">
        <v>12</v>
      </c>
      <c r="F44" s="2"/>
      <c r="G44" s="2">
        <f>tblTrans[[#This Row],[Credit (Income)]]-tblTrans[[#This Row],[Debit (Spend)]]</f>
        <v>-12</v>
      </c>
      <c r="H44" s="2" t="str" cm="1">
        <f t="array" ref="H44">_xlfn.XLOOKUP(TRUE,ISNUMBER(SEARCH(Categories[Description],tblTrans[[#This Row],[Description]])),Categories[Subcategory],"Uncategorised")</f>
        <v>Restaurant</v>
      </c>
      <c r="I44" s="2" t="str" cm="1">
        <f t="array" ref="I44">_xlfn.XLOOKUP(TRUE,ISNUMBER(SEARCH(Categories[Description],tblTrans[[#This Row],[Description]])),Categories[Category],"Uncategorised")</f>
        <v>Discretionary</v>
      </c>
      <c r="J44" s="2" t="str" cm="1">
        <f t="array" ref="J44">_xlfn.XLOOKUP(TRUE,ISNUMBER(SEARCH(Categories[Description],tblTrans[[#This Row],[Description]])),Categories[Category Type],"Uncategorised")</f>
        <v>Expense</v>
      </c>
    </row>
    <row r="45" spans="2:10" x14ac:dyDescent="0.25">
      <c r="B45" t="s">
        <v>59</v>
      </c>
      <c r="C45" s="1">
        <v>46047</v>
      </c>
      <c r="D45" t="s">
        <v>82</v>
      </c>
      <c r="E45" s="2">
        <v>55</v>
      </c>
      <c r="F45" s="2"/>
      <c r="G45" s="2">
        <f>tblTrans[[#This Row],[Credit (Income)]]-tblTrans[[#This Row],[Debit (Spend)]]</f>
        <v>-55</v>
      </c>
      <c r="H45" s="2" t="str" cm="1">
        <f t="array" ref="H45">_xlfn.XLOOKUP(TRUE,ISNUMBER(SEARCH(Categories[Description],tblTrans[[#This Row],[Description]])),Categories[Subcategory],"Uncategorised")</f>
        <v>Donation</v>
      </c>
      <c r="I45" s="2" t="str" cm="1">
        <f t="array" ref="I45">_xlfn.XLOOKUP(TRUE,ISNUMBER(SEARCH(Categories[Description],tblTrans[[#This Row],[Description]])),Categories[Category],"Uncategorised")</f>
        <v>Discretionary</v>
      </c>
      <c r="J45" s="2" t="str" cm="1">
        <f t="array" ref="J45">_xlfn.XLOOKUP(TRUE,ISNUMBER(SEARCH(Categories[Description],tblTrans[[#This Row],[Description]])),Categories[Category Type],"Uncategorised")</f>
        <v>Expense</v>
      </c>
    </row>
    <row r="46" spans="2:10" x14ac:dyDescent="0.25">
      <c r="B46" t="s">
        <v>63</v>
      </c>
      <c r="C46" s="1">
        <v>46047</v>
      </c>
      <c r="D46" t="s">
        <v>196</v>
      </c>
      <c r="E46" s="2">
        <v>63</v>
      </c>
      <c r="F46" s="2"/>
      <c r="G46" s="2">
        <f>tblTrans[[#This Row],[Credit (Income)]]-tblTrans[[#This Row],[Debit (Spend)]]</f>
        <v>-63</v>
      </c>
      <c r="H46" s="2" t="str" cm="1">
        <f t="array" ref="H46">_xlfn.XLOOKUP(TRUE,ISNUMBER(SEARCH(Categories[Description],tblTrans[[#This Row],[Description]])),Categories[Subcategory],"Uncategorised")</f>
        <v>MV Fuel</v>
      </c>
      <c r="I46" s="2" t="str" cm="1">
        <f t="array" ref="I46">_xlfn.XLOOKUP(TRUE,ISNUMBER(SEARCH(Categories[Description],tblTrans[[#This Row],[Description]])),Categories[Category],"Uncategorised")</f>
        <v>Transport</v>
      </c>
      <c r="J46" s="2" t="str" cm="1">
        <f t="array" ref="J46">_xlfn.XLOOKUP(TRUE,ISNUMBER(SEARCH(Categories[Description],tblTrans[[#This Row],[Description]])),Categories[Category Type],"Uncategorised")</f>
        <v>Expense</v>
      </c>
    </row>
    <row r="47" spans="2:10" x14ac:dyDescent="0.25">
      <c r="B47" t="s">
        <v>63</v>
      </c>
      <c r="C47" s="1">
        <v>46047</v>
      </c>
      <c r="D47" t="s">
        <v>64</v>
      </c>
      <c r="E47" s="2">
        <v>5</v>
      </c>
      <c r="F47" s="2"/>
      <c r="G47" s="2">
        <f>tblTrans[[#This Row],[Credit (Income)]]-tblTrans[[#This Row],[Debit (Spend)]]</f>
        <v>-5</v>
      </c>
      <c r="H47" s="2" t="str" cm="1">
        <f t="array" ref="H47">_xlfn.XLOOKUP(TRUE,ISNUMBER(SEARCH(Categories[Description],tblTrans[[#This Row],[Description]])),Categories[Subcategory],"Uncategorised")</f>
        <v>Coffee</v>
      </c>
      <c r="I47" s="2" t="str" cm="1">
        <f t="array" ref="I47">_xlfn.XLOOKUP(TRUE,ISNUMBER(SEARCH(Categories[Description],tblTrans[[#This Row],[Description]])),Categories[Category],"Uncategorised")</f>
        <v>Discretionary</v>
      </c>
      <c r="J47" s="2" t="str" cm="1">
        <f t="array" ref="J47">_xlfn.XLOOKUP(TRUE,ISNUMBER(SEARCH(Categories[Description],tblTrans[[#This Row],[Description]])),Categories[Category Type],"Uncategorised")</f>
        <v>Expense</v>
      </c>
    </row>
    <row r="48" spans="2:10" x14ac:dyDescent="0.25">
      <c r="B48" t="s">
        <v>63</v>
      </c>
      <c r="C48" s="1">
        <v>46048</v>
      </c>
      <c r="D48" t="s">
        <v>64</v>
      </c>
      <c r="E48" s="2">
        <v>5</v>
      </c>
      <c r="F48" s="2"/>
      <c r="G48" s="2">
        <f>tblTrans[[#This Row],[Credit (Income)]]-tblTrans[[#This Row],[Debit (Spend)]]</f>
        <v>-5</v>
      </c>
      <c r="H48" s="2" t="str" cm="1">
        <f t="array" ref="H48">_xlfn.XLOOKUP(TRUE,ISNUMBER(SEARCH(Categories[Description],tblTrans[[#This Row],[Description]])),Categories[Subcategory],"Uncategorised")</f>
        <v>Coffee</v>
      </c>
      <c r="I48" s="2" t="str" cm="1">
        <f t="array" ref="I48">_xlfn.XLOOKUP(TRUE,ISNUMBER(SEARCH(Categories[Description],tblTrans[[#This Row],[Description]])),Categories[Category],"Uncategorised")</f>
        <v>Discretionary</v>
      </c>
      <c r="J48" s="2" t="str" cm="1">
        <f t="array" ref="J48">_xlfn.XLOOKUP(TRUE,ISNUMBER(SEARCH(Categories[Description],tblTrans[[#This Row],[Description]])),Categories[Category Type],"Uncategorised")</f>
        <v>Expense</v>
      </c>
    </row>
    <row r="49" spans="2:10" x14ac:dyDescent="0.25">
      <c r="B49" t="s">
        <v>63</v>
      </c>
      <c r="C49" s="1">
        <v>46049</v>
      </c>
      <c r="D49" t="s">
        <v>64</v>
      </c>
      <c r="E49" s="2">
        <v>5</v>
      </c>
      <c r="F49" s="2"/>
      <c r="G49" s="2">
        <f>tblTrans[[#This Row],[Credit (Income)]]-tblTrans[[#This Row],[Debit (Spend)]]</f>
        <v>-5</v>
      </c>
      <c r="H49" s="2" t="str" cm="1">
        <f t="array" ref="H49">_xlfn.XLOOKUP(TRUE,ISNUMBER(SEARCH(Categories[Description],tblTrans[[#This Row],[Description]])),Categories[Subcategory],"Uncategorised")</f>
        <v>Coffee</v>
      </c>
      <c r="I49" s="2" t="str" cm="1">
        <f t="array" ref="I49">_xlfn.XLOOKUP(TRUE,ISNUMBER(SEARCH(Categories[Description],tblTrans[[#This Row],[Description]])),Categories[Category],"Uncategorised")</f>
        <v>Discretionary</v>
      </c>
      <c r="J49" s="2" t="str" cm="1">
        <f t="array" ref="J49">_xlfn.XLOOKUP(TRUE,ISNUMBER(SEARCH(Categories[Description],tblTrans[[#This Row],[Description]])),Categories[Category Type],"Uncategorised")</f>
        <v>Expense</v>
      </c>
    </row>
    <row r="50" spans="2:10" x14ac:dyDescent="0.25">
      <c r="B50" t="s">
        <v>63</v>
      </c>
      <c r="C50" s="1">
        <v>46050</v>
      </c>
      <c r="D50" t="s">
        <v>64</v>
      </c>
      <c r="E50" s="2">
        <v>5</v>
      </c>
      <c r="F50" s="2"/>
      <c r="G50" s="2">
        <f>tblTrans[[#This Row],[Credit (Income)]]-tblTrans[[#This Row],[Debit (Spend)]]</f>
        <v>-5</v>
      </c>
      <c r="H50" s="2" t="str" cm="1">
        <f t="array" ref="H50">_xlfn.XLOOKUP(TRUE,ISNUMBER(SEARCH(Categories[Description],tblTrans[[#This Row],[Description]])),Categories[Subcategory],"Uncategorised")</f>
        <v>Coffee</v>
      </c>
      <c r="I50" s="2" t="str" cm="1">
        <f t="array" ref="I50">_xlfn.XLOOKUP(TRUE,ISNUMBER(SEARCH(Categories[Description],tblTrans[[#This Row],[Description]])),Categories[Category],"Uncategorised")</f>
        <v>Discretionary</v>
      </c>
      <c r="J50" s="2" t="str" cm="1">
        <f t="array" ref="J50">_xlfn.XLOOKUP(TRUE,ISNUMBER(SEARCH(Categories[Description],tblTrans[[#This Row],[Description]])),Categories[Category Type],"Uncategorised")</f>
        <v>Expense</v>
      </c>
    </row>
    <row r="51" spans="2:10" x14ac:dyDescent="0.25">
      <c r="B51" t="s">
        <v>63</v>
      </c>
      <c r="C51" s="1">
        <v>46051</v>
      </c>
      <c r="D51" t="s">
        <v>64</v>
      </c>
      <c r="E51" s="2">
        <v>5</v>
      </c>
      <c r="F51" s="2"/>
      <c r="G51" s="2">
        <f>tblTrans[[#This Row],[Credit (Income)]]-tblTrans[[#This Row],[Debit (Spend)]]</f>
        <v>-5</v>
      </c>
      <c r="H51" s="2" t="str" cm="1">
        <f t="array" ref="H51">_xlfn.XLOOKUP(TRUE,ISNUMBER(SEARCH(Categories[Description],tblTrans[[#This Row],[Description]])),Categories[Subcategory],"Uncategorised")</f>
        <v>Coffee</v>
      </c>
      <c r="I51" s="2" t="str" cm="1">
        <f t="array" ref="I51">_xlfn.XLOOKUP(TRUE,ISNUMBER(SEARCH(Categories[Description],tblTrans[[#This Row],[Description]])),Categories[Category],"Uncategorised")</f>
        <v>Discretionary</v>
      </c>
      <c r="J51" s="2" t="str" cm="1">
        <f t="array" ref="J51">_xlfn.XLOOKUP(TRUE,ISNUMBER(SEARCH(Categories[Description],tblTrans[[#This Row],[Description]])),Categories[Category Type],"Uncategorised")</f>
        <v>Expense</v>
      </c>
    </row>
    <row r="52" spans="2:10" x14ac:dyDescent="0.25">
      <c r="B52" t="s">
        <v>63</v>
      </c>
      <c r="C52" s="1">
        <v>46051</v>
      </c>
      <c r="D52" t="s">
        <v>68</v>
      </c>
      <c r="E52" s="2">
        <v>162</v>
      </c>
      <c r="F52" s="2"/>
      <c r="G52" s="2">
        <f>tblTrans[[#This Row],[Credit (Income)]]-tblTrans[[#This Row],[Debit (Spend)]]</f>
        <v>-162</v>
      </c>
      <c r="H52" s="2" t="str" cm="1">
        <f t="array" ref="H52">_xlfn.XLOOKUP(TRUE,ISNUMBER(SEARCH(Categories[Description],tblTrans[[#This Row],[Description]])),Categories[Subcategory],"Uncategorised")</f>
        <v>Groceries</v>
      </c>
      <c r="I52" s="2" t="str" cm="1">
        <f t="array" ref="I52">_xlfn.XLOOKUP(TRUE,ISNUMBER(SEARCH(Categories[Description],tblTrans[[#This Row],[Description]])),Categories[Category],"Uncategorised")</f>
        <v>Living Expenses</v>
      </c>
      <c r="J52" s="2" t="str" cm="1">
        <f t="array" ref="J52">_xlfn.XLOOKUP(TRUE,ISNUMBER(SEARCH(Categories[Description],tblTrans[[#This Row],[Description]])),Categories[Category Type],"Uncategorised")</f>
        <v>Expense</v>
      </c>
    </row>
    <row r="53" spans="2:10" x14ac:dyDescent="0.25">
      <c r="B53" t="s">
        <v>63</v>
      </c>
      <c r="C53" s="1">
        <v>46052</v>
      </c>
      <c r="D53" t="s">
        <v>83</v>
      </c>
      <c r="E53" s="2">
        <v>125</v>
      </c>
      <c r="F53" s="2"/>
      <c r="G53" s="2">
        <f>tblTrans[[#This Row],[Credit (Income)]]-tblTrans[[#This Row],[Debit (Spend)]]</f>
        <v>-125</v>
      </c>
      <c r="H53" s="2" t="str" cm="1">
        <f t="array" ref="H53">_xlfn.XLOOKUP(TRUE,ISNUMBER(SEARCH(Categories[Description],tblTrans[[#This Row],[Description]])),Categories[Subcategory],"Uncategorised")</f>
        <v>Clothes</v>
      </c>
      <c r="I53" s="2" t="str" cm="1">
        <f t="array" ref="I53">_xlfn.XLOOKUP(TRUE,ISNUMBER(SEARCH(Categories[Description],tblTrans[[#This Row],[Description]])),Categories[Category],"Uncategorised")</f>
        <v>Discretionary</v>
      </c>
      <c r="J53" s="2" t="str" cm="1">
        <f t="array" ref="J53">_xlfn.XLOOKUP(TRUE,ISNUMBER(SEARCH(Categories[Description],tblTrans[[#This Row],[Description]])),Categories[Category Type],"Uncategorised")</f>
        <v>Expense</v>
      </c>
    </row>
    <row r="54" spans="2:10" x14ac:dyDescent="0.25">
      <c r="B54" t="s">
        <v>63</v>
      </c>
      <c r="C54" s="1">
        <v>46052</v>
      </c>
      <c r="D54" t="s">
        <v>84</v>
      </c>
      <c r="E54" s="2">
        <v>175</v>
      </c>
      <c r="F54" s="2"/>
      <c r="G54" s="2">
        <f>tblTrans[[#This Row],[Credit (Income)]]-tblTrans[[#This Row],[Debit (Spend)]]</f>
        <v>-175</v>
      </c>
      <c r="H54" s="2" t="str" cm="1">
        <f t="array" ref="H54">_xlfn.XLOOKUP(TRUE,ISNUMBER(SEARCH(Categories[Description],tblTrans[[#This Row],[Description]])),Categories[Subcategory],"Uncategorised")</f>
        <v>Entertainment</v>
      </c>
      <c r="I54" s="2" t="str" cm="1">
        <f t="array" ref="I54">_xlfn.XLOOKUP(TRUE,ISNUMBER(SEARCH(Categories[Description],tblTrans[[#This Row],[Description]])),Categories[Category],"Uncategorised")</f>
        <v>Discretionary</v>
      </c>
      <c r="J54" s="2" t="str" cm="1">
        <f t="array" ref="J54">_xlfn.XLOOKUP(TRUE,ISNUMBER(SEARCH(Categories[Description],tblTrans[[#This Row],[Description]])),Categories[Category Type],"Uncategorised")</f>
        <v>Expense</v>
      </c>
    </row>
    <row r="55" spans="2:10" x14ac:dyDescent="0.25">
      <c r="B55" t="s">
        <v>63</v>
      </c>
      <c r="C55" s="1">
        <v>46053</v>
      </c>
      <c r="D55" t="s">
        <v>72</v>
      </c>
      <c r="E55" s="2">
        <v>145</v>
      </c>
      <c r="F55" s="2"/>
      <c r="G55" s="2">
        <f>tblTrans[[#This Row],[Credit (Income)]]-tblTrans[[#This Row],[Debit (Spend)]]</f>
        <v>-145</v>
      </c>
      <c r="H55" s="2" t="str" cm="1">
        <f t="array" ref="H55">_xlfn.XLOOKUP(TRUE,ISNUMBER(SEARCH(Categories[Description],tblTrans[[#This Row],[Description]])),Categories[Subcategory],"Uncategorised")</f>
        <v>Clothes</v>
      </c>
      <c r="I55" s="2" t="str" cm="1">
        <f t="array" ref="I55">_xlfn.XLOOKUP(TRUE,ISNUMBER(SEARCH(Categories[Description],tblTrans[[#This Row],[Description]])),Categories[Category],"Uncategorised")</f>
        <v>Discretionary</v>
      </c>
      <c r="J55" s="2" t="str" cm="1">
        <f t="array" ref="J55">_xlfn.XLOOKUP(TRUE,ISNUMBER(SEARCH(Categories[Description],tblTrans[[#This Row],[Description]])),Categories[Category Type],"Uncategorised")</f>
        <v>Expense</v>
      </c>
    </row>
    <row r="56" spans="2:10" x14ac:dyDescent="0.25">
      <c r="B56" t="s">
        <v>63</v>
      </c>
      <c r="C56" s="1">
        <v>46053</v>
      </c>
      <c r="D56" t="s">
        <v>74</v>
      </c>
      <c r="E56" s="2">
        <v>23</v>
      </c>
      <c r="F56" s="2"/>
      <c r="G56" s="2">
        <f>tblTrans[[#This Row],[Credit (Income)]]-tblTrans[[#This Row],[Debit (Spend)]]</f>
        <v>-23</v>
      </c>
      <c r="H56" s="2" t="str" cm="1">
        <f t="array" ref="H56">_xlfn.XLOOKUP(TRUE,ISNUMBER(SEARCH(Categories[Description],tblTrans[[#This Row],[Description]])),Categories[Subcategory],"Uncategorised")</f>
        <v>Taxi</v>
      </c>
      <c r="I56" s="2" t="str" cm="1">
        <f t="array" ref="I56">_xlfn.XLOOKUP(TRUE,ISNUMBER(SEARCH(Categories[Description],tblTrans[[#This Row],[Description]])),Categories[Category],"Uncategorised")</f>
        <v>Transport</v>
      </c>
      <c r="J56" s="2" t="str" cm="1">
        <f t="array" ref="J56">_xlfn.XLOOKUP(TRUE,ISNUMBER(SEARCH(Categories[Description],tblTrans[[#This Row],[Description]])),Categories[Category Type],"Uncategorised")</f>
        <v>Expense</v>
      </c>
    </row>
    <row r="57" spans="2:10" x14ac:dyDescent="0.25">
      <c r="B57" t="s">
        <v>57</v>
      </c>
      <c r="C57" s="1">
        <v>46054</v>
      </c>
      <c r="D57" t="s">
        <v>58</v>
      </c>
      <c r="E57" s="2"/>
      <c r="F57" s="2">
        <v>36</v>
      </c>
      <c r="G57" s="2">
        <f>tblTrans[[#This Row],[Credit (Income)]]-tblTrans[[#This Row],[Debit (Spend)]]</f>
        <v>36</v>
      </c>
      <c r="H57" s="2" t="str" cm="1">
        <f t="array" ref="H57">_xlfn.XLOOKUP(TRUE,ISNUMBER(SEARCH(Categories[Description],tblTrans[[#This Row],[Description]])),Categories[Subcategory],"Uncategorised")</f>
        <v>Interest Earned</v>
      </c>
      <c r="I57" s="2" t="str" cm="1">
        <f t="array" ref="I57">_xlfn.XLOOKUP(TRUE,ISNUMBER(SEARCH(Categories[Description],tblTrans[[#This Row],[Description]])),Categories[Category],"Uncategorised")</f>
        <v>Variable Income</v>
      </c>
      <c r="J57" s="2" t="str" cm="1">
        <f t="array" ref="J57">_xlfn.XLOOKUP(TRUE,ISNUMBER(SEARCH(Categories[Description],tblTrans[[#This Row],[Description]])),Categories[Category Type],"Uncategorised")</f>
        <v>Income</v>
      </c>
    </row>
    <row r="58" spans="2:10" x14ac:dyDescent="0.25">
      <c r="B58" t="s">
        <v>59</v>
      </c>
      <c r="C58" s="1">
        <v>46054</v>
      </c>
      <c r="D58" t="s">
        <v>62</v>
      </c>
      <c r="E58" s="2"/>
      <c r="F58" s="2">
        <v>4000</v>
      </c>
      <c r="G58" s="2">
        <f>tblTrans[[#This Row],[Credit (Income)]]-tblTrans[[#This Row],[Debit (Spend)]]</f>
        <v>4000</v>
      </c>
      <c r="H58" s="2" t="str" cm="1">
        <f t="array" ref="H58">_xlfn.XLOOKUP(TRUE,ISNUMBER(SEARCH(Categories[Description],tblTrans[[#This Row],[Description]])),Categories[Subcategory],"Uncategorised")</f>
        <v>Salary</v>
      </c>
      <c r="I58" s="2" t="str" cm="1">
        <f t="array" ref="I58">_xlfn.XLOOKUP(TRUE,ISNUMBER(SEARCH(Categories[Description],tblTrans[[#This Row],[Description]])),Categories[Category],"Uncategorised")</f>
        <v>Fixed Income</v>
      </c>
      <c r="J58" s="2" t="str" cm="1">
        <f t="array" ref="J58">_xlfn.XLOOKUP(TRUE,ISNUMBER(SEARCH(Categories[Description],tblTrans[[#This Row],[Description]])),Categories[Category Type],"Uncategorised")</f>
        <v>Income</v>
      </c>
    </row>
    <row r="59" spans="2:10" x14ac:dyDescent="0.25">
      <c r="B59" t="s">
        <v>63</v>
      </c>
      <c r="C59" s="1">
        <v>46054</v>
      </c>
      <c r="D59" t="s">
        <v>64</v>
      </c>
      <c r="E59" s="2">
        <v>5</v>
      </c>
      <c r="F59" s="2"/>
      <c r="G59" s="2">
        <f>tblTrans[[#This Row],[Credit (Income)]]-tblTrans[[#This Row],[Debit (Spend)]]</f>
        <v>-5</v>
      </c>
      <c r="H59" s="2" t="str" cm="1">
        <f t="array" ref="H59">_xlfn.XLOOKUP(TRUE,ISNUMBER(SEARCH(Categories[Description],tblTrans[[#This Row],[Description]])),Categories[Subcategory],"Uncategorised")</f>
        <v>Coffee</v>
      </c>
      <c r="I59" s="2" t="str" cm="1">
        <f t="array" ref="I59">_xlfn.XLOOKUP(TRUE,ISNUMBER(SEARCH(Categories[Description],tblTrans[[#This Row],[Description]])),Categories[Category],"Uncategorised")</f>
        <v>Discretionary</v>
      </c>
      <c r="J59" s="2" t="str" cm="1">
        <f t="array" ref="J59">_xlfn.XLOOKUP(TRUE,ISNUMBER(SEARCH(Categories[Description],tblTrans[[#This Row],[Description]])),Categories[Category Type],"Uncategorised")</f>
        <v>Expense</v>
      </c>
    </row>
    <row r="60" spans="2:10" x14ac:dyDescent="0.25">
      <c r="B60" t="s">
        <v>57</v>
      </c>
      <c r="C60" s="1">
        <v>46054</v>
      </c>
      <c r="D60" t="s">
        <v>24</v>
      </c>
      <c r="E60" s="2"/>
      <c r="F60" s="2">
        <v>2236</v>
      </c>
      <c r="G60" s="2">
        <f>tblTrans[[#This Row],[Credit (Income)]]-tblTrans[[#This Row],[Debit (Spend)]]</f>
        <v>2236</v>
      </c>
      <c r="H60" s="2" t="str" cm="1">
        <f t="array" ref="H60">_xlfn.XLOOKUP(TRUE,ISNUMBER(SEARCH(Categories[Description],tblTrans[[#This Row],[Description]])),Categories[Subcategory],"Uncategorised")</f>
        <v>Side Hustle</v>
      </c>
      <c r="I60" s="2" t="str" cm="1">
        <f t="array" ref="I60">_xlfn.XLOOKUP(TRUE,ISNUMBER(SEARCH(Categories[Description],tblTrans[[#This Row],[Description]])),Categories[Category],"Uncategorised")</f>
        <v>Variable Income</v>
      </c>
      <c r="J60" s="2" t="str" cm="1">
        <f t="array" ref="J60">_xlfn.XLOOKUP(TRUE,ISNUMBER(SEARCH(Categories[Description],tblTrans[[#This Row],[Description]])),Categories[Category Type],"Uncategorised")</f>
        <v>Income</v>
      </c>
    </row>
    <row r="61" spans="2:10" x14ac:dyDescent="0.25">
      <c r="B61" t="s">
        <v>59</v>
      </c>
      <c r="C61" s="1">
        <v>46055</v>
      </c>
      <c r="D61" t="s">
        <v>65</v>
      </c>
      <c r="E61" s="2">
        <v>900</v>
      </c>
      <c r="F61" s="2"/>
      <c r="G61" s="2">
        <f>tblTrans[[#This Row],[Credit (Income)]]-tblTrans[[#This Row],[Debit (Spend)]]</f>
        <v>-900</v>
      </c>
      <c r="H61" s="2" t="str" cm="1">
        <f t="array" ref="H61">_xlfn.XLOOKUP(TRUE,ISNUMBER(SEARCH(Categories[Description],tblTrans[[#This Row],[Description]])),Categories[Subcategory],"Uncategorised")</f>
        <v>Rent</v>
      </c>
      <c r="I61" s="2" t="str" cm="1">
        <f t="array" ref="I61">_xlfn.XLOOKUP(TRUE,ISNUMBER(SEARCH(Categories[Description],tblTrans[[#This Row],[Description]])),Categories[Category],"Uncategorised")</f>
        <v>Living Expenses</v>
      </c>
      <c r="J61" s="2" t="str" cm="1">
        <f t="array" ref="J61">_xlfn.XLOOKUP(TRUE,ISNUMBER(SEARCH(Categories[Description],tblTrans[[#This Row],[Description]])),Categories[Category Type],"Uncategorised")</f>
        <v>Expense</v>
      </c>
    </row>
    <row r="62" spans="2:10" x14ac:dyDescent="0.25">
      <c r="B62" t="s">
        <v>59</v>
      </c>
      <c r="C62" s="1">
        <v>46055</v>
      </c>
      <c r="D62" t="s">
        <v>66</v>
      </c>
      <c r="E62" s="2">
        <v>150</v>
      </c>
      <c r="F62" s="2"/>
      <c r="G62" s="2">
        <f>tblTrans[[#This Row],[Credit (Income)]]-tblTrans[[#This Row],[Debit (Spend)]]</f>
        <v>-150</v>
      </c>
      <c r="H62" s="2" t="str" cm="1">
        <f t="array" ref="H62">_xlfn.XLOOKUP(TRUE,ISNUMBER(SEARCH(Categories[Description],tblTrans[[#This Row],[Description]])),Categories[Subcategory],"Uncategorised")</f>
        <v>Loan Repayment</v>
      </c>
      <c r="I62" s="2" t="str" cm="1">
        <f t="array" ref="I62">_xlfn.XLOOKUP(TRUE,ISNUMBER(SEARCH(Categories[Description],tblTrans[[#This Row],[Description]])),Categories[Category],"Uncategorised")</f>
        <v>Debt</v>
      </c>
      <c r="J62" s="2" t="str" cm="1">
        <f t="array" ref="J62">_xlfn.XLOOKUP(TRUE,ISNUMBER(SEARCH(Categories[Description],tblTrans[[#This Row],[Description]])),Categories[Category Type],"Uncategorised")</f>
        <v>Expense</v>
      </c>
    </row>
    <row r="63" spans="2:10" x14ac:dyDescent="0.25">
      <c r="B63" t="s">
        <v>59</v>
      </c>
      <c r="C63" s="1">
        <v>46055</v>
      </c>
      <c r="D63" t="s">
        <v>60</v>
      </c>
      <c r="E63" s="2">
        <v>600</v>
      </c>
      <c r="F63" s="2"/>
      <c r="G63" s="2">
        <f>tblTrans[[#This Row],[Credit (Income)]]-tblTrans[[#This Row],[Debit (Spend)]]</f>
        <v>-600</v>
      </c>
      <c r="H63" s="2" t="str" cm="1">
        <f t="array" ref="H63">_xlfn.XLOOKUP(TRUE,ISNUMBER(SEARCH(Categories[Description],tblTrans[[#This Row],[Description]])),Categories[Subcategory],"Uncategorised")</f>
        <v>Savings</v>
      </c>
      <c r="I63" s="2" t="str" cm="1">
        <f t="array" ref="I63">_xlfn.XLOOKUP(TRUE,ISNUMBER(SEARCH(Categories[Description],tblTrans[[#This Row],[Description]])),Categories[Category],"Uncategorised")</f>
        <v>Transfer</v>
      </c>
      <c r="J63" s="2" t="str" cm="1">
        <f t="array" ref="J63">_xlfn.XLOOKUP(TRUE,ISNUMBER(SEARCH(Categories[Description],tblTrans[[#This Row],[Description]])),Categories[Category Type],"Uncategorised")</f>
        <v>Not Reported</v>
      </c>
    </row>
    <row r="64" spans="2:10" x14ac:dyDescent="0.25">
      <c r="B64" t="s">
        <v>63</v>
      </c>
      <c r="C64" s="1">
        <v>46055</v>
      </c>
      <c r="D64" t="s">
        <v>64</v>
      </c>
      <c r="E64" s="2">
        <v>5</v>
      </c>
      <c r="F64" s="2"/>
      <c r="G64" s="2">
        <f>tblTrans[[#This Row],[Credit (Income)]]-tblTrans[[#This Row],[Debit (Spend)]]</f>
        <v>-5</v>
      </c>
      <c r="H64" s="2" t="str" cm="1">
        <f t="array" ref="H64">_xlfn.XLOOKUP(TRUE,ISNUMBER(SEARCH(Categories[Description],tblTrans[[#This Row],[Description]])),Categories[Subcategory],"Uncategorised")</f>
        <v>Coffee</v>
      </c>
      <c r="I64" s="2" t="str" cm="1">
        <f t="array" ref="I64">_xlfn.XLOOKUP(TRUE,ISNUMBER(SEARCH(Categories[Description],tblTrans[[#This Row],[Description]])),Categories[Category],"Uncategorised")</f>
        <v>Discretionary</v>
      </c>
      <c r="J64" s="2" t="str" cm="1">
        <f t="array" ref="J64">_xlfn.XLOOKUP(TRUE,ISNUMBER(SEARCH(Categories[Description],tblTrans[[#This Row],[Description]])),Categories[Category Type],"Uncategorised")</f>
        <v>Expense</v>
      </c>
    </row>
    <row r="65" spans="2:10" x14ac:dyDescent="0.25">
      <c r="B65" t="s">
        <v>57</v>
      </c>
      <c r="C65" s="1">
        <v>46055</v>
      </c>
      <c r="D65" t="s">
        <v>61</v>
      </c>
      <c r="E65" s="2"/>
      <c r="F65" s="2">
        <v>600</v>
      </c>
      <c r="G65" s="2">
        <f>tblTrans[[#This Row],[Credit (Income)]]-tblTrans[[#This Row],[Debit (Spend)]]</f>
        <v>600</v>
      </c>
      <c r="H65" s="2" t="str" cm="1">
        <f t="array" ref="H65">_xlfn.XLOOKUP(TRUE,ISNUMBER(SEARCH(Categories[Description],tblTrans[[#This Row],[Description]])),Categories[Subcategory],"Uncategorised")</f>
        <v>Bank Transfer</v>
      </c>
      <c r="I65" s="2" t="str" cm="1">
        <f t="array" ref="I65">_xlfn.XLOOKUP(TRUE,ISNUMBER(SEARCH(Categories[Description],tblTrans[[#This Row],[Description]])),Categories[Category],"Uncategorised")</f>
        <v>Transfer</v>
      </c>
      <c r="J65" s="2" t="str" cm="1">
        <f t="array" ref="J65">_xlfn.XLOOKUP(TRUE,ISNUMBER(SEARCH(Categories[Description],tblTrans[[#This Row],[Description]])),Categories[Category Type],"Uncategorised")</f>
        <v>Not Reported</v>
      </c>
    </row>
    <row r="66" spans="2:10" x14ac:dyDescent="0.25">
      <c r="B66" t="s">
        <v>63</v>
      </c>
      <c r="C66" s="1">
        <v>46056</v>
      </c>
      <c r="D66" t="s">
        <v>64</v>
      </c>
      <c r="E66" s="2">
        <v>5</v>
      </c>
      <c r="F66" s="2"/>
      <c r="G66" s="2">
        <f>tblTrans[[#This Row],[Credit (Income)]]-tblTrans[[#This Row],[Debit (Spend)]]</f>
        <v>-5</v>
      </c>
      <c r="H66" s="2" t="str" cm="1">
        <f t="array" ref="H66">_xlfn.XLOOKUP(TRUE,ISNUMBER(SEARCH(Categories[Description],tblTrans[[#This Row],[Description]])),Categories[Subcategory],"Uncategorised")</f>
        <v>Coffee</v>
      </c>
      <c r="I66" s="2" t="str" cm="1">
        <f t="array" ref="I66">_xlfn.XLOOKUP(TRUE,ISNUMBER(SEARCH(Categories[Description],tblTrans[[#This Row],[Description]])),Categories[Category],"Uncategorised")</f>
        <v>Discretionary</v>
      </c>
      <c r="J66" s="2" t="str" cm="1">
        <f t="array" ref="J66">_xlfn.XLOOKUP(TRUE,ISNUMBER(SEARCH(Categories[Description],tblTrans[[#This Row],[Description]])),Categories[Category Type],"Uncategorised")</f>
        <v>Expense</v>
      </c>
    </row>
    <row r="67" spans="2:10" x14ac:dyDescent="0.25">
      <c r="B67" t="s">
        <v>63</v>
      </c>
      <c r="C67" s="1">
        <v>46057</v>
      </c>
      <c r="D67" t="s">
        <v>64</v>
      </c>
      <c r="E67" s="2">
        <v>5</v>
      </c>
      <c r="F67" s="2"/>
      <c r="G67" s="2">
        <f>tblTrans[[#This Row],[Credit (Income)]]-tblTrans[[#This Row],[Debit (Spend)]]</f>
        <v>-5</v>
      </c>
      <c r="H67" s="2" t="str" cm="1">
        <f t="array" ref="H67">_xlfn.XLOOKUP(TRUE,ISNUMBER(SEARCH(Categories[Description],tblTrans[[#This Row],[Description]])),Categories[Subcategory],"Uncategorised")</f>
        <v>Coffee</v>
      </c>
      <c r="I67" s="2" t="str" cm="1">
        <f t="array" ref="I67">_xlfn.XLOOKUP(TRUE,ISNUMBER(SEARCH(Categories[Description],tblTrans[[#This Row],[Description]])),Categories[Category],"Uncategorised")</f>
        <v>Discretionary</v>
      </c>
      <c r="J67" s="2" t="str" cm="1">
        <f t="array" ref="J67">_xlfn.XLOOKUP(TRUE,ISNUMBER(SEARCH(Categories[Description],tblTrans[[#This Row],[Description]])),Categories[Category Type],"Uncategorised")</f>
        <v>Expense</v>
      </c>
    </row>
    <row r="68" spans="2:10" x14ac:dyDescent="0.25">
      <c r="B68" t="s">
        <v>63</v>
      </c>
      <c r="C68" s="1">
        <v>46058</v>
      </c>
      <c r="D68" t="s">
        <v>64</v>
      </c>
      <c r="E68" s="2">
        <v>5</v>
      </c>
      <c r="F68" s="2"/>
      <c r="G68" s="2">
        <f>tblTrans[[#This Row],[Credit (Income)]]-tblTrans[[#This Row],[Debit (Spend)]]</f>
        <v>-5</v>
      </c>
      <c r="H68" s="2" t="str" cm="1">
        <f t="array" ref="H68">_xlfn.XLOOKUP(TRUE,ISNUMBER(SEARCH(Categories[Description],tblTrans[[#This Row],[Description]])),Categories[Subcategory],"Uncategorised")</f>
        <v>Coffee</v>
      </c>
      <c r="I68" s="2" t="str" cm="1">
        <f t="array" ref="I68">_xlfn.XLOOKUP(TRUE,ISNUMBER(SEARCH(Categories[Description],tblTrans[[#This Row],[Description]])),Categories[Category],"Uncategorised")</f>
        <v>Discretionary</v>
      </c>
      <c r="J68" s="2" t="str" cm="1">
        <f t="array" ref="J68">_xlfn.XLOOKUP(TRUE,ISNUMBER(SEARCH(Categories[Description],tblTrans[[#This Row],[Description]])),Categories[Category Type],"Uncategorised")</f>
        <v>Expense</v>
      </c>
    </row>
    <row r="69" spans="2:10" x14ac:dyDescent="0.25">
      <c r="B69" t="s">
        <v>63</v>
      </c>
      <c r="C69" s="1">
        <v>46058</v>
      </c>
      <c r="D69" t="s">
        <v>68</v>
      </c>
      <c r="E69" s="2">
        <v>205</v>
      </c>
      <c r="F69" s="2"/>
      <c r="G69" s="2">
        <f>tblTrans[[#This Row],[Credit (Income)]]-tblTrans[[#This Row],[Debit (Spend)]]</f>
        <v>-205</v>
      </c>
      <c r="H69" s="2" t="str" cm="1">
        <f t="array" ref="H69">_xlfn.XLOOKUP(TRUE,ISNUMBER(SEARCH(Categories[Description],tblTrans[[#This Row],[Description]])),Categories[Subcategory],"Uncategorised")</f>
        <v>Groceries</v>
      </c>
      <c r="I69" s="2" t="str" cm="1">
        <f t="array" ref="I69">_xlfn.XLOOKUP(TRUE,ISNUMBER(SEARCH(Categories[Description],tblTrans[[#This Row],[Description]])),Categories[Category],"Uncategorised")</f>
        <v>Living Expenses</v>
      </c>
      <c r="J69" s="2" t="str" cm="1">
        <f t="array" ref="J69">_xlfn.XLOOKUP(TRUE,ISNUMBER(SEARCH(Categories[Description],tblTrans[[#This Row],[Description]])),Categories[Category Type],"Uncategorised")</f>
        <v>Expense</v>
      </c>
    </row>
    <row r="70" spans="2:10" x14ac:dyDescent="0.25">
      <c r="B70" t="s">
        <v>59</v>
      </c>
      <c r="C70" s="1">
        <v>46061</v>
      </c>
      <c r="D70" t="s">
        <v>69</v>
      </c>
      <c r="E70" s="2">
        <v>51.1</v>
      </c>
      <c r="F70" s="2"/>
      <c r="G70" s="2">
        <f>tblTrans[[#This Row],[Credit (Income)]]-tblTrans[[#This Row],[Debit (Spend)]]</f>
        <v>-51.1</v>
      </c>
      <c r="H70" s="2" t="str" cm="1">
        <f t="array" ref="H70">_xlfn.XLOOKUP(TRUE,ISNUMBER(SEARCH(Categories[Description],tblTrans[[#This Row],[Description]])),Categories[Subcategory],"Uncategorised")</f>
        <v>Gas/Electrics</v>
      </c>
      <c r="I70" s="2" t="str" cm="1">
        <f t="array" ref="I70">_xlfn.XLOOKUP(TRUE,ISNUMBER(SEARCH(Categories[Description],tblTrans[[#This Row],[Description]])),Categories[Category],"Uncategorised")</f>
        <v>Living Expenses</v>
      </c>
      <c r="J70" s="2" t="str" cm="1">
        <f t="array" ref="J70">_xlfn.XLOOKUP(TRUE,ISNUMBER(SEARCH(Categories[Description],tblTrans[[#This Row],[Description]])),Categories[Category Type],"Uncategorised")</f>
        <v>Expense</v>
      </c>
    </row>
    <row r="71" spans="2:10" x14ac:dyDescent="0.25">
      <c r="B71" t="s">
        <v>63</v>
      </c>
      <c r="C71" s="1">
        <v>46061</v>
      </c>
      <c r="D71" t="s">
        <v>64</v>
      </c>
      <c r="E71" s="2">
        <v>5</v>
      </c>
      <c r="F71" s="2"/>
      <c r="G71" s="2">
        <f>tblTrans[[#This Row],[Credit (Income)]]-tblTrans[[#This Row],[Debit (Spend)]]</f>
        <v>-5</v>
      </c>
      <c r="H71" s="2" t="str" cm="1">
        <f t="array" ref="H71">_xlfn.XLOOKUP(TRUE,ISNUMBER(SEARCH(Categories[Description],tblTrans[[#This Row],[Description]])),Categories[Subcategory],"Uncategorised")</f>
        <v>Coffee</v>
      </c>
      <c r="I71" s="2" t="str" cm="1">
        <f t="array" ref="I71">_xlfn.XLOOKUP(TRUE,ISNUMBER(SEARCH(Categories[Description],tblTrans[[#This Row],[Description]])),Categories[Category],"Uncategorised")</f>
        <v>Discretionary</v>
      </c>
      <c r="J71" s="2" t="str" cm="1">
        <f t="array" ref="J71">_xlfn.XLOOKUP(TRUE,ISNUMBER(SEARCH(Categories[Description],tblTrans[[#This Row],[Description]])),Categories[Category Type],"Uncategorised")</f>
        <v>Expense</v>
      </c>
    </row>
    <row r="72" spans="2:10" x14ac:dyDescent="0.25">
      <c r="B72" t="s">
        <v>63</v>
      </c>
      <c r="C72" s="1">
        <v>46062</v>
      </c>
      <c r="D72" t="s">
        <v>64</v>
      </c>
      <c r="E72" s="2">
        <v>5</v>
      </c>
      <c r="F72" s="2"/>
      <c r="G72" s="2">
        <f>tblTrans[[#This Row],[Credit (Income)]]-tblTrans[[#This Row],[Debit (Spend)]]</f>
        <v>-5</v>
      </c>
      <c r="H72" s="2" t="str" cm="1">
        <f t="array" ref="H72">_xlfn.XLOOKUP(TRUE,ISNUMBER(SEARCH(Categories[Description],tblTrans[[#This Row],[Description]])),Categories[Subcategory],"Uncategorised")</f>
        <v>Coffee</v>
      </c>
      <c r="I72" s="2" t="str" cm="1">
        <f t="array" ref="I72">_xlfn.XLOOKUP(TRUE,ISNUMBER(SEARCH(Categories[Description],tblTrans[[#This Row],[Description]])),Categories[Category],"Uncategorised")</f>
        <v>Discretionary</v>
      </c>
      <c r="J72" s="2" t="str" cm="1">
        <f t="array" ref="J72">_xlfn.XLOOKUP(TRUE,ISNUMBER(SEARCH(Categories[Description],tblTrans[[#This Row],[Description]])),Categories[Category Type],"Uncategorised")</f>
        <v>Expense</v>
      </c>
    </row>
    <row r="73" spans="2:10" x14ac:dyDescent="0.25">
      <c r="B73" t="s">
        <v>63</v>
      </c>
      <c r="C73" s="1">
        <v>46063</v>
      </c>
      <c r="D73" t="s">
        <v>196</v>
      </c>
      <c r="E73" s="2">
        <v>78</v>
      </c>
      <c r="F73" s="2"/>
      <c r="G73" s="2">
        <f>tblTrans[[#This Row],[Credit (Income)]]-tblTrans[[#This Row],[Debit (Spend)]]</f>
        <v>-78</v>
      </c>
      <c r="H73" s="2" t="str" cm="1">
        <f t="array" ref="H73">_xlfn.XLOOKUP(TRUE,ISNUMBER(SEARCH(Categories[Description],tblTrans[[#This Row],[Description]])),Categories[Subcategory],"Uncategorised")</f>
        <v>MV Fuel</v>
      </c>
      <c r="I73" s="2" t="str" cm="1">
        <f t="array" ref="I73">_xlfn.XLOOKUP(TRUE,ISNUMBER(SEARCH(Categories[Description],tblTrans[[#This Row],[Description]])),Categories[Category],"Uncategorised")</f>
        <v>Transport</v>
      </c>
      <c r="J73" s="2" t="str" cm="1">
        <f t="array" ref="J73">_xlfn.XLOOKUP(TRUE,ISNUMBER(SEARCH(Categories[Description],tblTrans[[#This Row],[Description]])),Categories[Category Type],"Uncategorised")</f>
        <v>Expense</v>
      </c>
    </row>
    <row r="74" spans="2:10" x14ac:dyDescent="0.25">
      <c r="B74" t="s">
        <v>63</v>
      </c>
      <c r="C74" s="1">
        <v>46063</v>
      </c>
      <c r="D74" t="s">
        <v>64</v>
      </c>
      <c r="E74" s="2">
        <v>5</v>
      </c>
      <c r="F74" s="2"/>
      <c r="G74" s="2">
        <f>tblTrans[[#This Row],[Credit (Income)]]-tblTrans[[#This Row],[Debit (Spend)]]</f>
        <v>-5</v>
      </c>
      <c r="H74" s="2" t="str" cm="1">
        <f t="array" ref="H74">_xlfn.XLOOKUP(TRUE,ISNUMBER(SEARCH(Categories[Description],tblTrans[[#This Row],[Description]])),Categories[Subcategory],"Uncategorised")</f>
        <v>Coffee</v>
      </c>
      <c r="I74" s="2" t="str" cm="1">
        <f t="array" ref="I74">_xlfn.XLOOKUP(TRUE,ISNUMBER(SEARCH(Categories[Description],tblTrans[[#This Row],[Description]])),Categories[Category],"Uncategorised")</f>
        <v>Discretionary</v>
      </c>
      <c r="J74" s="2" t="str" cm="1">
        <f t="array" ref="J74">_xlfn.XLOOKUP(TRUE,ISNUMBER(SEARCH(Categories[Description],tblTrans[[#This Row],[Description]])),Categories[Category Type],"Uncategorised")</f>
        <v>Expense</v>
      </c>
    </row>
    <row r="75" spans="2:10" x14ac:dyDescent="0.25">
      <c r="B75" t="s">
        <v>63</v>
      </c>
      <c r="C75" s="1">
        <v>46064</v>
      </c>
      <c r="D75" t="s">
        <v>64</v>
      </c>
      <c r="E75" s="2">
        <v>5</v>
      </c>
      <c r="F75" s="2"/>
      <c r="G75" s="2">
        <f>tblTrans[[#This Row],[Credit (Income)]]-tblTrans[[#This Row],[Debit (Spend)]]</f>
        <v>-5</v>
      </c>
      <c r="H75" s="2" t="str" cm="1">
        <f t="array" ref="H75">_xlfn.XLOOKUP(TRUE,ISNUMBER(SEARCH(Categories[Description],tblTrans[[#This Row],[Description]])),Categories[Subcategory],"Uncategorised")</f>
        <v>Coffee</v>
      </c>
      <c r="I75" s="2" t="str" cm="1">
        <f t="array" ref="I75">_xlfn.XLOOKUP(TRUE,ISNUMBER(SEARCH(Categories[Description],tblTrans[[#This Row],[Description]])),Categories[Category],"Uncategorised")</f>
        <v>Discretionary</v>
      </c>
      <c r="J75" s="2" t="str" cm="1">
        <f t="array" ref="J75">_xlfn.XLOOKUP(TRUE,ISNUMBER(SEARCH(Categories[Description],tblTrans[[#This Row],[Description]])),Categories[Category Type],"Uncategorised")</f>
        <v>Expense</v>
      </c>
    </row>
    <row r="76" spans="2:10" x14ac:dyDescent="0.25">
      <c r="B76" t="s">
        <v>63</v>
      </c>
      <c r="C76" s="1">
        <v>46065</v>
      </c>
      <c r="D76" t="s">
        <v>68</v>
      </c>
      <c r="E76" s="2">
        <v>135.9</v>
      </c>
      <c r="F76" s="2"/>
      <c r="G76" s="2">
        <f>tblTrans[[#This Row],[Credit (Income)]]-tblTrans[[#This Row],[Debit (Spend)]]</f>
        <v>-135.9</v>
      </c>
      <c r="H76" s="2" t="str" cm="1">
        <f t="array" ref="H76">_xlfn.XLOOKUP(TRUE,ISNUMBER(SEARCH(Categories[Description],tblTrans[[#This Row],[Description]])),Categories[Subcategory],"Uncategorised")</f>
        <v>Groceries</v>
      </c>
      <c r="I76" s="2" t="str" cm="1">
        <f t="array" ref="I76">_xlfn.XLOOKUP(TRUE,ISNUMBER(SEARCH(Categories[Description],tblTrans[[#This Row],[Description]])),Categories[Category],"Uncategorised")</f>
        <v>Living Expenses</v>
      </c>
      <c r="J76" s="2" t="str" cm="1">
        <f t="array" ref="J76">_xlfn.XLOOKUP(TRUE,ISNUMBER(SEARCH(Categories[Description],tblTrans[[#This Row],[Description]])),Categories[Category Type],"Uncategorised")</f>
        <v>Expense</v>
      </c>
    </row>
    <row r="77" spans="2:10" x14ac:dyDescent="0.25">
      <c r="B77" t="s">
        <v>63</v>
      </c>
      <c r="C77" s="1">
        <v>46065</v>
      </c>
      <c r="D77" t="s">
        <v>64</v>
      </c>
      <c r="E77" s="2">
        <v>5</v>
      </c>
      <c r="F77" s="2"/>
      <c r="G77" s="2">
        <f>tblTrans[[#This Row],[Credit (Income)]]-tblTrans[[#This Row],[Debit (Spend)]]</f>
        <v>-5</v>
      </c>
      <c r="H77" s="2" t="str" cm="1">
        <f t="array" ref="H77">_xlfn.XLOOKUP(TRUE,ISNUMBER(SEARCH(Categories[Description],tblTrans[[#This Row],[Description]])),Categories[Subcategory],"Uncategorised")</f>
        <v>Coffee</v>
      </c>
      <c r="I77" s="2" t="str" cm="1">
        <f t="array" ref="I77">_xlfn.XLOOKUP(TRUE,ISNUMBER(SEARCH(Categories[Description],tblTrans[[#This Row],[Description]])),Categories[Category],"Uncategorised")</f>
        <v>Discretionary</v>
      </c>
      <c r="J77" s="2" t="str" cm="1">
        <f t="array" ref="J77">_xlfn.XLOOKUP(TRUE,ISNUMBER(SEARCH(Categories[Description],tblTrans[[#This Row],[Description]])),Categories[Category Type],"Uncategorised")</f>
        <v>Expense</v>
      </c>
    </row>
    <row r="78" spans="2:10" x14ac:dyDescent="0.25">
      <c r="B78" t="s">
        <v>63</v>
      </c>
      <c r="C78" s="1">
        <v>46066</v>
      </c>
      <c r="D78" t="s">
        <v>64</v>
      </c>
      <c r="E78" s="2">
        <v>5</v>
      </c>
      <c r="F78" s="2"/>
      <c r="G78" s="2">
        <f>tblTrans[[#This Row],[Credit (Income)]]-tblTrans[[#This Row],[Debit (Spend)]]</f>
        <v>-5</v>
      </c>
      <c r="H78" s="2" t="str" cm="1">
        <f t="array" ref="H78">_xlfn.XLOOKUP(TRUE,ISNUMBER(SEARCH(Categories[Description],tblTrans[[#This Row],[Description]])),Categories[Subcategory],"Uncategorised")</f>
        <v>Coffee</v>
      </c>
      <c r="I78" s="2" t="str" cm="1">
        <f t="array" ref="I78">_xlfn.XLOOKUP(TRUE,ISNUMBER(SEARCH(Categories[Description],tblTrans[[#This Row],[Description]])),Categories[Category],"Uncategorised")</f>
        <v>Discretionary</v>
      </c>
      <c r="J78" s="2" t="str" cm="1">
        <f t="array" ref="J78">_xlfn.XLOOKUP(TRUE,ISNUMBER(SEARCH(Categories[Description],tblTrans[[#This Row],[Description]])),Categories[Category Type],"Uncategorised")</f>
        <v>Expense</v>
      </c>
    </row>
    <row r="79" spans="2:10" x14ac:dyDescent="0.25">
      <c r="B79" t="s">
        <v>63</v>
      </c>
      <c r="C79" s="1">
        <v>46066</v>
      </c>
      <c r="D79" t="s">
        <v>71</v>
      </c>
      <c r="E79" s="2">
        <v>40.9</v>
      </c>
      <c r="F79" s="2"/>
      <c r="G79" s="2">
        <f>tblTrans[[#This Row],[Credit (Income)]]-tblTrans[[#This Row],[Debit (Spend)]]</f>
        <v>-40.9</v>
      </c>
      <c r="H79" s="2" t="str" cm="1">
        <f t="array" ref="H79">_xlfn.XLOOKUP(TRUE,ISNUMBER(SEARCH(Categories[Description],tblTrans[[#This Row],[Description]])),Categories[Subcategory],"Uncategorised")</f>
        <v>Entertainment</v>
      </c>
      <c r="I79" s="2" t="str" cm="1">
        <f t="array" ref="I79">_xlfn.XLOOKUP(TRUE,ISNUMBER(SEARCH(Categories[Description],tblTrans[[#This Row],[Description]])),Categories[Category],"Uncategorised")</f>
        <v>Discretionary</v>
      </c>
      <c r="J79" s="2" t="str" cm="1">
        <f t="array" ref="J79">_xlfn.XLOOKUP(TRUE,ISNUMBER(SEARCH(Categories[Description],tblTrans[[#This Row],[Description]])),Categories[Category Type],"Uncategorised")</f>
        <v>Expense</v>
      </c>
    </row>
    <row r="80" spans="2:10" x14ac:dyDescent="0.25">
      <c r="B80" t="s">
        <v>63</v>
      </c>
      <c r="C80" s="1">
        <v>46066</v>
      </c>
      <c r="D80" t="s">
        <v>72</v>
      </c>
      <c r="E80" s="2">
        <v>99</v>
      </c>
      <c r="F80" s="2"/>
      <c r="G80" s="2">
        <f>tblTrans[[#This Row],[Credit (Income)]]-tblTrans[[#This Row],[Debit (Spend)]]</f>
        <v>-99</v>
      </c>
      <c r="H80" s="2" t="str" cm="1">
        <f t="array" ref="H80">_xlfn.XLOOKUP(TRUE,ISNUMBER(SEARCH(Categories[Description],tblTrans[[#This Row],[Description]])),Categories[Subcategory],"Uncategorised")</f>
        <v>Clothes</v>
      </c>
      <c r="I80" s="2" t="str" cm="1">
        <f t="array" ref="I80">_xlfn.XLOOKUP(TRUE,ISNUMBER(SEARCH(Categories[Description],tblTrans[[#This Row],[Description]])),Categories[Category],"Uncategorised")</f>
        <v>Discretionary</v>
      </c>
      <c r="J80" s="2" t="str" cm="1">
        <f t="array" ref="J80">_xlfn.XLOOKUP(TRUE,ISNUMBER(SEARCH(Categories[Description],tblTrans[[#This Row],[Description]])),Categories[Category Type],"Uncategorised")</f>
        <v>Expense</v>
      </c>
    </row>
    <row r="81" spans="2:10" x14ac:dyDescent="0.25">
      <c r="B81" t="s">
        <v>63</v>
      </c>
      <c r="C81" s="1">
        <v>46066</v>
      </c>
      <c r="D81" t="s">
        <v>73</v>
      </c>
      <c r="E81" s="2">
        <v>53</v>
      </c>
      <c r="F81" s="2"/>
      <c r="G81" s="2">
        <f>tblTrans[[#This Row],[Credit (Income)]]-tblTrans[[#This Row],[Debit (Spend)]]</f>
        <v>-53</v>
      </c>
      <c r="H81" s="2" t="str" cm="1">
        <f t="array" ref="H81">_xlfn.XLOOKUP(TRUE,ISNUMBER(SEARCH(Categories[Description],tblTrans[[#This Row],[Description]])),Categories[Subcategory],"Uncategorised")</f>
        <v>Restaurant</v>
      </c>
      <c r="I81" s="2" t="str" cm="1">
        <f t="array" ref="I81">_xlfn.XLOOKUP(TRUE,ISNUMBER(SEARCH(Categories[Description],tblTrans[[#This Row],[Description]])),Categories[Category],"Uncategorised")</f>
        <v>Discretionary</v>
      </c>
      <c r="J81" s="2" t="str" cm="1">
        <f t="array" ref="J81">_xlfn.XLOOKUP(TRUE,ISNUMBER(SEARCH(Categories[Description],tblTrans[[#This Row],[Description]])),Categories[Category Type],"Uncategorised")</f>
        <v>Expense</v>
      </c>
    </row>
    <row r="82" spans="2:10" x14ac:dyDescent="0.25">
      <c r="B82" t="s">
        <v>63</v>
      </c>
      <c r="C82" s="1">
        <v>46067</v>
      </c>
      <c r="D82" t="s">
        <v>74</v>
      </c>
      <c r="E82" s="2">
        <v>28.9</v>
      </c>
      <c r="F82" s="2"/>
      <c r="G82" s="2">
        <f>tblTrans[[#This Row],[Credit (Income)]]-tblTrans[[#This Row],[Debit (Spend)]]</f>
        <v>-28.9</v>
      </c>
      <c r="H82" s="2" t="str" cm="1">
        <f t="array" ref="H82">_xlfn.XLOOKUP(TRUE,ISNUMBER(SEARCH(Categories[Description],tblTrans[[#This Row],[Description]])),Categories[Subcategory],"Uncategorised")</f>
        <v>Taxi</v>
      </c>
      <c r="I82" s="2" t="str" cm="1">
        <f t="array" ref="I82">_xlfn.XLOOKUP(TRUE,ISNUMBER(SEARCH(Categories[Description],tblTrans[[#This Row],[Description]])),Categories[Category],"Uncategorised")</f>
        <v>Transport</v>
      </c>
      <c r="J82" s="2" t="str" cm="1">
        <f t="array" ref="J82">_xlfn.XLOOKUP(TRUE,ISNUMBER(SEARCH(Categories[Description],tblTrans[[#This Row],[Description]])),Categories[Category Type],"Uncategorised")</f>
        <v>Expense</v>
      </c>
    </row>
    <row r="83" spans="2:10" x14ac:dyDescent="0.25">
      <c r="B83" t="s">
        <v>59</v>
      </c>
      <c r="C83" s="1">
        <v>46068</v>
      </c>
      <c r="D83" t="s">
        <v>75</v>
      </c>
      <c r="E83" s="2">
        <v>30</v>
      </c>
      <c r="F83" s="2"/>
      <c r="G83" s="2">
        <f>tblTrans[[#This Row],[Credit (Income)]]-tblTrans[[#This Row],[Debit (Spend)]]</f>
        <v>-30</v>
      </c>
      <c r="H83" s="2" t="str" cm="1">
        <f t="array" ref="H83">_xlfn.XLOOKUP(TRUE,ISNUMBER(SEARCH(Categories[Description],tblTrans[[#This Row],[Description]])),Categories[Subcategory],"Uncategorised")</f>
        <v>Gym</v>
      </c>
      <c r="I83" s="2" t="str" cm="1">
        <f t="array" ref="I83">_xlfn.XLOOKUP(TRUE,ISNUMBER(SEARCH(Categories[Description],tblTrans[[#This Row],[Description]])),Categories[Category],"Uncategorised")</f>
        <v>Discretionary</v>
      </c>
      <c r="J83" s="2" t="str" cm="1">
        <f t="array" ref="J83">_xlfn.XLOOKUP(TRUE,ISNUMBER(SEARCH(Categories[Description],tblTrans[[#This Row],[Description]])),Categories[Category Type],"Uncategorised")</f>
        <v>Expense</v>
      </c>
    </row>
    <row r="84" spans="2:10" x14ac:dyDescent="0.25">
      <c r="B84" t="s">
        <v>63</v>
      </c>
      <c r="C84" s="1">
        <v>46068</v>
      </c>
      <c r="D84" t="s">
        <v>64</v>
      </c>
      <c r="E84" s="2">
        <v>5</v>
      </c>
      <c r="F84" s="2"/>
      <c r="G84" s="2">
        <f>tblTrans[[#This Row],[Credit (Income)]]-tblTrans[[#This Row],[Debit (Spend)]]</f>
        <v>-5</v>
      </c>
      <c r="H84" s="2" t="str" cm="1">
        <f t="array" ref="H84">_xlfn.XLOOKUP(TRUE,ISNUMBER(SEARCH(Categories[Description],tblTrans[[#This Row],[Description]])),Categories[Subcategory],"Uncategorised")</f>
        <v>Coffee</v>
      </c>
      <c r="I84" s="2" t="str" cm="1">
        <f t="array" ref="I84">_xlfn.XLOOKUP(TRUE,ISNUMBER(SEARCH(Categories[Description],tblTrans[[#This Row],[Description]])),Categories[Category],"Uncategorised")</f>
        <v>Discretionary</v>
      </c>
      <c r="J84" s="2" t="str" cm="1">
        <f t="array" ref="J84">_xlfn.XLOOKUP(TRUE,ISNUMBER(SEARCH(Categories[Description],tblTrans[[#This Row],[Description]])),Categories[Category Type],"Uncategorised")</f>
        <v>Expense</v>
      </c>
    </row>
    <row r="85" spans="2:10" x14ac:dyDescent="0.25">
      <c r="B85" t="s">
        <v>63</v>
      </c>
      <c r="C85" s="1">
        <v>46069</v>
      </c>
      <c r="D85" t="s">
        <v>64</v>
      </c>
      <c r="E85" s="2">
        <v>5</v>
      </c>
      <c r="F85" s="2"/>
      <c r="G85" s="2">
        <f>tblTrans[[#This Row],[Credit (Income)]]-tblTrans[[#This Row],[Debit (Spend)]]</f>
        <v>-5</v>
      </c>
      <c r="H85" s="2" t="str" cm="1">
        <f t="array" ref="H85">_xlfn.XLOOKUP(TRUE,ISNUMBER(SEARCH(Categories[Description],tblTrans[[#This Row],[Description]])),Categories[Subcategory],"Uncategorised")</f>
        <v>Coffee</v>
      </c>
      <c r="I85" s="2" t="str" cm="1">
        <f t="array" ref="I85">_xlfn.XLOOKUP(TRUE,ISNUMBER(SEARCH(Categories[Description],tblTrans[[#This Row],[Description]])),Categories[Category],"Uncategorised")</f>
        <v>Discretionary</v>
      </c>
      <c r="J85" s="2" t="str" cm="1">
        <f t="array" ref="J85">_xlfn.XLOOKUP(TRUE,ISNUMBER(SEARCH(Categories[Description],tblTrans[[#This Row],[Description]])),Categories[Category Type],"Uncategorised")</f>
        <v>Expense</v>
      </c>
    </row>
    <row r="86" spans="2:10" x14ac:dyDescent="0.25">
      <c r="B86" t="s">
        <v>59</v>
      </c>
      <c r="C86" s="1">
        <v>46069</v>
      </c>
      <c r="D86" t="s">
        <v>77</v>
      </c>
      <c r="E86" s="2">
        <v>40</v>
      </c>
      <c r="F86" s="2"/>
      <c r="G86" s="2">
        <f>tblTrans[[#This Row],[Credit (Income)]]-tblTrans[[#This Row],[Debit (Spend)]]</f>
        <v>-40</v>
      </c>
      <c r="H86" s="2" t="str" cm="1">
        <f t="array" ref="H86">_xlfn.XLOOKUP(TRUE,ISNUMBER(SEARCH(Categories[Description],tblTrans[[#This Row],[Description]])),Categories[Subcategory],"Uncategorised")</f>
        <v>Phone</v>
      </c>
      <c r="I86" s="2" t="str" cm="1">
        <f t="array" ref="I86">_xlfn.XLOOKUP(TRUE,ISNUMBER(SEARCH(Categories[Description],tblTrans[[#This Row],[Description]])),Categories[Category],"Uncategorised")</f>
        <v>Living Expenses</v>
      </c>
      <c r="J86" s="2" t="str" cm="1">
        <f t="array" ref="J86">_xlfn.XLOOKUP(TRUE,ISNUMBER(SEARCH(Categories[Description],tblTrans[[#This Row],[Description]])),Categories[Category Type],"Uncategorised")</f>
        <v>Expense</v>
      </c>
    </row>
    <row r="87" spans="2:10" x14ac:dyDescent="0.25">
      <c r="B87" t="s">
        <v>63</v>
      </c>
      <c r="C87" s="1">
        <v>46070</v>
      </c>
      <c r="D87" t="s">
        <v>78</v>
      </c>
      <c r="E87" s="2">
        <v>45.9</v>
      </c>
      <c r="F87" s="2"/>
      <c r="G87" s="2">
        <f>tblTrans[[#This Row],[Credit (Income)]]-tblTrans[[#This Row],[Debit (Spend)]]</f>
        <v>-45.9</v>
      </c>
      <c r="H87" s="2" t="str" cm="1">
        <f t="array" ref="H87">_xlfn.XLOOKUP(TRUE,ISNUMBER(SEARCH(Categories[Description],tblTrans[[#This Row],[Description]])),Categories[Subcategory],"Uncategorised")</f>
        <v>Gifts</v>
      </c>
      <c r="I87" s="2" t="str" cm="1">
        <f t="array" ref="I87">_xlfn.XLOOKUP(TRUE,ISNUMBER(SEARCH(Categories[Description],tblTrans[[#This Row],[Description]])),Categories[Category],"Uncategorised")</f>
        <v>Discretionary</v>
      </c>
      <c r="J87" s="2" t="str" cm="1">
        <f t="array" ref="J87">_xlfn.XLOOKUP(TRUE,ISNUMBER(SEARCH(Categories[Description],tblTrans[[#This Row],[Description]])),Categories[Category Type],"Uncategorised")</f>
        <v>Expense</v>
      </c>
    </row>
    <row r="88" spans="2:10" x14ac:dyDescent="0.25">
      <c r="B88" t="s">
        <v>63</v>
      </c>
      <c r="C88" s="1">
        <v>46070</v>
      </c>
      <c r="D88" t="s">
        <v>79</v>
      </c>
      <c r="E88" s="2">
        <v>35</v>
      </c>
      <c r="F88" s="2"/>
      <c r="G88" s="2">
        <f>tblTrans[[#This Row],[Credit (Income)]]-tblTrans[[#This Row],[Debit (Spend)]]</f>
        <v>-35</v>
      </c>
      <c r="H88" s="2" t="str" cm="1">
        <f t="array" ref="H88">_xlfn.XLOOKUP(TRUE,ISNUMBER(SEARCH(Categories[Description],tblTrans[[#This Row],[Description]])),Categories[Subcategory],"Uncategorised")</f>
        <v>Entertainment</v>
      </c>
      <c r="I88" s="2" t="str" cm="1">
        <f t="array" ref="I88">_xlfn.XLOOKUP(TRUE,ISNUMBER(SEARCH(Categories[Description],tblTrans[[#This Row],[Description]])),Categories[Category],"Uncategorised")</f>
        <v>Discretionary</v>
      </c>
      <c r="J88" s="2" t="str" cm="1">
        <f t="array" ref="J88">_xlfn.XLOOKUP(TRUE,ISNUMBER(SEARCH(Categories[Description],tblTrans[[#This Row],[Description]])),Categories[Category Type],"Uncategorised")</f>
        <v>Expense</v>
      </c>
    </row>
    <row r="89" spans="2:10" x14ac:dyDescent="0.25">
      <c r="B89" t="s">
        <v>63</v>
      </c>
      <c r="C89" s="1">
        <v>46070</v>
      </c>
      <c r="D89" t="s">
        <v>64</v>
      </c>
      <c r="E89" s="2">
        <v>5</v>
      </c>
      <c r="F89" s="2"/>
      <c r="G89" s="2">
        <f>tblTrans[[#This Row],[Credit (Income)]]-tblTrans[[#This Row],[Debit (Spend)]]</f>
        <v>-5</v>
      </c>
      <c r="H89" s="2" t="str" cm="1">
        <f t="array" ref="H89">_xlfn.XLOOKUP(TRUE,ISNUMBER(SEARCH(Categories[Description],tblTrans[[#This Row],[Description]])),Categories[Subcategory],"Uncategorised")</f>
        <v>Coffee</v>
      </c>
      <c r="I89" s="2" t="str" cm="1">
        <f t="array" ref="I89">_xlfn.XLOOKUP(TRUE,ISNUMBER(SEARCH(Categories[Description],tblTrans[[#This Row],[Description]])),Categories[Category],"Uncategorised")</f>
        <v>Discretionary</v>
      </c>
      <c r="J89" s="2" t="str" cm="1">
        <f t="array" ref="J89">_xlfn.XLOOKUP(TRUE,ISNUMBER(SEARCH(Categories[Description],tblTrans[[#This Row],[Description]])),Categories[Category Type],"Uncategorised")</f>
        <v>Expense</v>
      </c>
    </row>
    <row r="90" spans="2:10" x14ac:dyDescent="0.25">
      <c r="B90" t="s">
        <v>63</v>
      </c>
      <c r="C90" s="1">
        <v>46071</v>
      </c>
      <c r="D90" t="s">
        <v>64</v>
      </c>
      <c r="E90" s="2">
        <v>5</v>
      </c>
      <c r="F90" s="2"/>
      <c r="G90" s="2">
        <f>tblTrans[[#This Row],[Credit (Income)]]-tblTrans[[#This Row],[Debit (Spend)]]</f>
        <v>-5</v>
      </c>
      <c r="H90" s="2" t="str" cm="1">
        <f t="array" ref="H90">_xlfn.XLOOKUP(TRUE,ISNUMBER(SEARCH(Categories[Description],tblTrans[[#This Row],[Description]])),Categories[Subcategory],"Uncategorised")</f>
        <v>Coffee</v>
      </c>
      <c r="I90" s="2" t="str" cm="1">
        <f t="array" ref="I90">_xlfn.XLOOKUP(TRUE,ISNUMBER(SEARCH(Categories[Description],tblTrans[[#This Row],[Description]])),Categories[Category],"Uncategorised")</f>
        <v>Discretionary</v>
      </c>
      <c r="J90" s="2" t="str" cm="1">
        <f t="array" ref="J90">_xlfn.XLOOKUP(TRUE,ISNUMBER(SEARCH(Categories[Description],tblTrans[[#This Row],[Description]])),Categories[Category Type],"Uncategorised")</f>
        <v>Expense</v>
      </c>
    </row>
    <row r="91" spans="2:10" x14ac:dyDescent="0.25">
      <c r="B91" t="s">
        <v>63</v>
      </c>
      <c r="C91" s="1">
        <v>46072</v>
      </c>
      <c r="D91" t="s">
        <v>64</v>
      </c>
      <c r="E91" s="2">
        <v>5</v>
      </c>
      <c r="F91" s="2"/>
      <c r="G91" s="2">
        <f>tblTrans[[#This Row],[Credit (Income)]]-tblTrans[[#This Row],[Debit (Spend)]]</f>
        <v>-5</v>
      </c>
      <c r="H91" s="2" t="str" cm="1">
        <f t="array" ref="H91">_xlfn.XLOOKUP(TRUE,ISNUMBER(SEARCH(Categories[Description],tblTrans[[#This Row],[Description]])),Categories[Subcategory],"Uncategorised")</f>
        <v>Coffee</v>
      </c>
      <c r="I91" s="2" t="str" cm="1">
        <f t="array" ref="I91">_xlfn.XLOOKUP(TRUE,ISNUMBER(SEARCH(Categories[Description],tblTrans[[#This Row],[Description]])),Categories[Category],"Uncategorised")</f>
        <v>Discretionary</v>
      </c>
      <c r="J91" s="2" t="str" cm="1">
        <f t="array" ref="J91">_xlfn.XLOOKUP(TRUE,ISNUMBER(SEARCH(Categories[Description],tblTrans[[#This Row],[Description]])),Categories[Category Type],"Uncategorised")</f>
        <v>Expense</v>
      </c>
    </row>
    <row r="92" spans="2:10" x14ac:dyDescent="0.25">
      <c r="B92" t="s">
        <v>63</v>
      </c>
      <c r="C92" s="1">
        <v>46072</v>
      </c>
      <c r="D92" t="s">
        <v>68</v>
      </c>
      <c r="E92" s="2">
        <v>171</v>
      </c>
      <c r="F92" s="2"/>
      <c r="G92" s="2">
        <f>tblTrans[[#This Row],[Credit (Income)]]-tblTrans[[#This Row],[Debit (Spend)]]</f>
        <v>-171</v>
      </c>
      <c r="H92" s="2" t="str" cm="1">
        <f t="array" ref="H92">_xlfn.XLOOKUP(TRUE,ISNUMBER(SEARCH(Categories[Description],tblTrans[[#This Row],[Description]])),Categories[Subcategory],"Uncategorised")</f>
        <v>Groceries</v>
      </c>
      <c r="I92" s="2" t="str" cm="1">
        <f t="array" ref="I92">_xlfn.XLOOKUP(TRUE,ISNUMBER(SEARCH(Categories[Description],tblTrans[[#This Row],[Description]])),Categories[Category],"Uncategorised")</f>
        <v>Living Expenses</v>
      </c>
      <c r="J92" s="2" t="str" cm="1">
        <f t="array" ref="J92">_xlfn.XLOOKUP(TRUE,ISNUMBER(SEARCH(Categories[Description],tblTrans[[#This Row],[Description]])),Categories[Category Type],"Uncategorised")</f>
        <v>Expense</v>
      </c>
    </row>
    <row r="93" spans="2:10" x14ac:dyDescent="0.25">
      <c r="B93" t="s">
        <v>63</v>
      </c>
      <c r="C93" s="1">
        <v>46073</v>
      </c>
      <c r="D93" t="s">
        <v>80</v>
      </c>
      <c r="E93" s="2">
        <v>37.9</v>
      </c>
      <c r="F93" s="2"/>
      <c r="G93" s="2">
        <f>tblTrans[[#This Row],[Credit (Income)]]-tblTrans[[#This Row],[Debit (Spend)]]</f>
        <v>-37.9</v>
      </c>
      <c r="H93" s="2" t="str" cm="1">
        <f t="array" ref="H93">_xlfn.XLOOKUP(TRUE,ISNUMBER(SEARCH(Categories[Description],tblTrans[[#This Row],[Description]])),Categories[Subcategory],"Uncategorised")</f>
        <v>Restaurant</v>
      </c>
      <c r="I93" s="2" t="str" cm="1">
        <f t="array" ref="I93">_xlfn.XLOOKUP(TRUE,ISNUMBER(SEARCH(Categories[Description],tblTrans[[#This Row],[Description]])),Categories[Category],"Uncategorised")</f>
        <v>Discretionary</v>
      </c>
      <c r="J93" s="2" t="str" cm="1">
        <f t="array" ref="J93">_xlfn.XLOOKUP(TRUE,ISNUMBER(SEARCH(Categories[Description],tblTrans[[#This Row],[Description]])),Categories[Category Type],"Uncategorised")</f>
        <v>Expense</v>
      </c>
    </row>
    <row r="94" spans="2:10" x14ac:dyDescent="0.25">
      <c r="B94" t="s">
        <v>63</v>
      </c>
      <c r="C94" s="1">
        <v>46074</v>
      </c>
      <c r="D94" t="s">
        <v>81</v>
      </c>
      <c r="E94" s="2">
        <v>12.9</v>
      </c>
      <c r="F94" s="2"/>
      <c r="G94" s="2">
        <f>tblTrans[[#This Row],[Credit (Income)]]-tblTrans[[#This Row],[Debit (Spend)]]</f>
        <v>-12.9</v>
      </c>
      <c r="H94" s="2" t="str" cm="1">
        <f t="array" ref="H94">_xlfn.XLOOKUP(TRUE,ISNUMBER(SEARCH(Categories[Description],tblTrans[[#This Row],[Description]])),Categories[Subcategory],"Uncategorised")</f>
        <v>Restaurant</v>
      </c>
      <c r="I94" s="2" t="str" cm="1">
        <f t="array" ref="I94">_xlfn.XLOOKUP(TRUE,ISNUMBER(SEARCH(Categories[Description],tblTrans[[#This Row],[Description]])),Categories[Category],"Uncategorised")</f>
        <v>Discretionary</v>
      </c>
      <c r="J94" s="2" t="str" cm="1">
        <f t="array" ref="J94">_xlfn.XLOOKUP(TRUE,ISNUMBER(SEARCH(Categories[Description],tblTrans[[#This Row],[Description]])),Categories[Category Type],"Uncategorised")</f>
        <v>Expense</v>
      </c>
    </row>
    <row r="95" spans="2:10" x14ac:dyDescent="0.25">
      <c r="B95" t="s">
        <v>59</v>
      </c>
      <c r="C95" s="1">
        <v>46075</v>
      </c>
      <c r="D95" t="s">
        <v>82</v>
      </c>
      <c r="E95" s="2">
        <v>55</v>
      </c>
      <c r="F95" s="2"/>
      <c r="G95" s="2">
        <f>tblTrans[[#This Row],[Credit (Income)]]-tblTrans[[#This Row],[Debit (Spend)]]</f>
        <v>-55</v>
      </c>
      <c r="H95" s="2" t="str" cm="1">
        <f t="array" ref="H95">_xlfn.XLOOKUP(TRUE,ISNUMBER(SEARCH(Categories[Description],tblTrans[[#This Row],[Description]])),Categories[Subcategory],"Uncategorised")</f>
        <v>Donation</v>
      </c>
      <c r="I95" s="2" t="str" cm="1">
        <f t="array" ref="I95">_xlfn.XLOOKUP(TRUE,ISNUMBER(SEARCH(Categories[Description],tblTrans[[#This Row],[Description]])),Categories[Category],"Uncategorised")</f>
        <v>Discretionary</v>
      </c>
      <c r="J95" s="2" t="str" cm="1">
        <f t="array" ref="J95">_xlfn.XLOOKUP(TRUE,ISNUMBER(SEARCH(Categories[Description],tblTrans[[#This Row],[Description]])),Categories[Category Type],"Uncategorised")</f>
        <v>Expense</v>
      </c>
    </row>
    <row r="96" spans="2:10" x14ac:dyDescent="0.25">
      <c r="B96" t="s">
        <v>63</v>
      </c>
      <c r="C96" s="1">
        <v>46075</v>
      </c>
      <c r="D96" t="s">
        <v>196</v>
      </c>
      <c r="E96" s="2">
        <v>64.099999999999994</v>
      </c>
      <c r="F96" s="2"/>
      <c r="G96" s="2">
        <f>tblTrans[[#This Row],[Credit (Income)]]-tblTrans[[#This Row],[Debit (Spend)]]</f>
        <v>-64.099999999999994</v>
      </c>
      <c r="H96" s="2" t="str" cm="1">
        <f t="array" ref="H96">_xlfn.XLOOKUP(TRUE,ISNUMBER(SEARCH(Categories[Description],tblTrans[[#This Row],[Description]])),Categories[Subcategory],"Uncategorised")</f>
        <v>MV Fuel</v>
      </c>
      <c r="I96" s="2" t="str" cm="1">
        <f t="array" ref="I96">_xlfn.XLOOKUP(TRUE,ISNUMBER(SEARCH(Categories[Description],tblTrans[[#This Row],[Description]])),Categories[Category],"Uncategorised")</f>
        <v>Transport</v>
      </c>
      <c r="J96" s="2" t="str" cm="1">
        <f t="array" ref="J96">_xlfn.XLOOKUP(TRUE,ISNUMBER(SEARCH(Categories[Description],tblTrans[[#This Row],[Description]])),Categories[Category Type],"Uncategorised")</f>
        <v>Expense</v>
      </c>
    </row>
    <row r="97" spans="2:10" x14ac:dyDescent="0.25">
      <c r="B97" t="s">
        <v>63</v>
      </c>
      <c r="C97" s="1">
        <v>46075</v>
      </c>
      <c r="D97" t="s">
        <v>64</v>
      </c>
      <c r="E97" s="2">
        <v>5</v>
      </c>
      <c r="F97" s="2"/>
      <c r="G97" s="2">
        <f>tblTrans[[#This Row],[Credit (Income)]]-tblTrans[[#This Row],[Debit (Spend)]]</f>
        <v>-5</v>
      </c>
      <c r="H97" s="2" t="str" cm="1">
        <f t="array" ref="H97">_xlfn.XLOOKUP(TRUE,ISNUMBER(SEARCH(Categories[Description],tblTrans[[#This Row],[Description]])),Categories[Subcategory],"Uncategorised")</f>
        <v>Coffee</v>
      </c>
      <c r="I97" s="2" t="str" cm="1">
        <f t="array" ref="I97">_xlfn.XLOOKUP(TRUE,ISNUMBER(SEARCH(Categories[Description],tblTrans[[#This Row],[Description]])),Categories[Category],"Uncategorised")</f>
        <v>Discretionary</v>
      </c>
      <c r="J97" s="2" t="str" cm="1">
        <f t="array" ref="J97">_xlfn.XLOOKUP(TRUE,ISNUMBER(SEARCH(Categories[Description],tblTrans[[#This Row],[Description]])),Categories[Category Type],"Uncategorised")</f>
        <v>Expense</v>
      </c>
    </row>
    <row r="98" spans="2:10" x14ac:dyDescent="0.25">
      <c r="B98" t="s">
        <v>63</v>
      </c>
      <c r="C98" s="1">
        <v>46076</v>
      </c>
      <c r="D98" t="s">
        <v>64</v>
      </c>
      <c r="E98" s="2">
        <v>5</v>
      </c>
      <c r="F98" s="2"/>
      <c r="G98" s="2">
        <f>tblTrans[[#This Row],[Credit (Income)]]-tblTrans[[#This Row],[Debit (Spend)]]</f>
        <v>-5</v>
      </c>
      <c r="H98" s="2" t="str" cm="1">
        <f t="array" ref="H98">_xlfn.XLOOKUP(TRUE,ISNUMBER(SEARCH(Categories[Description],tblTrans[[#This Row],[Description]])),Categories[Subcategory],"Uncategorised")</f>
        <v>Coffee</v>
      </c>
      <c r="I98" s="2" t="str" cm="1">
        <f t="array" ref="I98">_xlfn.XLOOKUP(TRUE,ISNUMBER(SEARCH(Categories[Description],tblTrans[[#This Row],[Description]])),Categories[Category],"Uncategorised")</f>
        <v>Discretionary</v>
      </c>
      <c r="J98" s="2" t="str" cm="1">
        <f t="array" ref="J98">_xlfn.XLOOKUP(TRUE,ISNUMBER(SEARCH(Categories[Description],tblTrans[[#This Row],[Description]])),Categories[Category Type],"Uncategorised")</f>
        <v>Expense</v>
      </c>
    </row>
    <row r="99" spans="2:10" x14ac:dyDescent="0.25">
      <c r="B99" t="s">
        <v>63</v>
      </c>
      <c r="C99" s="1">
        <v>46077</v>
      </c>
      <c r="D99" t="s">
        <v>64</v>
      </c>
      <c r="E99" s="2">
        <v>5</v>
      </c>
      <c r="F99" s="2"/>
      <c r="G99" s="2">
        <f>tblTrans[[#This Row],[Credit (Income)]]-tblTrans[[#This Row],[Debit (Spend)]]</f>
        <v>-5</v>
      </c>
      <c r="H99" s="2" t="str" cm="1">
        <f t="array" ref="H99">_xlfn.XLOOKUP(TRUE,ISNUMBER(SEARCH(Categories[Description],tblTrans[[#This Row],[Description]])),Categories[Subcategory],"Uncategorised")</f>
        <v>Coffee</v>
      </c>
      <c r="I99" s="2" t="str" cm="1">
        <f t="array" ref="I99">_xlfn.XLOOKUP(TRUE,ISNUMBER(SEARCH(Categories[Description],tblTrans[[#This Row],[Description]])),Categories[Category],"Uncategorised")</f>
        <v>Discretionary</v>
      </c>
      <c r="J99" s="2" t="str" cm="1">
        <f t="array" ref="J99">_xlfn.XLOOKUP(TRUE,ISNUMBER(SEARCH(Categories[Description],tblTrans[[#This Row],[Description]])),Categories[Category Type],"Uncategorised")</f>
        <v>Expense</v>
      </c>
    </row>
    <row r="100" spans="2:10" x14ac:dyDescent="0.25">
      <c r="B100" t="s">
        <v>63</v>
      </c>
      <c r="C100" s="1">
        <v>46078</v>
      </c>
      <c r="D100" t="s">
        <v>64</v>
      </c>
      <c r="E100" s="2">
        <v>5</v>
      </c>
      <c r="F100" s="2"/>
      <c r="G100" s="2">
        <f>tblTrans[[#This Row],[Credit (Income)]]-tblTrans[[#This Row],[Debit (Spend)]]</f>
        <v>-5</v>
      </c>
      <c r="H100" s="2" t="str" cm="1">
        <f t="array" ref="H100">_xlfn.XLOOKUP(TRUE,ISNUMBER(SEARCH(Categories[Description],tblTrans[[#This Row],[Description]])),Categories[Subcategory],"Uncategorised")</f>
        <v>Coffee</v>
      </c>
      <c r="I100" s="2" t="str" cm="1">
        <f t="array" ref="I100">_xlfn.XLOOKUP(TRUE,ISNUMBER(SEARCH(Categories[Description],tblTrans[[#This Row],[Description]])),Categories[Category],"Uncategorised")</f>
        <v>Discretionary</v>
      </c>
      <c r="J100" s="2" t="str" cm="1">
        <f t="array" ref="J100">_xlfn.XLOOKUP(TRUE,ISNUMBER(SEARCH(Categories[Description],tblTrans[[#This Row],[Description]])),Categories[Category Type],"Uncategorised")</f>
        <v>Expense</v>
      </c>
    </row>
    <row r="101" spans="2:10" x14ac:dyDescent="0.25">
      <c r="B101" t="s">
        <v>63</v>
      </c>
      <c r="C101" s="1">
        <v>46079</v>
      </c>
      <c r="D101" t="s">
        <v>64</v>
      </c>
      <c r="E101" s="2">
        <v>5</v>
      </c>
      <c r="F101" s="2"/>
      <c r="G101" s="2">
        <f>tblTrans[[#This Row],[Credit (Income)]]-tblTrans[[#This Row],[Debit (Spend)]]</f>
        <v>-5</v>
      </c>
      <c r="H101" s="2" t="str" cm="1">
        <f t="array" ref="H101">_xlfn.XLOOKUP(TRUE,ISNUMBER(SEARCH(Categories[Description],tblTrans[[#This Row],[Description]])),Categories[Subcategory],"Uncategorised")</f>
        <v>Coffee</v>
      </c>
      <c r="I101" s="2" t="str" cm="1">
        <f t="array" ref="I101">_xlfn.XLOOKUP(TRUE,ISNUMBER(SEARCH(Categories[Description],tblTrans[[#This Row],[Description]])),Categories[Category],"Uncategorised")</f>
        <v>Discretionary</v>
      </c>
      <c r="J101" s="2" t="str" cm="1">
        <f t="array" ref="J101">_xlfn.XLOOKUP(TRUE,ISNUMBER(SEARCH(Categories[Description],tblTrans[[#This Row],[Description]])),Categories[Category Type],"Uncategorised")</f>
        <v>Expense</v>
      </c>
    </row>
    <row r="102" spans="2:10" x14ac:dyDescent="0.25">
      <c r="B102" t="s">
        <v>63</v>
      </c>
      <c r="C102" s="1">
        <v>46079</v>
      </c>
      <c r="D102" t="s">
        <v>68</v>
      </c>
      <c r="E102" s="2">
        <v>162.9</v>
      </c>
      <c r="F102" s="2"/>
      <c r="G102" s="2">
        <f>tblTrans[[#This Row],[Credit (Income)]]-tblTrans[[#This Row],[Debit (Spend)]]</f>
        <v>-162.9</v>
      </c>
      <c r="H102" s="2" t="str" cm="1">
        <f t="array" ref="H102">_xlfn.XLOOKUP(TRUE,ISNUMBER(SEARCH(Categories[Description],tblTrans[[#This Row],[Description]])),Categories[Subcategory],"Uncategorised")</f>
        <v>Groceries</v>
      </c>
      <c r="I102" s="2" t="str" cm="1">
        <f t="array" ref="I102">_xlfn.XLOOKUP(TRUE,ISNUMBER(SEARCH(Categories[Description],tblTrans[[#This Row],[Description]])),Categories[Category],"Uncategorised")</f>
        <v>Living Expenses</v>
      </c>
      <c r="J102" s="2" t="str" cm="1">
        <f t="array" ref="J102">_xlfn.XLOOKUP(TRUE,ISNUMBER(SEARCH(Categories[Description],tblTrans[[#This Row],[Description]])),Categories[Category Type],"Uncategorised")</f>
        <v>Expense</v>
      </c>
    </row>
    <row r="103" spans="2:10" x14ac:dyDescent="0.25">
      <c r="B103" t="s">
        <v>63</v>
      </c>
      <c r="C103" s="1">
        <v>46080</v>
      </c>
      <c r="D103" t="s">
        <v>83</v>
      </c>
      <c r="E103" s="2">
        <v>125.9</v>
      </c>
      <c r="F103" s="2"/>
      <c r="G103" s="2">
        <f>tblTrans[[#This Row],[Credit (Income)]]-tblTrans[[#This Row],[Debit (Spend)]]</f>
        <v>-125.9</v>
      </c>
      <c r="H103" s="2" t="str" cm="1">
        <f t="array" ref="H103">_xlfn.XLOOKUP(TRUE,ISNUMBER(SEARCH(Categories[Description],tblTrans[[#This Row],[Description]])),Categories[Subcategory],"Uncategorised")</f>
        <v>Clothes</v>
      </c>
      <c r="I103" s="2" t="str" cm="1">
        <f t="array" ref="I103">_xlfn.XLOOKUP(TRUE,ISNUMBER(SEARCH(Categories[Description],tblTrans[[#This Row],[Description]])),Categories[Category],"Uncategorised")</f>
        <v>Discretionary</v>
      </c>
      <c r="J103" s="2" t="str" cm="1">
        <f t="array" ref="J103">_xlfn.XLOOKUP(TRUE,ISNUMBER(SEARCH(Categories[Description],tblTrans[[#This Row],[Description]])),Categories[Category Type],"Uncategorised")</f>
        <v>Expense</v>
      </c>
    </row>
    <row r="104" spans="2:10" x14ac:dyDescent="0.25">
      <c r="B104" t="s">
        <v>63</v>
      </c>
      <c r="C104" s="1">
        <v>46080</v>
      </c>
      <c r="D104" t="s">
        <v>85</v>
      </c>
      <c r="E104" s="2">
        <v>137</v>
      </c>
      <c r="F104" s="2"/>
      <c r="G104" s="2">
        <f>tblTrans[[#This Row],[Credit (Income)]]-tblTrans[[#This Row],[Debit (Spend)]]</f>
        <v>-137</v>
      </c>
      <c r="H104" s="2" t="str" cm="1">
        <f t="array" ref="H104">_xlfn.XLOOKUP(TRUE,ISNUMBER(SEARCH(Categories[Description],tblTrans[[#This Row],[Description]])),Categories[Subcategory],"Uncategorised")</f>
        <v>Clothes</v>
      </c>
      <c r="I104" s="2" t="str" cm="1">
        <f t="array" ref="I104">_xlfn.XLOOKUP(TRUE,ISNUMBER(SEARCH(Categories[Description],tblTrans[[#This Row],[Description]])),Categories[Category],"Uncategorised")</f>
        <v>Discretionary</v>
      </c>
      <c r="J104" s="2" t="str" cm="1">
        <f t="array" ref="J104">_xlfn.XLOOKUP(TRUE,ISNUMBER(SEARCH(Categories[Description],tblTrans[[#This Row],[Description]])),Categories[Category Type],"Uncategorised")</f>
        <v>Expense</v>
      </c>
    </row>
    <row r="105" spans="2:10" x14ac:dyDescent="0.25">
      <c r="B105" t="s">
        <v>63</v>
      </c>
      <c r="C105" s="1">
        <v>46081</v>
      </c>
      <c r="D105" t="s">
        <v>72</v>
      </c>
      <c r="E105" s="2">
        <v>146.1</v>
      </c>
      <c r="F105" s="2"/>
      <c r="G105" s="2">
        <f>tblTrans[[#This Row],[Credit (Income)]]-tblTrans[[#This Row],[Debit (Spend)]]</f>
        <v>-146.1</v>
      </c>
      <c r="H105" s="2" t="str" cm="1">
        <f t="array" ref="H105">_xlfn.XLOOKUP(TRUE,ISNUMBER(SEARCH(Categories[Description],tblTrans[[#This Row],[Description]])),Categories[Subcategory],"Uncategorised")</f>
        <v>Clothes</v>
      </c>
      <c r="I105" s="2" t="str" cm="1">
        <f t="array" ref="I105">_xlfn.XLOOKUP(TRUE,ISNUMBER(SEARCH(Categories[Description],tblTrans[[#This Row],[Description]])),Categories[Category],"Uncategorised")</f>
        <v>Discretionary</v>
      </c>
      <c r="J105" s="2" t="str" cm="1">
        <f t="array" ref="J105">_xlfn.XLOOKUP(TRUE,ISNUMBER(SEARCH(Categories[Description],tblTrans[[#This Row],[Description]])),Categories[Category Type],"Uncategorised")</f>
        <v>Expense</v>
      </c>
    </row>
    <row r="106" spans="2:10" x14ac:dyDescent="0.25">
      <c r="B106" t="s">
        <v>63</v>
      </c>
      <c r="C106" s="1">
        <v>46081</v>
      </c>
      <c r="D106" t="s">
        <v>74</v>
      </c>
      <c r="E106" s="2">
        <v>24.1</v>
      </c>
      <c r="F106" s="2"/>
      <c r="G106" s="2">
        <f>tblTrans[[#This Row],[Credit (Income)]]-tblTrans[[#This Row],[Debit (Spend)]]</f>
        <v>-24.1</v>
      </c>
      <c r="H106" s="2" t="str" cm="1">
        <f t="array" ref="H106">_xlfn.XLOOKUP(TRUE,ISNUMBER(SEARCH(Categories[Description],tblTrans[[#This Row],[Description]])),Categories[Subcategory],"Uncategorised")</f>
        <v>Taxi</v>
      </c>
      <c r="I106" s="2" t="str" cm="1">
        <f t="array" ref="I106">_xlfn.XLOOKUP(TRUE,ISNUMBER(SEARCH(Categories[Description],tblTrans[[#This Row],[Description]])),Categories[Category],"Uncategorised")</f>
        <v>Transport</v>
      </c>
      <c r="J106" s="2" t="str" cm="1">
        <f t="array" ref="J106">_xlfn.XLOOKUP(TRUE,ISNUMBER(SEARCH(Categories[Description],tblTrans[[#This Row],[Description]])),Categories[Category Type],"Uncategorised")</f>
        <v>Expense</v>
      </c>
    </row>
    <row r="107" spans="2:10" x14ac:dyDescent="0.25">
      <c r="B107" t="s">
        <v>59</v>
      </c>
      <c r="C107" s="1">
        <v>46082</v>
      </c>
      <c r="D107" t="s">
        <v>62</v>
      </c>
      <c r="E107" s="2"/>
      <c r="F107" s="2">
        <v>4000</v>
      </c>
      <c r="G107" s="2">
        <f>tblTrans[[#This Row],[Credit (Income)]]-tblTrans[[#This Row],[Debit (Spend)]]</f>
        <v>4000</v>
      </c>
      <c r="H107" s="2" t="str" cm="1">
        <f t="array" ref="H107">_xlfn.XLOOKUP(TRUE,ISNUMBER(SEARCH(Categories[Description],tblTrans[[#This Row],[Description]])),Categories[Subcategory],"Uncategorised")</f>
        <v>Salary</v>
      </c>
      <c r="I107" s="2" t="str" cm="1">
        <f t="array" ref="I107">_xlfn.XLOOKUP(TRUE,ISNUMBER(SEARCH(Categories[Description],tblTrans[[#This Row],[Description]])),Categories[Category],"Uncategorised")</f>
        <v>Fixed Income</v>
      </c>
      <c r="J107" s="2" t="str" cm="1">
        <f t="array" ref="J107">_xlfn.XLOOKUP(TRUE,ISNUMBER(SEARCH(Categories[Description],tblTrans[[#This Row],[Description]])),Categories[Category Type],"Uncategorised")</f>
        <v>Income</v>
      </c>
    </row>
    <row r="108" spans="2:10" x14ac:dyDescent="0.25">
      <c r="B108" t="s">
        <v>57</v>
      </c>
      <c r="C108" s="1">
        <v>46082</v>
      </c>
      <c r="D108" t="s">
        <v>58</v>
      </c>
      <c r="E108" s="2"/>
      <c r="F108" s="2">
        <v>37</v>
      </c>
      <c r="G108" s="2">
        <f>tblTrans[[#This Row],[Credit (Income)]]-tblTrans[[#This Row],[Debit (Spend)]]</f>
        <v>37</v>
      </c>
      <c r="H108" s="2" t="str" cm="1">
        <f t="array" ref="H108">_xlfn.XLOOKUP(TRUE,ISNUMBER(SEARCH(Categories[Description],tblTrans[[#This Row],[Description]])),Categories[Subcategory],"Uncategorised")</f>
        <v>Interest Earned</v>
      </c>
      <c r="I108" s="2" t="str" cm="1">
        <f t="array" ref="I108">_xlfn.XLOOKUP(TRUE,ISNUMBER(SEARCH(Categories[Description],tblTrans[[#This Row],[Description]])),Categories[Category],"Uncategorised")</f>
        <v>Variable Income</v>
      </c>
      <c r="J108" s="2" t="str" cm="1">
        <f t="array" ref="J108">_xlfn.XLOOKUP(TRUE,ISNUMBER(SEARCH(Categories[Description],tblTrans[[#This Row],[Description]])),Categories[Category Type],"Uncategorised")</f>
        <v>Income</v>
      </c>
    </row>
    <row r="109" spans="2:10" x14ac:dyDescent="0.25">
      <c r="B109" t="s">
        <v>63</v>
      </c>
      <c r="C109" s="1">
        <v>46082</v>
      </c>
      <c r="D109" t="s">
        <v>64</v>
      </c>
      <c r="E109" s="2">
        <v>5</v>
      </c>
      <c r="F109" s="2"/>
      <c r="G109" s="2">
        <f>tblTrans[[#This Row],[Credit (Income)]]-tblTrans[[#This Row],[Debit (Spend)]]</f>
        <v>-5</v>
      </c>
      <c r="H109" s="2" t="str" cm="1">
        <f t="array" ref="H109">_xlfn.XLOOKUP(TRUE,ISNUMBER(SEARCH(Categories[Description],tblTrans[[#This Row],[Description]])),Categories[Subcategory],"Uncategorised")</f>
        <v>Coffee</v>
      </c>
      <c r="I109" s="2" t="str" cm="1">
        <f t="array" ref="I109">_xlfn.XLOOKUP(TRUE,ISNUMBER(SEARCH(Categories[Description],tblTrans[[#This Row],[Description]])),Categories[Category],"Uncategorised")</f>
        <v>Discretionary</v>
      </c>
      <c r="J109" s="2" t="str" cm="1">
        <f t="array" ref="J109">_xlfn.XLOOKUP(TRUE,ISNUMBER(SEARCH(Categories[Description],tblTrans[[#This Row],[Description]])),Categories[Category Type],"Uncategorised")</f>
        <v>Expense</v>
      </c>
    </row>
    <row r="110" spans="2:10" x14ac:dyDescent="0.25">
      <c r="B110" t="s">
        <v>57</v>
      </c>
      <c r="C110" s="1">
        <v>46082</v>
      </c>
      <c r="D110" t="s">
        <v>24</v>
      </c>
      <c r="E110" s="2"/>
      <c r="F110" s="2">
        <v>1364</v>
      </c>
      <c r="G110" s="2">
        <f>tblTrans[[#This Row],[Credit (Income)]]-tblTrans[[#This Row],[Debit (Spend)]]</f>
        <v>1364</v>
      </c>
      <c r="H110" s="2" t="str" cm="1">
        <f t="array" ref="H110">_xlfn.XLOOKUP(TRUE,ISNUMBER(SEARCH(Categories[Description],tblTrans[[#This Row],[Description]])),Categories[Subcategory],"Uncategorised")</f>
        <v>Side Hustle</v>
      </c>
      <c r="I110" s="2" t="str" cm="1">
        <f t="array" ref="I110">_xlfn.XLOOKUP(TRUE,ISNUMBER(SEARCH(Categories[Description],tblTrans[[#This Row],[Description]])),Categories[Category],"Uncategorised")</f>
        <v>Variable Income</v>
      </c>
      <c r="J110" s="2" t="str" cm="1">
        <f t="array" ref="J110">_xlfn.XLOOKUP(TRUE,ISNUMBER(SEARCH(Categories[Description],tblTrans[[#This Row],[Description]])),Categories[Category Type],"Uncategorised")</f>
        <v>Income</v>
      </c>
    </row>
    <row r="111" spans="2:10" x14ac:dyDescent="0.25">
      <c r="B111" t="s">
        <v>59</v>
      </c>
      <c r="C111" s="1">
        <v>46083</v>
      </c>
      <c r="D111" t="s">
        <v>65</v>
      </c>
      <c r="E111" s="2">
        <v>900</v>
      </c>
      <c r="F111" s="2"/>
      <c r="G111" s="2">
        <f>tblTrans[[#This Row],[Credit (Income)]]-tblTrans[[#This Row],[Debit (Spend)]]</f>
        <v>-900</v>
      </c>
      <c r="H111" s="2" t="str" cm="1">
        <f t="array" ref="H111">_xlfn.XLOOKUP(TRUE,ISNUMBER(SEARCH(Categories[Description],tblTrans[[#This Row],[Description]])),Categories[Subcategory],"Uncategorised")</f>
        <v>Rent</v>
      </c>
      <c r="I111" s="2" t="str" cm="1">
        <f t="array" ref="I111">_xlfn.XLOOKUP(TRUE,ISNUMBER(SEARCH(Categories[Description],tblTrans[[#This Row],[Description]])),Categories[Category],"Uncategorised")</f>
        <v>Living Expenses</v>
      </c>
      <c r="J111" s="2" t="str" cm="1">
        <f t="array" ref="J111">_xlfn.XLOOKUP(TRUE,ISNUMBER(SEARCH(Categories[Description],tblTrans[[#This Row],[Description]])),Categories[Category Type],"Uncategorised")</f>
        <v>Expense</v>
      </c>
    </row>
    <row r="112" spans="2:10" x14ac:dyDescent="0.25">
      <c r="B112" t="s">
        <v>59</v>
      </c>
      <c r="C112" s="1">
        <v>46083</v>
      </c>
      <c r="D112" t="s">
        <v>66</v>
      </c>
      <c r="E112" s="2">
        <v>150</v>
      </c>
      <c r="F112" s="2"/>
      <c r="G112" s="2">
        <f>tblTrans[[#This Row],[Credit (Income)]]-tblTrans[[#This Row],[Debit (Spend)]]</f>
        <v>-150</v>
      </c>
      <c r="H112" s="2" t="str" cm="1">
        <f t="array" ref="H112">_xlfn.XLOOKUP(TRUE,ISNUMBER(SEARCH(Categories[Description],tblTrans[[#This Row],[Description]])),Categories[Subcategory],"Uncategorised")</f>
        <v>Loan Repayment</v>
      </c>
      <c r="I112" s="2" t="str" cm="1">
        <f t="array" ref="I112">_xlfn.XLOOKUP(TRUE,ISNUMBER(SEARCH(Categories[Description],tblTrans[[#This Row],[Description]])),Categories[Category],"Uncategorised")</f>
        <v>Debt</v>
      </c>
      <c r="J112" s="2" t="str" cm="1">
        <f t="array" ref="J112">_xlfn.XLOOKUP(TRUE,ISNUMBER(SEARCH(Categories[Description],tblTrans[[#This Row],[Description]])),Categories[Category Type],"Uncategorised")</f>
        <v>Expense</v>
      </c>
    </row>
    <row r="113" spans="2:10" x14ac:dyDescent="0.25">
      <c r="B113" t="s">
        <v>63</v>
      </c>
      <c r="C113" s="1">
        <v>46083</v>
      </c>
      <c r="D113" t="s">
        <v>64</v>
      </c>
      <c r="E113" s="2">
        <v>5</v>
      </c>
      <c r="F113" s="2"/>
      <c r="G113" s="2">
        <f>tblTrans[[#This Row],[Credit (Income)]]-tblTrans[[#This Row],[Debit (Spend)]]</f>
        <v>-5</v>
      </c>
      <c r="H113" s="2" t="str" cm="1">
        <f t="array" ref="H113">_xlfn.XLOOKUP(TRUE,ISNUMBER(SEARCH(Categories[Description],tblTrans[[#This Row],[Description]])),Categories[Subcategory],"Uncategorised")</f>
        <v>Coffee</v>
      </c>
      <c r="I113" s="2" t="str" cm="1">
        <f t="array" ref="I113">_xlfn.XLOOKUP(TRUE,ISNUMBER(SEARCH(Categories[Description],tblTrans[[#This Row],[Description]])),Categories[Category],"Uncategorised")</f>
        <v>Discretionary</v>
      </c>
      <c r="J113" s="2" t="str" cm="1">
        <f t="array" ref="J113">_xlfn.XLOOKUP(TRUE,ISNUMBER(SEARCH(Categories[Description],tblTrans[[#This Row],[Description]])),Categories[Category Type],"Uncategorised")</f>
        <v>Expense</v>
      </c>
    </row>
    <row r="114" spans="2:10" x14ac:dyDescent="0.25">
      <c r="B114" t="s">
        <v>63</v>
      </c>
      <c r="C114" s="1">
        <v>46084</v>
      </c>
      <c r="D114" t="s">
        <v>64</v>
      </c>
      <c r="E114" s="2">
        <v>5</v>
      </c>
      <c r="F114" s="2"/>
      <c r="G114" s="2">
        <f>tblTrans[[#This Row],[Credit (Income)]]-tblTrans[[#This Row],[Debit (Spend)]]</f>
        <v>-5</v>
      </c>
      <c r="H114" s="2" t="str" cm="1">
        <f t="array" ref="H114">_xlfn.XLOOKUP(TRUE,ISNUMBER(SEARCH(Categories[Description],tblTrans[[#This Row],[Description]])),Categories[Subcategory],"Uncategorised")</f>
        <v>Coffee</v>
      </c>
      <c r="I114" s="2" t="str" cm="1">
        <f t="array" ref="I114">_xlfn.XLOOKUP(TRUE,ISNUMBER(SEARCH(Categories[Description],tblTrans[[#This Row],[Description]])),Categories[Category],"Uncategorised")</f>
        <v>Discretionary</v>
      </c>
      <c r="J114" s="2" t="str" cm="1">
        <f t="array" ref="J114">_xlfn.XLOOKUP(TRUE,ISNUMBER(SEARCH(Categories[Description],tblTrans[[#This Row],[Description]])),Categories[Category Type],"Uncategorised")</f>
        <v>Expense</v>
      </c>
    </row>
    <row r="115" spans="2:10" x14ac:dyDescent="0.25">
      <c r="B115" t="s">
        <v>63</v>
      </c>
      <c r="C115" s="1">
        <v>46085</v>
      </c>
      <c r="D115" t="s">
        <v>64</v>
      </c>
      <c r="E115" s="2">
        <v>5</v>
      </c>
      <c r="F115" s="2"/>
      <c r="G115" s="2">
        <f>tblTrans[[#This Row],[Credit (Income)]]-tblTrans[[#This Row],[Debit (Spend)]]</f>
        <v>-5</v>
      </c>
      <c r="H115" s="2" t="str" cm="1">
        <f t="array" ref="H115">_xlfn.XLOOKUP(TRUE,ISNUMBER(SEARCH(Categories[Description],tblTrans[[#This Row],[Description]])),Categories[Subcategory],"Uncategorised")</f>
        <v>Coffee</v>
      </c>
      <c r="I115" s="2" t="str" cm="1">
        <f t="array" ref="I115">_xlfn.XLOOKUP(TRUE,ISNUMBER(SEARCH(Categories[Description],tblTrans[[#This Row],[Description]])),Categories[Category],"Uncategorised")</f>
        <v>Discretionary</v>
      </c>
      <c r="J115" s="2" t="str" cm="1">
        <f t="array" ref="J115">_xlfn.XLOOKUP(TRUE,ISNUMBER(SEARCH(Categories[Description],tblTrans[[#This Row],[Description]])),Categories[Category Type],"Uncategorised")</f>
        <v>Expense</v>
      </c>
    </row>
    <row r="116" spans="2:10" x14ac:dyDescent="0.25">
      <c r="B116" t="s">
        <v>59</v>
      </c>
      <c r="C116" s="1">
        <v>46055</v>
      </c>
      <c r="D116" t="s">
        <v>86</v>
      </c>
      <c r="E116" s="2"/>
      <c r="F116" s="2">
        <v>400</v>
      </c>
      <c r="G116" s="2">
        <f>tblTrans[[#This Row],[Credit (Income)]]-tblTrans[[#This Row],[Debit (Spend)]]</f>
        <v>400</v>
      </c>
      <c r="H116" s="2" t="str" cm="1">
        <f t="array" ref="H116">_xlfn.XLOOKUP(TRUE,ISNUMBER(SEARCH(Categories[Description],tblTrans[[#This Row],[Description]])),Categories[Subcategory],"Uncategorised")</f>
        <v>Savings</v>
      </c>
      <c r="I116" s="2" t="str" cm="1">
        <f t="array" ref="I116">_xlfn.XLOOKUP(TRUE,ISNUMBER(SEARCH(Categories[Description],tblTrans[[#This Row],[Description]])),Categories[Category],"Uncategorised")</f>
        <v>Transfer</v>
      </c>
      <c r="J116" s="2" t="str" cm="1">
        <f t="array" ref="J116">_xlfn.XLOOKUP(TRUE,ISNUMBER(SEARCH(Categories[Description],tblTrans[[#This Row],[Description]])),Categories[Category Type],"Uncategorised")</f>
        <v>Not Reported</v>
      </c>
    </row>
    <row r="117" spans="2:10" x14ac:dyDescent="0.25">
      <c r="B117" t="s">
        <v>57</v>
      </c>
      <c r="C117" s="1">
        <v>46055</v>
      </c>
      <c r="D117" t="s">
        <v>87</v>
      </c>
      <c r="E117" s="2">
        <v>400</v>
      </c>
      <c r="F117" s="2"/>
      <c r="G117" s="2">
        <f>tblTrans[[#This Row],[Credit (Income)]]-tblTrans[[#This Row],[Debit (Spend)]]</f>
        <v>-400</v>
      </c>
      <c r="H117" s="2" t="str" cm="1">
        <f t="array" ref="H117">_xlfn.XLOOKUP(TRUE,ISNUMBER(SEARCH(Categories[Description],tblTrans[[#This Row],[Description]])),Categories[Subcategory],"Uncategorised")</f>
        <v>Bank Transfer</v>
      </c>
      <c r="I117" s="2" t="str" cm="1">
        <f t="array" ref="I117">_xlfn.XLOOKUP(TRUE,ISNUMBER(SEARCH(Categories[Description],tblTrans[[#This Row],[Description]])),Categories[Category],"Uncategorised")</f>
        <v>Transfer</v>
      </c>
      <c r="J117" s="2" t="str" cm="1">
        <f t="array" ref="J117">_xlfn.XLOOKUP(TRUE,ISNUMBER(SEARCH(Categories[Description],tblTrans[[#This Row],[Description]])),Categories[Category Type],"Uncategorised")</f>
        <v>Not Reported</v>
      </c>
    </row>
    <row r="118" spans="2:10" x14ac:dyDescent="0.25">
      <c r="B118" t="s">
        <v>63</v>
      </c>
      <c r="C118" s="1">
        <v>46086</v>
      </c>
      <c r="D118" t="s">
        <v>64</v>
      </c>
      <c r="E118" s="2">
        <v>5</v>
      </c>
      <c r="F118" s="2"/>
      <c r="G118" s="2">
        <f>tblTrans[[#This Row],[Credit (Income)]]-tblTrans[[#This Row],[Debit (Spend)]]</f>
        <v>-5</v>
      </c>
      <c r="H118" s="2" t="str" cm="1">
        <f t="array" ref="H118">_xlfn.XLOOKUP(TRUE,ISNUMBER(SEARCH(Categories[Description],tblTrans[[#This Row],[Description]])),Categories[Subcategory],"Uncategorised")</f>
        <v>Coffee</v>
      </c>
      <c r="I118" s="2" t="str" cm="1">
        <f t="array" ref="I118">_xlfn.XLOOKUP(TRUE,ISNUMBER(SEARCH(Categories[Description],tblTrans[[#This Row],[Description]])),Categories[Category],"Uncategorised")</f>
        <v>Discretionary</v>
      </c>
      <c r="J118" s="2" t="str" cm="1">
        <f t="array" ref="J118">_xlfn.XLOOKUP(TRUE,ISNUMBER(SEARCH(Categories[Description],tblTrans[[#This Row],[Description]])),Categories[Category Type],"Uncategorised")</f>
        <v>Expense</v>
      </c>
    </row>
    <row r="119" spans="2:10" x14ac:dyDescent="0.25">
      <c r="B119" t="s">
        <v>63</v>
      </c>
      <c r="C119" s="1">
        <v>46086</v>
      </c>
      <c r="D119" t="s">
        <v>68</v>
      </c>
      <c r="E119" s="2">
        <v>149</v>
      </c>
      <c r="F119" s="2"/>
      <c r="G119" s="2">
        <f>tblTrans[[#This Row],[Credit (Income)]]-tblTrans[[#This Row],[Debit (Spend)]]</f>
        <v>-149</v>
      </c>
      <c r="H119" s="2" t="str" cm="1">
        <f t="array" ref="H119">_xlfn.XLOOKUP(TRUE,ISNUMBER(SEARCH(Categories[Description],tblTrans[[#This Row],[Description]])),Categories[Subcategory],"Uncategorised")</f>
        <v>Groceries</v>
      </c>
      <c r="I119" s="2" t="str" cm="1">
        <f t="array" ref="I119">_xlfn.XLOOKUP(TRUE,ISNUMBER(SEARCH(Categories[Description],tblTrans[[#This Row],[Description]])),Categories[Category],"Uncategorised")</f>
        <v>Living Expenses</v>
      </c>
      <c r="J119" s="2" t="str" cm="1">
        <f t="array" ref="J119">_xlfn.XLOOKUP(TRUE,ISNUMBER(SEARCH(Categories[Description],tblTrans[[#This Row],[Description]])),Categories[Category Type],"Uncategorised")</f>
        <v>Expense</v>
      </c>
    </row>
    <row r="120" spans="2:10" x14ac:dyDescent="0.25">
      <c r="B120" t="s">
        <v>59</v>
      </c>
      <c r="C120" s="1">
        <v>46089</v>
      </c>
      <c r="D120" t="s">
        <v>69</v>
      </c>
      <c r="E120" s="2">
        <v>52.1</v>
      </c>
      <c r="F120" s="2"/>
      <c r="G120" s="2">
        <f>tblTrans[[#This Row],[Credit (Income)]]-tblTrans[[#This Row],[Debit (Spend)]]</f>
        <v>-52.1</v>
      </c>
      <c r="H120" s="2" t="str" cm="1">
        <f t="array" ref="H120">_xlfn.XLOOKUP(TRUE,ISNUMBER(SEARCH(Categories[Description],tblTrans[[#This Row],[Description]])),Categories[Subcategory],"Uncategorised")</f>
        <v>Gas/Electrics</v>
      </c>
      <c r="I120" s="2" t="str" cm="1">
        <f t="array" ref="I120">_xlfn.XLOOKUP(TRUE,ISNUMBER(SEARCH(Categories[Description],tblTrans[[#This Row],[Description]])),Categories[Category],"Uncategorised")</f>
        <v>Living Expenses</v>
      </c>
      <c r="J120" s="2" t="str" cm="1">
        <f t="array" ref="J120">_xlfn.XLOOKUP(TRUE,ISNUMBER(SEARCH(Categories[Description],tblTrans[[#This Row],[Description]])),Categories[Category Type],"Uncategorised")</f>
        <v>Expense</v>
      </c>
    </row>
    <row r="121" spans="2:10" x14ac:dyDescent="0.25">
      <c r="B121" t="s">
        <v>63</v>
      </c>
      <c r="C121" s="1">
        <v>46089</v>
      </c>
      <c r="D121" t="s">
        <v>64</v>
      </c>
      <c r="E121" s="2">
        <v>5</v>
      </c>
      <c r="F121" s="2"/>
      <c r="G121" s="2">
        <f>tblTrans[[#This Row],[Credit (Income)]]-tblTrans[[#This Row],[Debit (Spend)]]</f>
        <v>-5</v>
      </c>
      <c r="H121" s="2" t="str" cm="1">
        <f t="array" ref="H121">_xlfn.XLOOKUP(TRUE,ISNUMBER(SEARCH(Categories[Description],tblTrans[[#This Row],[Description]])),Categories[Subcategory],"Uncategorised")</f>
        <v>Coffee</v>
      </c>
      <c r="I121" s="2" t="str" cm="1">
        <f t="array" ref="I121">_xlfn.XLOOKUP(TRUE,ISNUMBER(SEARCH(Categories[Description],tblTrans[[#This Row],[Description]])),Categories[Category],"Uncategorised")</f>
        <v>Discretionary</v>
      </c>
      <c r="J121" s="2" t="str" cm="1">
        <f t="array" ref="J121">_xlfn.XLOOKUP(TRUE,ISNUMBER(SEARCH(Categories[Description],tblTrans[[#This Row],[Description]])),Categories[Category Type],"Uncategorised")</f>
        <v>Expense</v>
      </c>
    </row>
    <row r="122" spans="2:10" x14ac:dyDescent="0.25">
      <c r="B122" t="s">
        <v>63</v>
      </c>
      <c r="C122" s="1">
        <v>46090</v>
      </c>
      <c r="D122" t="s">
        <v>64</v>
      </c>
      <c r="E122" s="2">
        <v>5</v>
      </c>
      <c r="F122" s="2"/>
      <c r="G122" s="2">
        <f>tblTrans[[#This Row],[Credit (Income)]]-tblTrans[[#This Row],[Debit (Spend)]]</f>
        <v>-5</v>
      </c>
      <c r="H122" s="2" t="str" cm="1">
        <f t="array" ref="H122">_xlfn.XLOOKUP(TRUE,ISNUMBER(SEARCH(Categories[Description],tblTrans[[#This Row],[Description]])),Categories[Subcategory],"Uncategorised")</f>
        <v>Coffee</v>
      </c>
      <c r="I122" s="2" t="str" cm="1">
        <f t="array" ref="I122">_xlfn.XLOOKUP(TRUE,ISNUMBER(SEARCH(Categories[Description],tblTrans[[#This Row],[Description]])),Categories[Category],"Uncategorised")</f>
        <v>Discretionary</v>
      </c>
      <c r="J122" s="2" t="str" cm="1">
        <f t="array" ref="J122">_xlfn.XLOOKUP(TRUE,ISNUMBER(SEARCH(Categories[Description],tblTrans[[#This Row],[Description]])),Categories[Category Type],"Uncategorised")</f>
        <v>Expense</v>
      </c>
    </row>
    <row r="123" spans="2:10" x14ac:dyDescent="0.25">
      <c r="B123" t="s">
        <v>59</v>
      </c>
      <c r="C123" s="1">
        <v>46090</v>
      </c>
      <c r="D123" t="s">
        <v>60</v>
      </c>
      <c r="E123" s="2">
        <v>300</v>
      </c>
      <c r="F123" s="2"/>
      <c r="G123" s="2">
        <f>tblTrans[[#This Row],[Credit (Income)]]-tblTrans[[#This Row],[Debit (Spend)]]</f>
        <v>-300</v>
      </c>
      <c r="H123" s="2" t="str" cm="1">
        <f t="array" ref="H123">_xlfn.XLOOKUP(TRUE,ISNUMBER(SEARCH(Categories[Description],tblTrans[[#This Row],[Description]])),Categories[Subcategory],"Uncategorised")</f>
        <v>Savings</v>
      </c>
      <c r="I123" s="2" t="str" cm="1">
        <f t="array" ref="I123">_xlfn.XLOOKUP(TRUE,ISNUMBER(SEARCH(Categories[Description],tblTrans[[#This Row],[Description]])),Categories[Category],"Uncategorised")</f>
        <v>Transfer</v>
      </c>
      <c r="J123" s="2" t="str" cm="1">
        <f t="array" ref="J123">_xlfn.XLOOKUP(TRUE,ISNUMBER(SEARCH(Categories[Description],tblTrans[[#This Row],[Description]])),Categories[Category Type],"Uncategorised")</f>
        <v>Not Reported</v>
      </c>
    </row>
    <row r="124" spans="2:10" x14ac:dyDescent="0.25">
      <c r="B124" t="s">
        <v>57</v>
      </c>
      <c r="C124" s="1">
        <v>46090</v>
      </c>
      <c r="D124" t="s">
        <v>61</v>
      </c>
      <c r="E124" s="2"/>
      <c r="F124" s="2">
        <v>300</v>
      </c>
      <c r="G124" s="2">
        <f>tblTrans[[#This Row],[Credit (Income)]]-tblTrans[[#This Row],[Debit (Spend)]]</f>
        <v>300</v>
      </c>
      <c r="H124" s="2" t="str" cm="1">
        <f t="array" ref="H124">_xlfn.XLOOKUP(TRUE,ISNUMBER(SEARCH(Categories[Description],tblTrans[[#This Row],[Description]])),Categories[Subcategory],"Uncategorised")</f>
        <v>Bank Transfer</v>
      </c>
      <c r="I124" s="2" t="str" cm="1">
        <f t="array" ref="I124">_xlfn.XLOOKUP(TRUE,ISNUMBER(SEARCH(Categories[Description],tblTrans[[#This Row],[Description]])),Categories[Category],"Uncategorised")</f>
        <v>Transfer</v>
      </c>
      <c r="J124" s="2" t="str" cm="1">
        <f t="array" ref="J124">_xlfn.XLOOKUP(TRUE,ISNUMBER(SEARCH(Categories[Description],tblTrans[[#This Row],[Description]])),Categories[Category Type],"Uncategorised")</f>
        <v>Not Reported</v>
      </c>
    </row>
    <row r="125" spans="2:10" x14ac:dyDescent="0.25">
      <c r="B125" t="s">
        <v>63</v>
      </c>
      <c r="C125" s="1">
        <v>46091</v>
      </c>
      <c r="D125" t="s">
        <v>196</v>
      </c>
      <c r="E125" s="2">
        <v>78.900000000000006</v>
      </c>
      <c r="F125" s="2"/>
      <c r="G125" s="2">
        <f>tblTrans[[#This Row],[Credit (Income)]]-tblTrans[[#This Row],[Debit (Spend)]]</f>
        <v>-78.900000000000006</v>
      </c>
      <c r="H125" s="2" t="str" cm="1">
        <f t="array" ref="H125">_xlfn.XLOOKUP(TRUE,ISNUMBER(SEARCH(Categories[Description],tblTrans[[#This Row],[Description]])),Categories[Subcategory],"Uncategorised")</f>
        <v>MV Fuel</v>
      </c>
      <c r="I125" s="2" t="str" cm="1">
        <f t="array" ref="I125">_xlfn.XLOOKUP(TRUE,ISNUMBER(SEARCH(Categories[Description],tblTrans[[#This Row],[Description]])),Categories[Category],"Uncategorised")</f>
        <v>Transport</v>
      </c>
      <c r="J125" s="2" t="str" cm="1">
        <f t="array" ref="J125">_xlfn.XLOOKUP(TRUE,ISNUMBER(SEARCH(Categories[Description],tblTrans[[#This Row],[Description]])),Categories[Category Type],"Uncategorised")</f>
        <v>Expense</v>
      </c>
    </row>
    <row r="126" spans="2:10" x14ac:dyDescent="0.25">
      <c r="B126" t="s">
        <v>63</v>
      </c>
      <c r="C126" s="1">
        <v>46091</v>
      </c>
      <c r="D126" t="s">
        <v>64</v>
      </c>
      <c r="E126" s="2">
        <v>5</v>
      </c>
      <c r="F126" s="2"/>
      <c r="G126" s="2">
        <f>tblTrans[[#This Row],[Credit (Income)]]-tblTrans[[#This Row],[Debit (Spend)]]</f>
        <v>-5</v>
      </c>
      <c r="H126" s="2" t="str" cm="1">
        <f t="array" ref="H126">_xlfn.XLOOKUP(TRUE,ISNUMBER(SEARCH(Categories[Description],tblTrans[[#This Row],[Description]])),Categories[Subcategory],"Uncategorised")</f>
        <v>Coffee</v>
      </c>
      <c r="I126" s="2" t="str" cm="1">
        <f t="array" ref="I126">_xlfn.XLOOKUP(TRUE,ISNUMBER(SEARCH(Categories[Description],tblTrans[[#This Row],[Description]])),Categories[Category],"Uncategorised")</f>
        <v>Discretionary</v>
      </c>
      <c r="J126" s="2" t="str" cm="1">
        <f t="array" ref="J126">_xlfn.XLOOKUP(TRUE,ISNUMBER(SEARCH(Categories[Description],tblTrans[[#This Row],[Description]])),Categories[Category Type],"Uncategorised")</f>
        <v>Expense</v>
      </c>
    </row>
    <row r="127" spans="2:10" x14ac:dyDescent="0.25">
      <c r="B127" t="s">
        <v>63</v>
      </c>
      <c r="C127" s="1">
        <v>46092</v>
      </c>
      <c r="D127" t="s">
        <v>64</v>
      </c>
      <c r="E127" s="2">
        <v>5</v>
      </c>
      <c r="F127" s="2"/>
      <c r="G127" s="2">
        <f>tblTrans[[#This Row],[Credit (Income)]]-tblTrans[[#This Row],[Debit (Spend)]]</f>
        <v>-5</v>
      </c>
      <c r="H127" s="2" t="str" cm="1">
        <f t="array" ref="H127">_xlfn.XLOOKUP(TRUE,ISNUMBER(SEARCH(Categories[Description],tblTrans[[#This Row],[Description]])),Categories[Subcategory],"Uncategorised")</f>
        <v>Coffee</v>
      </c>
      <c r="I127" s="2" t="str" cm="1">
        <f t="array" ref="I127">_xlfn.XLOOKUP(TRUE,ISNUMBER(SEARCH(Categories[Description],tblTrans[[#This Row],[Description]])),Categories[Category],"Uncategorised")</f>
        <v>Discretionary</v>
      </c>
      <c r="J127" s="2" t="str" cm="1">
        <f t="array" ref="J127">_xlfn.XLOOKUP(TRUE,ISNUMBER(SEARCH(Categories[Description],tblTrans[[#This Row],[Description]])),Categories[Category Type],"Uncategorised")</f>
        <v>Expense</v>
      </c>
    </row>
    <row r="128" spans="2:10" x14ac:dyDescent="0.25">
      <c r="B128" t="s">
        <v>63</v>
      </c>
      <c r="C128" s="1">
        <v>46093</v>
      </c>
      <c r="D128" t="s">
        <v>68</v>
      </c>
      <c r="E128" s="2">
        <v>137</v>
      </c>
      <c r="F128" s="2"/>
      <c r="G128" s="2">
        <f>tblTrans[[#This Row],[Credit (Income)]]-tblTrans[[#This Row],[Debit (Spend)]]</f>
        <v>-137</v>
      </c>
      <c r="H128" s="2" t="str" cm="1">
        <f t="array" ref="H128">_xlfn.XLOOKUP(TRUE,ISNUMBER(SEARCH(Categories[Description],tblTrans[[#This Row],[Description]])),Categories[Subcategory],"Uncategorised")</f>
        <v>Groceries</v>
      </c>
      <c r="I128" s="2" t="str" cm="1">
        <f t="array" ref="I128">_xlfn.XLOOKUP(TRUE,ISNUMBER(SEARCH(Categories[Description],tblTrans[[#This Row],[Description]])),Categories[Category],"Uncategorised")</f>
        <v>Living Expenses</v>
      </c>
      <c r="J128" s="2" t="str" cm="1">
        <f t="array" ref="J128">_xlfn.XLOOKUP(TRUE,ISNUMBER(SEARCH(Categories[Description],tblTrans[[#This Row],[Description]])),Categories[Category Type],"Uncategorised")</f>
        <v>Expense</v>
      </c>
    </row>
    <row r="129" spans="2:10" x14ac:dyDescent="0.25">
      <c r="B129" t="s">
        <v>63</v>
      </c>
      <c r="C129" s="1">
        <v>46093</v>
      </c>
      <c r="D129" t="s">
        <v>64</v>
      </c>
      <c r="E129" s="2">
        <v>5</v>
      </c>
      <c r="F129" s="2"/>
      <c r="G129" s="2">
        <f>tblTrans[[#This Row],[Credit (Income)]]-tblTrans[[#This Row],[Debit (Spend)]]</f>
        <v>-5</v>
      </c>
      <c r="H129" s="2" t="str" cm="1">
        <f t="array" ref="H129">_xlfn.XLOOKUP(TRUE,ISNUMBER(SEARCH(Categories[Description],tblTrans[[#This Row],[Description]])),Categories[Subcategory],"Uncategorised")</f>
        <v>Coffee</v>
      </c>
      <c r="I129" s="2" t="str" cm="1">
        <f t="array" ref="I129">_xlfn.XLOOKUP(TRUE,ISNUMBER(SEARCH(Categories[Description],tblTrans[[#This Row],[Description]])),Categories[Category],"Uncategorised")</f>
        <v>Discretionary</v>
      </c>
      <c r="J129" s="2" t="str" cm="1">
        <f t="array" ref="J129">_xlfn.XLOOKUP(TRUE,ISNUMBER(SEARCH(Categories[Description],tblTrans[[#This Row],[Description]])),Categories[Category Type],"Uncategorised")</f>
        <v>Expense</v>
      </c>
    </row>
    <row r="130" spans="2:10" x14ac:dyDescent="0.25">
      <c r="B130" t="s">
        <v>63</v>
      </c>
      <c r="C130" s="1">
        <v>46094</v>
      </c>
      <c r="D130" t="s">
        <v>64</v>
      </c>
      <c r="E130" s="2">
        <v>5</v>
      </c>
      <c r="F130" s="2"/>
      <c r="G130" s="2">
        <f>tblTrans[[#This Row],[Credit (Income)]]-tblTrans[[#This Row],[Debit (Spend)]]</f>
        <v>-5</v>
      </c>
      <c r="H130" s="2" t="str" cm="1">
        <f t="array" ref="H130">_xlfn.XLOOKUP(TRUE,ISNUMBER(SEARCH(Categories[Description],tblTrans[[#This Row],[Description]])),Categories[Subcategory],"Uncategorised")</f>
        <v>Coffee</v>
      </c>
      <c r="I130" s="2" t="str" cm="1">
        <f t="array" ref="I130">_xlfn.XLOOKUP(TRUE,ISNUMBER(SEARCH(Categories[Description],tblTrans[[#This Row],[Description]])),Categories[Category],"Uncategorised")</f>
        <v>Discretionary</v>
      </c>
      <c r="J130" s="2" t="str" cm="1">
        <f t="array" ref="J130">_xlfn.XLOOKUP(TRUE,ISNUMBER(SEARCH(Categories[Description],tblTrans[[#This Row],[Description]])),Categories[Category Type],"Uncategorised")</f>
        <v>Expense</v>
      </c>
    </row>
    <row r="131" spans="2:10" x14ac:dyDescent="0.25">
      <c r="B131" t="s">
        <v>63</v>
      </c>
      <c r="C131" s="1">
        <v>46094</v>
      </c>
      <c r="D131" t="s">
        <v>71</v>
      </c>
      <c r="E131" s="2">
        <v>41.8</v>
      </c>
      <c r="F131" s="2"/>
      <c r="G131" s="2">
        <f>tblTrans[[#This Row],[Credit (Income)]]-tblTrans[[#This Row],[Debit (Spend)]]</f>
        <v>-41.8</v>
      </c>
      <c r="H131" s="2" t="str" cm="1">
        <f t="array" ref="H131">_xlfn.XLOOKUP(TRUE,ISNUMBER(SEARCH(Categories[Description],tblTrans[[#This Row],[Description]])),Categories[Subcategory],"Uncategorised")</f>
        <v>Entertainment</v>
      </c>
      <c r="I131" s="2" t="str" cm="1">
        <f t="array" ref="I131">_xlfn.XLOOKUP(TRUE,ISNUMBER(SEARCH(Categories[Description],tblTrans[[#This Row],[Description]])),Categories[Category],"Uncategorised")</f>
        <v>Discretionary</v>
      </c>
      <c r="J131" s="2" t="str" cm="1">
        <f t="array" ref="J131">_xlfn.XLOOKUP(TRUE,ISNUMBER(SEARCH(Categories[Description],tblTrans[[#This Row],[Description]])),Categories[Category Type],"Uncategorised")</f>
        <v>Expense</v>
      </c>
    </row>
    <row r="132" spans="2:10" x14ac:dyDescent="0.25">
      <c r="B132" t="s">
        <v>63</v>
      </c>
      <c r="C132" s="1">
        <v>46094</v>
      </c>
      <c r="D132" t="s">
        <v>72</v>
      </c>
      <c r="E132" s="2">
        <v>99.9</v>
      </c>
      <c r="F132" s="2"/>
      <c r="G132" s="2">
        <f>tblTrans[[#This Row],[Credit (Income)]]-tblTrans[[#This Row],[Debit (Spend)]]</f>
        <v>-99.9</v>
      </c>
      <c r="H132" s="2" t="str" cm="1">
        <f t="array" ref="H132">_xlfn.XLOOKUP(TRUE,ISNUMBER(SEARCH(Categories[Description],tblTrans[[#This Row],[Description]])),Categories[Subcategory],"Uncategorised")</f>
        <v>Clothes</v>
      </c>
      <c r="I132" s="2" t="str" cm="1">
        <f t="array" ref="I132">_xlfn.XLOOKUP(TRUE,ISNUMBER(SEARCH(Categories[Description],tblTrans[[#This Row],[Description]])),Categories[Category],"Uncategorised")</f>
        <v>Discretionary</v>
      </c>
      <c r="J132" s="2" t="str" cm="1">
        <f t="array" ref="J132">_xlfn.XLOOKUP(TRUE,ISNUMBER(SEARCH(Categories[Description],tblTrans[[#This Row],[Description]])),Categories[Category Type],"Uncategorised")</f>
        <v>Expense</v>
      </c>
    </row>
    <row r="133" spans="2:10" x14ac:dyDescent="0.25">
      <c r="B133" t="s">
        <v>63</v>
      </c>
      <c r="C133" s="1">
        <v>46094</v>
      </c>
      <c r="D133" t="s">
        <v>73</v>
      </c>
      <c r="E133" s="2">
        <v>54</v>
      </c>
      <c r="F133" s="2"/>
      <c r="G133" s="2">
        <f>tblTrans[[#This Row],[Credit (Income)]]-tblTrans[[#This Row],[Debit (Spend)]]</f>
        <v>-54</v>
      </c>
      <c r="H133" s="2" t="str" cm="1">
        <f t="array" ref="H133">_xlfn.XLOOKUP(TRUE,ISNUMBER(SEARCH(Categories[Description],tblTrans[[#This Row],[Description]])),Categories[Subcategory],"Uncategorised")</f>
        <v>Restaurant</v>
      </c>
      <c r="I133" s="2" t="str" cm="1">
        <f t="array" ref="I133">_xlfn.XLOOKUP(TRUE,ISNUMBER(SEARCH(Categories[Description],tblTrans[[#This Row],[Description]])),Categories[Category],"Uncategorised")</f>
        <v>Discretionary</v>
      </c>
      <c r="J133" s="2" t="str" cm="1">
        <f t="array" ref="J133">_xlfn.XLOOKUP(TRUE,ISNUMBER(SEARCH(Categories[Description],tblTrans[[#This Row],[Description]])),Categories[Category Type],"Uncategorised")</f>
        <v>Expense</v>
      </c>
    </row>
    <row r="134" spans="2:10" x14ac:dyDescent="0.25">
      <c r="B134" t="s">
        <v>63</v>
      </c>
      <c r="C134" s="1">
        <v>46095</v>
      </c>
      <c r="D134" t="s">
        <v>74</v>
      </c>
      <c r="E134" s="2">
        <v>30</v>
      </c>
      <c r="F134" s="2"/>
      <c r="G134" s="2">
        <f>tblTrans[[#This Row],[Credit (Income)]]-tblTrans[[#This Row],[Debit (Spend)]]</f>
        <v>-30</v>
      </c>
      <c r="H134" s="2" t="str" cm="1">
        <f t="array" ref="H134">_xlfn.XLOOKUP(TRUE,ISNUMBER(SEARCH(Categories[Description],tblTrans[[#This Row],[Description]])),Categories[Subcategory],"Uncategorised")</f>
        <v>Taxi</v>
      </c>
      <c r="I134" s="2" t="str" cm="1">
        <f t="array" ref="I134">_xlfn.XLOOKUP(TRUE,ISNUMBER(SEARCH(Categories[Description],tblTrans[[#This Row],[Description]])),Categories[Category],"Uncategorised")</f>
        <v>Transport</v>
      </c>
      <c r="J134" s="2" t="str" cm="1">
        <f t="array" ref="J134">_xlfn.XLOOKUP(TRUE,ISNUMBER(SEARCH(Categories[Description],tblTrans[[#This Row],[Description]])),Categories[Category Type],"Uncategorised")</f>
        <v>Expense</v>
      </c>
    </row>
    <row r="135" spans="2:10" x14ac:dyDescent="0.25">
      <c r="B135" t="s">
        <v>59</v>
      </c>
      <c r="C135" s="1">
        <v>46096</v>
      </c>
      <c r="D135" t="s">
        <v>75</v>
      </c>
      <c r="E135" s="2">
        <v>30</v>
      </c>
      <c r="F135" s="2"/>
      <c r="G135" s="2">
        <f>tblTrans[[#This Row],[Credit (Income)]]-tblTrans[[#This Row],[Debit (Spend)]]</f>
        <v>-30</v>
      </c>
      <c r="H135" s="2" t="str" cm="1">
        <f t="array" ref="H135">_xlfn.XLOOKUP(TRUE,ISNUMBER(SEARCH(Categories[Description],tblTrans[[#This Row],[Description]])),Categories[Subcategory],"Uncategorised")</f>
        <v>Gym</v>
      </c>
      <c r="I135" s="2" t="str" cm="1">
        <f t="array" ref="I135">_xlfn.XLOOKUP(TRUE,ISNUMBER(SEARCH(Categories[Description],tblTrans[[#This Row],[Description]])),Categories[Category],"Uncategorised")</f>
        <v>Discretionary</v>
      </c>
      <c r="J135" s="2" t="str" cm="1">
        <f t="array" ref="J135">_xlfn.XLOOKUP(TRUE,ISNUMBER(SEARCH(Categories[Description],tblTrans[[#This Row],[Description]])),Categories[Category Type],"Uncategorised")</f>
        <v>Expense</v>
      </c>
    </row>
    <row r="136" spans="2:10" x14ac:dyDescent="0.25">
      <c r="B136" t="s">
        <v>63</v>
      </c>
      <c r="C136" s="1">
        <v>46096</v>
      </c>
      <c r="D136" t="s">
        <v>64</v>
      </c>
      <c r="E136" s="2">
        <v>5</v>
      </c>
      <c r="F136" s="2"/>
      <c r="G136" s="2">
        <f>tblTrans[[#This Row],[Credit (Income)]]-tblTrans[[#This Row],[Debit (Spend)]]</f>
        <v>-5</v>
      </c>
      <c r="H136" s="2" t="str" cm="1">
        <f t="array" ref="H136">_xlfn.XLOOKUP(TRUE,ISNUMBER(SEARCH(Categories[Description],tblTrans[[#This Row],[Description]])),Categories[Subcategory],"Uncategorised")</f>
        <v>Coffee</v>
      </c>
      <c r="I136" s="2" t="str" cm="1">
        <f t="array" ref="I136">_xlfn.XLOOKUP(TRUE,ISNUMBER(SEARCH(Categories[Description],tblTrans[[#This Row],[Description]])),Categories[Category],"Uncategorised")</f>
        <v>Discretionary</v>
      </c>
      <c r="J136" s="2" t="str" cm="1">
        <f t="array" ref="J136">_xlfn.XLOOKUP(TRUE,ISNUMBER(SEARCH(Categories[Description],tblTrans[[#This Row],[Description]])),Categories[Category Type],"Uncategorised")</f>
        <v>Expense</v>
      </c>
    </row>
    <row r="137" spans="2:10" x14ac:dyDescent="0.25">
      <c r="B137" t="s">
        <v>63</v>
      </c>
      <c r="C137" s="1">
        <v>46097</v>
      </c>
      <c r="D137" t="s">
        <v>64</v>
      </c>
      <c r="E137" s="2">
        <v>5</v>
      </c>
      <c r="F137" s="2"/>
      <c r="G137" s="2">
        <f>tblTrans[[#This Row],[Credit (Income)]]-tblTrans[[#This Row],[Debit (Spend)]]</f>
        <v>-5</v>
      </c>
      <c r="H137" s="2" t="str" cm="1">
        <f t="array" ref="H137">_xlfn.XLOOKUP(TRUE,ISNUMBER(SEARCH(Categories[Description],tblTrans[[#This Row],[Description]])),Categories[Subcategory],"Uncategorised")</f>
        <v>Coffee</v>
      </c>
      <c r="I137" s="2" t="str" cm="1">
        <f t="array" ref="I137">_xlfn.XLOOKUP(TRUE,ISNUMBER(SEARCH(Categories[Description],tblTrans[[#This Row],[Description]])),Categories[Category],"Uncategorised")</f>
        <v>Discretionary</v>
      </c>
      <c r="J137" s="2" t="str" cm="1">
        <f t="array" ref="J137">_xlfn.XLOOKUP(TRUE,ISNUMBER(SEARCH(Categories[Description],tblTrans[[#This Row],[Description]])),Categories[Category Type],"Uncategorised")</f>
        <v>Expense</v>
      </c>
    </row>
    <row r="138" spans="2:10" x14ac:dyDescent="0.25">
      <c r="B138" t="s">
        <v>59</v>
      </c>
      <c r="C138" s="1">
        <v>46097</v>
      </c>
      <c r="D138" t="s">
        <v>88</v>
      </c>
      <c r="E138" s="2">
        <v>75</v>
      </c>
      <c r="F138" s="2"/>
      <c r="G138" s="2">
        <f>tblTrans[[#This Row],[Credit (Income)]]-tblTrans[[#This Row],[Debit (Spend)]]</f>
        <v>-75</v>
      </c>
      <c r="H138" s="2" t="str" cm="1">
        <f t="array" ref="H138">_xlfn.XLOOKUP(TRUE,ISNUMBER(SEARCH(Categories[Description],tblTrans[[#This Row],[Description]])),Categories[Subcategory],"Uncategorised")</f>
        <v>Doctor</v>
      </c>
      <c r="I138" s="2" t="str" cm="1">
        <f t="array" ref="I138">_xlfn.XLOOKUP(TRUE,ISNUMBER(SEARCH(Categories[Description],tblTrans[[#This Row],[Description]])),Categories[Category],"Uncategorised")</f>
        <v>Medical</v>
      </c>
      <c r="J138" s="2" t="str" cm="1">
        <f t="array" ref="J138">_xlfn.XLOOKUP(TRUE,ISNUMBER(SEARCH(Categories[Description],tblTrans[[#This Row],[Description]])),Categories[Category Type],"Uncategorised")</f>
        <v>Expense</v>
      </c>
    </row>
    <row r="139" spans="2:10" x14ac:dyDescent="0.25">
      <c r="B139" t="s">
        <v>59</v>
      </c>
      <c r="C139" s="1">
        <v>46097</v>
      </c>
      <c r="D139" t="s">
        <v>77</v>
      </c>
      <c r="E139" s="2">
        <v>40</v>
      </c>
      <c r="F139" s="2"/>
      <c r="G139" s="2">
        <f>tblTrans[[#This Row],[Credit (Income)]]-tblTrans[[#This Row],[Debit (Spend)]]</f>
        <v>-40</v>
      </c>
      <c r="H139" s="2" t="str" cm="1">
        <f t="array" ref="H139">_xlfn.XLOOKUP(TRUE,ISNUMBER(SEARCH(Categories[Description],tblTrans[[#This Row],[Description]])),Categories[Subcategory],"Uncategorised")</f>
        <v>Phone</v>
      </c>
      <c r="I139" s="2" t="str" cm="1">
        <f t="array" ref="I139">_xlfn.XLOOKUP(TRUE,ISNUMBER(SEARCH(Categories[Description],tblTrans[[#This Row],[Description]])),Categories[Category],"Uncategorised")</f>
        <v>Living Expenses</v>
      </c>
      <c r="J139" s="2" t="str" cm="1">
        <f t="array" ref="J139">_xlfn.XLOOKUP(TRUE,ISNUMBER(SEARCH(Categories[Description],tblTrans[[#This Row],[Description]])),Categories[Category Type],"Uncategorised")</f>
        <v>Expense</v>
      </c>
    </row>
    <row r="140" spans="2:10" x14ac:dyDescent="0.25">
      <c r="B140" t="s">
        <v>63</v>
      </c>
      <c r="C140" s="1">
        <v>46098</v>
      </c>
      <c r="D140" t="s">
        <v>78</v>
      </c>
      <c r="E140" s="2">
        <v>46.8</v>
      </c>
      <c r="F140" s="2"/>
      <c r="G140" s="2">
        <f>tblTrans[[#This Row],[Credit (Income)]]-tblTrans[[#This Row],[Debit (Spend)]]</f>
        <v>-46.8</v>
      </c>
      <c r="H140" s="2" t="str" cm="1">
        <f t="array" ref="H140">_xlfn.XLOOKUP(TRUE,ISNUMBER(SEARCH(Categories[Description],tblTrans[[#This Row],[Description]])),Categories[Subcategory],"Uncategorised")</f>
        <v>Gifts</v>
      </c>
      <c r="I140" s="2" t="str" cm="1">
        <f t="array" ref="I140">_xlfn.XLOOKUP(TRUE,ISNUMBER(SEARCH(Categories[Description],tblTrans[[#This Row],[Description]])),Categories[Category],"Uncategorised")</f>
        <v>Discretionary</v>
      </c>
      <c r="J140" s="2" t="str" cm="1">
        <f t="array" ref="J140">_xlfn.XLOOKUP(TRUE,ISNUMBER(SEARCH(Categories[Description],tblTrans[[#This Row],[Description]])),Categories[Category Type],"Uncategorised")</f>
        <v>Expense</v>
      </c>
    </row>
    <row r="141" spans="2:10" x14ac:dyDescent="0.25">
      <c r="B141" t="s">
        <v>63</v>
      </c>
      <c r="C141" s="1">
        <v>46098</v>
      </c>
      <c r="D141" t="s">
        <v>79</v>
      </c>
      <c r="E141" s="2">
        <v>35</v>
      </c>
      <c r="F141" s="2"/>
      <c r="G141" s="2">
        <f>tblTrans[[#This Row],[Credit (Income)]]-tblTrans[[#This Row],[Debit (Spend)]]</f>
        <v>-35</v>
      </c>
      <c r="H141" s="2" t="str" cm="1">
        <f t="array" ref="H141">_xlfn.XLOOKUP(TRUE,ISNUMBER(SEARCH(Categories[Description],tblTrans[[#This Row],[Description]])),Categories[Subcategory],"Uncategorised")</f>
        <v>Entertainment</v>
      </c>
      <c r="I141" s="2" t="str" cm="1">
        <f t="array" ref="I141">_xlfn.XLOOKUP(TRUE,ISNUMBER(SEARCH(Categories[Description],tblTrans[[#This Row],[Description]])),Categories[Category],"Uncategorised")</f>
        <v>Discretionary</v>
      </c>
      <c r="J141" s="2" t="str" cm="1">
        <f t="array" ref="J141">_xlfn.XLOOKUP(TRUE,ISNUMBER(SEARCH(Categories[Description],tblTrans[[#This Row],[Description]])),Categories[Category Type],"Uncategorised")</f>
        <v>Expense</v>
      </c>
    </row>
    <row r="142" spans="2:10" x14ac:dyDescent="0.25">
      <c r="B142" t="s">
        <v>63</v>
      </c>
      <c r="C142" s="1">
        <v>46098</v>
      </c>
      <c r="D142" t="s">
        <v>64</v>
      </c>
      <c r="E142" s="2">
        <v>5</v>
      </c>
      <c r="F142" s="2"/>
      <c r="G142" s="2">
        <f>tblTrans[[#This Row],[Credit (Income)]]-tblTrans[[#This Row],[Debit (Spend)]]</f>
        <v>-5</v>
      </c>
      <c r="H142" s="2" t="str" cm="1">
        <f t="array" ref="H142">_xlfn.XLOOKUP(TRUE,ISNUMBER(SEARCH(Categories[Description],tblTrans[[#This Row],[Description]])),Categories[Subcategory],"Uncategorised")</f>
        <v>Coffee</v>
      </c>
      <c r="I142" s="2" t="str" cm="1">
        <f t="array" ref="I142">_xlfn.XLOOKUP(TRUE,ISNUMBER(SEARCH(Categories[Description],tblTrans[[#This Row],[Description]])),Categories[Category],"Uncategorised")</f>
        <v>Discretionary</v>
      </c>
      <c r="J142" s="2" t="str" cm="1">
        <f t="array" ref="J142">_xlfn.XLOOKUP(TRUE,ISNUMBER(SEARCH(Categories[Description],tblTrans[[#This Row],[Description]])),Categories[Category Type],"Uncategorised")</f>
        <v>Expense</v>
      </c>
    </row>
    <row r="143" spans="2:10" x14ac:dyDescent="0.25">
      <c r="B143" t="s">
        <v>63</v>
      </c>
      <c r="C143" s="1">
        <v>46099</v>
      </c>
      <c r="D143" t="s">
        <v>64</v>
      </c>
      <c r="E143" s="2">
        <v>5</v>
      </c>
      <c r="F143" s="2"/>
      <c r="G143" s="2">
        <f>tblTrans[[#This Row],[Credit (Income)]]-tblTrans[[#This Row],[Debit (Spend)]]</f>
        <v>-5</v>
      </c>
      <c r="H143" s="2" t="str" cm="1">
        <f t="array" ref="H143">_xlfn.XLOOKUP(TRUE,ISNUMBER(SEARCH(Categories[Description],tblTrans[[#This Row],[Description]])),Categories[Subcategory],"Uncategorised")</f>
        <v>Coffee</v>
      </c>
      <c r="I143" s="2" t="str" cm="1">
        <f t="array" ref="I143">_xlfn.XLOOKUP(TRUE,ISNUMBER(SEARCH(Categories[Description],tblTrans[[#This Row],[Description]])),Categories[Category],"Uncategorised")</f>
        <v>Discretionary</v>
      </c>
      <c r="J143" s="2" t="str" cm="1">
        <f t="array" ref="J143">_xlfn.XLOOKUP(TRUE,ISNUMBER(SEARCH(Categories[Description],tblTrans[[#This Row],[Description]])),Categories[Category Type],"Uncategorised")</f>
        <v>Expense</v>
      </c>
    </row>
    <row r="144" spans="2:10" x14ac:dyDescent="0.25">
      <c r="B144" t="s">
        <v>63</v>
      </c>
      <c r="C144" s="1">
        <v>46100</v>
      </c>
      <c r="D144" t="s">
        <v>64</v>
      </c>
      <c r="E144" s="2">
        <v>5</v>
      </c>
      <c r="F144" s="2"/>
      <c r="G144" s="2">
        <f>tblTrans[[#This Row],[Credit (Income)]]-tblTrans[[#This Row],[Debit (Spend)]]</f>
        <v>-5</v>
      </c>
      <c r="H144" s="2" t="str" cm="1">
        <f t="array" ref="H144">_xlfn.XLOOKUP(TRUE,ISNUMBER(SEARCH(Categories[Description],tblTrans[[#This Row],[Description]])),Categories[Subcategory],"Uncategorised")</f>
        <v>Coffee</v>
      </c>
      <c r="I144" s="2" t="str" cm="1">
        <f t="array" ref="I144">_xlfn.XLOOKUP(TRUE,ISNUMBER(SEARCH(Categories[Description],tblTrans[[#This Row],[Description]])),Categories[Category],"Uncategorised")</f>
        <v>Discretionary</v>
      </c>
      <c r="J144" s="2" t="str" cm="1">
        <f t="array" ref="J144">_xlfn.XLOOKUP(TRUE,ISNUMBER(SEARCH(Categories[Description],tblTrans[[#This Row],[Description]])),Categories[Category Type],"Uncategorised")</f>
        <v>Expense</v>
      </c>
    </row>
    <row r="145" spans="2:10" x14ac:dyDescent="0.25">
      <c r="B145" t="s">
        <v>63</v>
      </c>
      <c r="C145" s="1">
        <v>46100</v>
      </c>
      <c r="D145" t="s">
        <v>68</v>
      </c>
      <c r="E145" s="2">
        <v>171.9</v>
      </c>
      <c r="F145" s="2"/>
      <c r="G145" s="2">
        <f>tblTrans[[#This Row],[Credit (Income)]]-tblTrans[[#This Row],[Debit (Spend)]]</f>
        <v>-171.9</v>
      </c>
      <c r="H145" s="2" t="str" cm="1">
        <f t="array" ref="H145">_xlfn.XLOOKUP(TRUE,ISNUMBER(SEARCH(Categories[Description],tblTrans[[#This Row],[Description]])),Categories[Subcategory],"Uncategorised")</f>
        <v>Groceries</v>
      </c>
      <c r="I145" s="2" t="str" cm="1">
        <f t="array" ref="I145">_xlfn.XLOOKUP(TRUE,ISNUMBER(SEARCH(Categories[Description],tblTrans[[#This Row],[Description]])),Categories[Category],"Uncategorised")</f>
        <v>Living Expenses</v>
      </c>
      <c r="J145" s="2" t="str" cm="1">
        <f t="array" ref="J145">_xlfn.XLOOKUP(TRUE,ISNUMBER(SEARCH(Categories[Description],tblTrans[[#This Row],[Description]])),Categories[Category Type],"Uncategorised")</f>
        <v>Expense</v>
      </c>
    </row>
    <row r="146" spans="2:10" x14ac:dyDescent="0.25">
      <c r="B146" t="s">
        <v>63</v>
      </c>
      <c r="C146" s="1">
        <v>46101</v>
      </c>
      <c r="D146" t="s">
        <v>80</v>
      </c>
      <c r="E146" s="2">
        <v>39</v>
      </c>
      <c r="F146" s="2"/>
      <c r="G146" s="2">
        <f>tblTrans[[#This Row],[Credit (Income)]]-tblTrans[[#This Row],[Debit (Spend)]]</f>
        <v>-39</v>
      </c>
      <c r="H146" s="2" t="str" cm="1">
        <f t="array" ref="H146">_xlfn.XLOOKUP(TRUE,ISNUMBER(SEARCH(Categories[Description],tblTrans[[#This Row],[Description]])),Categories[Subcategory],"Uncategorised")</f>
        <v>Restaurant</v>
      </c>
      <c r="I146" s="2" t="str" cm="1">
        <f t="array" ref="I146">_xlfn.XLOOKUP(TRUE,ISNUMBER(SEARCH(Categories[Description],tblTrans[[#This Row],[Description]])),Categories[Category],"Uncategorised")</f>
        <v>Discretionary</v>
      </c>
      <c r="J146" s="2" t="str" cm="1">
        <f t="array" ref="J146">_xlfn.XLOOKUP(TRUE,ISNUMBER(SEARCH(Categories[Description],tblTrans[[#This Row],[Description]])),Categories[Category Type],"Uncategorised")</f>
        <v>Expense</v>
      </c>
    </row>
    <row r="147" spans="2:10" x14ac:dyDescent="0.25">
      <c r="B147" t="s">
        <v>63</v>
      </c>
      <c r="C147" s="1">
        <v>46102</v>
      </c>
      <c r="D147" t="s">
        <v>81</v>
      </c>
      <c r="E147" s="2">
        <v>14</v>
      </c>
      <c r="F147" s="2"/>
      <c r="G147" s="2">
        <f>tblTrans[[#This Row],[Credit (Income)]]-tblTrans[[#This Row],[Debit (Spend)]]</f>
        <v>-14</v>
      </c>
      <c r="H147" s="2" t="str" cm="1">
        <f t="array" ref="H147">_xlfn.XLOOKUP(TRUE,ISNUMBER(SEARCH(Categories[Description],tblTrans[[#This Row],[Description]])),Categories[Subcategory],"Uncategorised")</f>
        <v>Restaurant</v>
      </c>
      <c r="I147" s="2" t="str" cm="1">
        <f t="array" ref="I147">_xlfn.XLOOKUP(TRUE,ISNUMBER(SEARCH(Categories[Description],tblTrans[[#This Row],[Description]])),Categories[Category],"Uncategorised")</f>
        <v>Discretionary</v>
      </c>
      <c r="J147" s="2" t="str" cm="1">
        <f t="array" ref="J147">_xlfn.XLOOKUP(TRUE,ISNUMBER(SEARCH(Categories[Description],tblTrans[[#This Row],[Description]])),Categories[Category Type],"Uncategorised")</f>
        <v>Expense</v>
      </c>
    </row>
    <row r="148" spans="2:10" x14ac:dyDescent="0.25">
      <c r="B148" t="s">
        <v>59</v>
      </c>
      <c r="C148" s="1">
        <v>46103</v>
      </c>
      <c r="D148" t="s">
        <v>82</v>
      </c>
      <c r="E148" s="2">
        <v>55</v>
      </c>
      <c r="F148" s="2"/>
      <c r="G148" s="2">
        <f>tblTrans[[#This Row],[Credit (Income)]]-tblTrans[[#This Row],[Debit (Spend)]]</f>
        <v>-55</v>
      </c>
      <c r="H148" s="2" t="str" cm="1">
        <f t="array" ref="H148">_xlfn.XLOOKUP(TRUE,ISNUMBER(SEARCH(Categories[Description],tblTrans[[#This Row],[Description]])),Categories[Subcategory],"Uncategorised")</f>
        <v>Donation</v>
      </c>
      <c r="I148" s="2" t="str" cm="1">
        <f t="array" ref="I148">_xlfn.XLOOKUP(TRUE,ISNUMBER(SEARCH(Categories[Description],tblTrans[[#This Row],[Description]])),Categories[Category],"Uncategorised")</f>
        <v>Discretionary</v>
      </c>
      <c r="J148" s="2" t="str" cm="1">
        <f t="array" ref="J148">_xlfn.XLOOKUP(TRUE,ISNUMBER(SEARCH(Categories[Description],tblTrans[[#This Row],[Description]])),Categories[Category Type],"Uncategorised")</f>
        <v>Expense</v>
      </c>
    </row>
    <row r="149" spans="2:10" x14ac:dyDescent="0.25">
      <c r="B149" t="s">
        <v>63</v>
      </c>
      <c r="C149" s="1">
        <v>46103</v>
      </c>
      <c r="D149" t="s">
        <v>196</v>
      </c>
      <c r="E149" s="2">
        <v>65</v>
      </c>
      <c r="F149" s="2"/>
      <c r="G149" s="2">
        <f>tblTrans[[#This Row],[Credit (Income)]]-tblTrans[[#This Row],[Debit (Spend)]]</f>
        <v>-65</v>
      </c>
      <c r="H149" s="2" t="str" cm="1">
        <f t="array" ref="H149">_xlfn.XLOOKUP(TRUE,ISNUMBER(SEARCH(Categories[Description],tblTrans[[#This Row],[Description]])),Categories[Subcategory],"Uncategorised")</f>
        <v>MV Fuel</v>
      </c>
      <c r="I149" s="2" t="str" cm="1">
        <f t="array" ref="I149">_xlfn.XLOOKUP(TRUE,ISNUMBER(SEARCH(Categories[Description],tblTrans[[#This Row],[Description]])),Categories[Category],"Uncategorised")</f>
        <v>Transport</v>
      </c>
      <c r="J149" s="2" t="str" cm="1">
        <f t="array" ref="J149">_xlfn.XLOOKUP(TRUE,ISNUMBER(SEARCH(Categories[Description],tblTrans[[#This Row],[Description]])),Categories[Category Type],"Uncategorised")</f>
        <v>Expense</v>
      </c>
    </row>
    <row r="150" spans="2:10" x14ac:dyDescent="0.25">
      <c r="B150" t="s">
        <v>63</v>
      </c>
      <c r="C150" s="1">
        <v>46103</v>
      </c>
      <c r="D150" t="s">
        <v>64</v>
      </c>
      <c r="E150" s="2">
        <v>5</v>
      </c>
      <c r="F150" s="2"/>
      <c r="G150" s="2">
        <f>tblTrans[[#This Row],[Credit (Income)]]-tblTrans[[#This Row],[Debit (Spend)]]</f>
        <v>-5</v>
      </c>
      <c r="H150" s="2" t="str" cm="1">
        <f t="array" ref="H150">_xlfn.XLOOKUP(TRUE,ISNUMBER(SEARCH(Categories[Description],tblTrans[[#This Row],[Description]])),Categories[Subcategory],"Uncategorised")</f>
        <v>Coffee</v>
      </c>
      <c r="I150" s="2" t="str" cm="1">
        <f t="array" ref="I150">_xlfn.XLOOKUP(TRUE,ISNUMBER(SEARCH(Categories[Description],tblTrans[[#This Row],[Description]])),Categories[Category],"Uncategorised")</f>
        <v>Discretionary</v>
      </c>
      <c r="J150" s="2" t="str" cm="1">
        <f t="array" ref="J150">_xlfn.XLOOKUP(TRUE,ISNUMBER(SEARCH(Categories[Description],tblTrans[[#This Row],[Description]])),Categories[Category Type],"Uncategorised")</f>
        <v>Expense</v>
      </c>
    </row>
    <row r="151" spans="2:10" x14ac:dyDescent="0.25">
      <c r="B151" t="s">
        <v>63</v>
      </c>
      <c r="C151" s="1">
        <v>46104</v>
      </c>
      <c r="D151" t="s">
        <v>64</v>
      </c>
      <c r="E151" s="2">
        <v>5</v>
      </c>
      <c r="F151" s="2"/>
      <c r="G151" s="2">
        <f>tblTrans[[#This Row],[Credit (Income)]]-tblTrans[[#This Row],[Debit (Spend)]]</f>
        <v>-5</v>
      </c>
      <c r="H151" s="2" t="str" cm="1">
        <f t="array" ref="H151">_xlfn.XLOOKUP(TRUE,ISNUMBER(SEARCH(Categories[Description],tblTrans[[#This Row],[Description]])),Categories[Subcategory],"Uncategorised")</f>
        <v>Coffee</v>
      </c>
      <c r="I151" s="2" t="str" cm="1">
        <f t="array" ref="I151">_xlfn.XLOOKUP(TRUE,ISNUMBER(SEARCH(Categories[Description],tblTrans[[#This Row],[Description]])),Categories[Category],"Uncategorised")</f>
        <v>Discretionary</v>
      </c>
      <c r="J151" s="2" t="str" cm="1">
        <f t="array" ref="J151">_xlfn.XLOOKUP(TRUE,ISNUMBER(SEARCH(Categories[Description],tblTrans[[#This Row],[Description]])),Categories[Category Type],"Uncategorised")</f>
        <v>Expense</v>
      </c>
    </row>
    <row r="152" spans="2:10" x14ac:dyDescent="0.25">
      <c r="B152" t="s">
        <v>63</v>
      </c>
      <c r="C152" s="1">
        <v>46105</v>
      </c>
      <c r="D152" t="s">
        <v>64</v>
      </c>
      <c r="E152" s="2">
        <v>5</v>
      </c>
      <c r="F152" s="2"/>
      <c r="G152" s="2">
        <f>tblTrans[[#This Row],[Credit (Income)]]-tblTrans[[#This Row],[Debit (Spend)]]</f>
        <v>-5</v>
      </c>
      <c r="H152" s="2" t="str" cm="1">
        <f t="array" ref="H152">_xlfn.XLOOKUP(TRUE,ISNUMBER(SEARCH(Categories[Description],tblTrans[[#This Row],[Description]])),Categories[Subcategory],"Uncategorised")</f>
        <v>Coffee</v>
      </c>
      <c r="I152" s="2" t="str" cm="1">
        <f t="array" ref="I152">_xlfn.XLOOKUP(TRUE,ISNUMBER(SEARCH(Categories[Description],tblTrans[[#This Row],[Description]])),Categories[Category],"Uncategorised")</f>
        <v>Discretionary</v>
      </c>
      <c r="J152" s="2" t="str" cm="1">
        <f t="array" ref="J152">_xlfn.XLOOKUP(TRUE,ISNUMBER(SEARCH(Categories[Description],tblTrans[[#This Row],[Description]])),Categories[Category Type],"Uncategorised")</f>
        <v>Expense</v>
      </c>
    </row>
    <row r="153" spans="2:10" x14ac:dyDescent="0.25">
      <c r="B153" t="s">
        <v>63</v>
      </c>
      <c r="C153" s="1">
        <v>46106</v>
      </c>
      <c r="D153" t="s">
        <v>64</v>
      </c>
      <c r="E153" s="2">
        <v>5</v>
      </c>
      <c r="F153" s="2"/>
      <c r="G153" s="2">
        <f>tblTrans[[#This Row],[Credit (Income)]]-tblTrans[[#This Row],[Debit (Spend)]]</f>
        <v>-5</v>
      </c>
      <c r="H153" s="2" t="str" cm="1">
        <f t="array" ref="H153">_xlfn.XLOOKUP(TRUE,ISNUMBER(SEARCH(Categories[Description],tblTrans[[#This Row],[Description]])),Categories[Subcategory],"Uncategorised")</f>
        <v>Coffee</v>
      </c>
      <c r="I153" s="2" t="str" cm="1">
        <f t="array" ref="I153">_xlfn.XLOOKUP(TRUE,ISNUMBER(SEARCH(Categories[Description],tblTrans[[#This Row],[Description]])),Categories[Category],"Uncategorised")</f>
        <v>Discretionary</v>
      </c>
      <c r="J153" s="2" t="str" cm="1">
        <f t="array" ref="J153">_xlfn.XLOOKUP(TRUE,ISNUMBER(SEARCH(Categories[Description],tblTrans[[#This Row],[Description]])),Categories[Category Type],"Uncategorised")</f>
        <v>Expense</v>
      </c>
    </row>
    <row r="154" spans="2:10" x14ac:dyDescent="0.25">
      <c r="B154" t="s">
        <v>63</v>
      </c>
      <c r="C154" s="1">
        <v>46107</v>
      </c>
      <c r="D154" t="s">
        <v>64</v>
      </c>
      <c r="E154" s="2">
        <v>5</v>
      </c>
      <c r="F154" s="2"/>
      <c r="G154" s="2">
        <f>tblTrans[[#This Row],[Credit (Income)]]-tblTrans[[#This Row],[Debit (Spend)]]</f>
        <v>-5</v>
      </c>
      <c r="H154" s="2" t="str" cm="1">
        <f t="array" ref="H154">_xlfn.XLOOKUP(TRUE,ISNUMBER(SEARCH(Categories[Description],tblTrans[[#This Row],[Description]])),Categories[Subcategory],"Uncategorised")</f>
        <v>Coffee</v>
      </c>
      <c r="I154" s="2" t="str" cm="1">
        <f t="array" ref="I154">_xlfn.XLOOKUP(TRUE,ISNUMBER(SEARCH(Categories[Description],tblTrans[[#This Row],[Description]])),Categories[Category],"Uncategorised")</f>
        <v>Discretionary</v>
      </c>
      <c r="J154" s="2" t="str" cm="1">
        <f t="array" ref="J154">_xlfn.XLOOKUP(TRUE,ISNUMBER(SEARCH(Categories[Description],tblTrans[[#This Row],[Description]])),Categories[Category Type],"Uncategorised")</f>
        <v>Expense</v>
      </c>
    </row>
    <row r="155" spans="2:10" x14ac:dyDescent="0.25">
      <c r="B155" t="s">
        <v>63</v>
      </c>
      <c r="C155" s="1">
        <v>46107</v>
      </c>
      <c r="D155" t="s">
        <v>68</v>
      </c>
      <c r="E155" s="2">
        <v>209</v>
      </c>
      <c r="F155" s="2"/>
      <c r="G155" s="2">
        <f>tblTrans[[#This Row],[Credit (Income)]]-tblTrans[[#This Row],[Debit (Spend)]]</f>
        <v>-209</v>
      </c>
      <c r="H155" s="2" t="str" cm="1">
        <f t="array" ref="H155">_xlfn.XLOOKUP(TRUE,ISNUMBER(SEARCH(Categories[Description],tblTrans[[#This Row],[Description]])),Categories[Subcategory],"Uncategorised")</f>
        <v>Groceries</v>
      </c>
      <c r="I155" s="2" t="str" cm="1">
        <f t="array" ref="I155">_xlfn.XLOOKUP(TRUE,ISNUMBER(SEARCH(Categories[Description],tblTrans[[#This Row],[Description]])),Categories[Category],"Uncategorised")</f>
        <v>Living Expenses</v>
      </c>
      <c r="J155" s="2" t="str" cm="1">
        <f t="array" ref="J155">_xlfn.XLOOKUP(TRUE,ISNUMBER(SEARCH(Categories[Description],tblTrans[[#This Row],[Description]])),Categories[Category Type],"Uncategorised")</f>
        <v>Expense</v>
      </c>
    </row>
    <row r="156" spans="2:10" x14ac:dyDescent="0.25">
      <c r="B156" t="s">
        <v>63</v>
      </c>
      <c r="C156" s="1">
        <v>46108</v>
      </c>
      <c r="D156" t="s">
        <v>83</v>
      </c>
      <c r="E156" s="2">
        <v>127</v>
      </c>
      <c r="F156" s="2"/>
      <c r="G156" s="2">
        <f>tblTrans[[#This Row],[Credit (Income)]]-tblTrans[[#This Row],[Debit (Spend)]]</f>
        <v>-127</v>
      </c>
      <c r="H156" s="2" t="str" cm="1">
        <f t="array" ref="H156">_xlfn.XLOOKUP(TRUE,ISNUMBER(SEARCH(Categories[Description],tblTrans[[#This Row],[Description]])),Categories[Subcategory],"Uncategorised")</f>
        <v>Clothes</v>
      </c>
      <c r="I156" s="2" t="str" cm="1">
        <f t="array" ref="I156">_xlfn.XLOOKUP(TRUE,ISNUMBER(SEARCH(Categories[Description],tblTrans[[#This Row],[Description]])),Categories[Category],"Uncategorised")</f>
        <v>Discretionary</v>
      </c>
      <c r="J156" s="2" t="str" cm="1">
        <f t="array" ref="J156">_xlfn.XLOOKUP(TRUE,ISNUMBER(SEARCH(Categories[Description],tblTrans[[#This Row],[Description]])),Categories[Category Type],"Uncategorised")</f>
        <v>Expense</v>
      </c>
    </row>
    <row r="157" spans="2:10" x14ac:dyDescent="0.25">
      <c r="B157" t="s">
        <v>63</v>
      </c>
      <c r="C157" s="1">
        <v>46108</v>
      </c>
      <c r="D157" t="s">
        <v>89</v>
      </c>
      <c r="E157" s="2">
        <v>177.2</v>
      </c>
      <c r="F157" s="2"/>
      <c r="G157" s="2">
        <f>tblTrans[[#This Row],[Credit (Income)]]-tblTrans[[#This Row],[Debit (Spend)]]</f>
        <v>-177.2</v>
      </c>
      <c r="H157" s="2" t="str" cm="1">
        <f t="array" ref="H157">_xlfn.XLOOKUP(TRUE,ISNUMBER(SEARCH(Categories[Description],tblTrans[[#This Row],[Description]])),Categories[Subcategory],"Uncategorised")</f>
        <v>Clothes</v>
      </c>
      <c r="I157" s="2" t="str" cm="1">
        <f t="array" ref="I157">_xlfn.XLOOKUP(TRUE,ISNUMBER(SEARCH(Categories[Description],tblTrans[[#This Row],[Description]])),Categories[Category],"Uncategorised")</f>
        <v>Discretionary</v>
      </c>
      <c r="J157" s="2" t="str" cm="1">
        <f t="array" ref="J157">_xlfn.XLOOKUP(TRUE,ISNUMBER(SEARCH(Categories[Description],tblTrans[[#This Row],[Description]])),Categories[Category Type],"Uncategorised")</f>
        <v>Expense</v>
      </c>
    </row>
    <row r="158" spans="2:10" x14ac:dyDescent="0.25">
      <c r="B158" t="s">
        <v>63</v>
      </c>
      <c r="C158" s="1">
        <v>46109</v>
      </c>
      <c r="D158" t="s">
        <v>72</v>
      </c>
      <c r="E158" s="2">
        <v>147.1</v>
      </c>
      <c r="F158" s="2"/>
      <c r="G158" s="2">
        <f>tblTrans[[#This Row],[Credit (Income)]]-tblTrans[[#This Row],[Debit (Spend)]]</f>
        <v>-147.1</v>
      </c>
      <c r="H158" s="2" t="str" cm="1">
        <f t="array" ref="H158">_xlfn.XLOOKUP(TRUE,ISNUMBER(SEARCH(Categories[Description],tblTrans[[#This Row],[Description]])),Categories[Subcategory],"Uncategorised")</f>
        <v>Clothes</v>
      </c>
      <c r="I158" s="2" t="str" cm="1">
        <f t="array" ref="I158">_xlfn.XLOOKUP(TRUE,ISNUMBER(SEARCH(Categories[Description],tblTrans[[#This Row],[Description]])),Categories[Category],"Uncategorised")</f>
        <v>Discretionary</v>
      </c>
      <c r="J158" s="2" t="str" cm="1">
        <f t="array" ref="J158">_xlfn.XLOOKUP(TRUE,ISNUMBER(SEARCH(Categories[Description],tblTrans[[#This Row],[Description]])),Categories[Category Type],"Uncategorised")</f>
        <v>Expense</v>
      </c>
    </row>
    <row r="159" spans="2:10" x14ac:dyDescent="0.25">
      <c r="B159" t="s">
        <v>63</v>
      </c>
      <c r="C159" s="1">
        <v>46109</v>
      </c>
      <c r="D159" t="s">
        <v>74</v>
      </c>
      <c r="E159" s="2">
        <v>25</v>
      </c>
      <c r="F159" s="2"/>
      <c r="G159" s="2">
        <f>tblTrans[[#This Row],[Credit (Income)]]-tblTrans[[#This Row],[Debit (Spend)]]</f>
        <v>-25</v>
      </c>
      <c r="H159" s="2" t="str" cm="1">
        <f t="array" ref="H159">_xlfn.XLOOKUP(TRUE,ISNUMBER(SEARCH(Categories[Description],tblTrans[[#This Row],[Description]])),Categories[Subcategory],"Uncategorised")</f>
        <v>Taxi</v>
      </c>
      <c r="I159" s="2" t="str" cm="1">
        <f t="array" ref="I159">_xlfn.XLOOKUP(TRUE,ISNUMBER(SEARCH(Categories[Description],tblTrans[[#This Row],[Description]])),Categories[Category],"Uncategorised")</f>
        <v>Transport</v>
      </c>
      <c r="J159" s="2" t="str" cm="1">
        <f t="array" ref="J159">_xlfn.XLOOKUP(TRUE,ISNUMBER(SEARCH(Categories[Description],tblTrans[[#This Row],[Description]])),Categories[Category Type],"Uncategorised")</f>
        <v>Expense</v>
      </c>
    </row>
    <row r="160" spans="2:10" x14ac:dyDescent="0.25">
      <c r="B160" t="s">
        <v>63</v>
      </c>
      <c r="C160" s="1">
        <v>46110</v>
      </c>
      <c r="D160" t="s">
        <v>90</v>
      </c>
      <c r="E160" s="2">
        <v>15</v>
      </c>
      <c r="F160" s="2"/>
      <c r="G160" s="2">
        <f>tblTrans[[#This Row],[Credit (Income)]]-tblTrans[[#This Row],[Debit (Spend)]]</f>
        <v>-15</v>
      </c>
      <c r="H160" s="2" t="str" cm="1">
        <f t="array" ref="H160">_xlfn.XLOOKUP(TRUE,ISNUMBER(SEARCH(Categories[Description],tblTrans[[#This Row],[Description]])),Categories[Subcategory],"Uncategorised")</f>
        <v>Restaurant</v>
      </c>
      <c r="I160" s="2" t="str" cm="1">
        <f t="array" ref="I160">_xlfn.XLOOKUP(TRUE,ISNUMBER(SEARCH(Categories[Description],tblTrans[[#This Row],[Description]])),Categories[Category],"Uncategorised")</f>
        <v>Discretionary</v>
      </c>
      <c r="J160" s="2" t="str" cm="1">
        <f t="array" ref="J160">_xlfn.XLOOKUP(TRUE,ISNUMBER(SEARCH(Categories[Description],tblTrans[[#This Row],[Description]])),Categories[Category Type],"Uncategorised")</f>
        <v>Expense</v>
      </c>
    </row>
    <row r="161" spans="2:10" x14ac:dyDescent="0.25">
      <c r="B161" t="s">
        <v>63</v>
      </c>
      <c r="C161" s="1">
        <v>46111</v>
      </c>
      <c r="D161" t="s">
        <v>64</v>
      </c>
      <c r="E161" s="2">
        <v>5</v>
      </c>
      <c r="F161" s="2"/>
      <c r="G161" s="2">
        <f>tblTrans[[#This Row],[Credit (Income)]]-tblTrans[[#This Row],[Debit (Spend)]]</f>
        <v>-5</v>
      </c>
      <c r="H161" s="2" t="str" cm="1">
        <f t="array" ref="H161">_xlfn.XLOOKUP(TRUE,ISNUMBER(SEARCH(Categories[Description],tblTrans[[#This Row],[Description]])),Categories[Subcategory],"Uncategorised")</f>
        <v>Coffee</v>
      </c>
      <c r="I161" s="2" t="str" cm="1">
        <f t="array" ref="I161">_xlfn.XLOOKUP(TRUE,ISNUMBER(SEARCH(Categories[Description],tblTrans[[#This Row],[Description]])),Categories[Category],"Uncategorised")</f>
        <v>Discretionary</v>
      </c>
      <c r="J161" s="2" t="str" cm="1">
        <f t="array" ref="J161">_xlfn.XLOOKUP(TRUE,ISNUMBER(SEARCH(Categories[Description],tblTrans[[#This Row],[Description]])),Categories[Category Type],"Uncategorised")</f>
        <v>Expense</v>
      </c>
    </row>
    <row r="162" spans="2:10" x14ac:dyDescent="0.25">
      <c r="B162" t="s">
        <v>63</v>
      </c>
      <c r="C162" s="1">
        <v>46112</v>
      </c>
      <c r="D162" t="s">
        <v>64</v>
      </c>
      <c r="E162" s="2">
        <v>5</v>
      </c>
      <c r="F162" s="2"/>
      <c r="G162" s="2">
        <f>tblTrans[[#This Row],[Credit (Income)]]-tblTrans[[#This Row],[Debit (Spend)]]</f>
        <v>-5</v>
      </c>
      <c r="H162" s="2" t="str" cm="1">
        <f t="array" ref="H162">_xlfn.XLOOKUP(TRUE,ISNUMBER(SEARCH(Categories[Description],tblTrans[[#This Row],[Description]])),Categories[Subcategory],"Uncategorised")</f>
        <v>Coffee</v>
      </c>
      <c r="I162" s="2" t="str" cm="1">
        <f t="array" ref="I162">_xlfn.XLOOKUP(TRUE,ISNUMBER(SEARCH(Categories[Description],tblTrans[[#This Row],[Description]])),Categories[Category],"Uncategorised")</f>
        <v>Discretionary</v>
      </c>
      <c r="J162" s="2" t="str" cm="1">
        <f t="array" ref="J162">_xlfn.XLOOKUP(TRUE,ISNUMBER(SEARCH(Categories[Description],tblTrans[[#This Row],[Description]])),Categories[Category Type],"Uncategorised")</f>
        <v>Expense</v>
      </c>
    </row>
    <row r="163" spans="2:10" x14ac:dyDescent="0.25">
      <c r="B163" t="s">
        <v>59</v>
      </c>
      <c r="C163" s="1">
        <v>46112</v>
      </c>
      <c r="D163" t="s">
        <v>91</v>
      </c>
      <c r="E163" s="2"/>
      <c r="F163" s="2">
        <v>1350</v>
      </c>
      <c r="G163" s="2">
        <f>tblTrans[[#This Row],[Credit (Income)]]-tblTrans[[#This Row],[Debit (Spend)]]</f>
        <v>1350</v>
      </c>
      <c r="H163" s="2" t="str" cm="1">
        <f t="array" ref="H163">_xlfn.XLOOKUP(TRUE,ISNUMBER(SEARCH(Categories[Description],tblTrans[[#This Row],[Description]])),Categories[Subcategory],"Uncategorised")</f>
        <v>Dividends</v>
      </c>
      <c r="I163" s="2" t="str" cm="1">
        <f t="array" ref="I163">_xlfn.XLOOKUP(TRUE,ISNUMBER(SEARCH(Categories[Description],tblTrans[[#This Row],[Description]])),Categories[Category],"Uncategorised")</f>
        <v>Variable Income</v>
      </c>
      <c r="J163" s="2" t="str" cm="1">
        <f t="array" ref="J163">_xlfn.XLOOKUP(TRUE,ISNUMBER(SEARCH(Categories[Description],tblTrans[[#This Row],[Description]])),Categories[Category Type],"Uncategorised")</f>
        <v>Income</v>
      </c>
    </row>
    <row r="164" spans="2:10" x14ac:dyDescent="0.25">
      <c r="B164" t="s">
        <v>59</v>
      </c>
      <c r="C164" s="1">
        <v>46113</v>
      </c>
      <c r="D164" t="s">
        <v>62</v>
      </c>
      <c r="E164" s="2"/>
      <c r="F164" s="2">
        <v>4000</v>
      </c>
      <c r="G164" s="2">
        <f>tblTrans[[#This Row],[Credit (Income)]]-tblTrans[[#This Row],[Debit (Spend)]]</f>
        <v>4000</v>
      </c>
      <c r="H164" s="2" t="str" cm="1">
        <f t="array" ref="H164">_xlfn.XLOOKUP(TRUE,ISNUMBER(SEARCH(Categories[Description],tblTrans[[#This Row],[Description]])),Categories[Subcategory],"Uncategorised")</f>
        <v>Salary</v>
      </c>
      <c r="I164" s="2" t="str" cm="1">
        <f t="array" ref="I164">_xlfn.XLOOKUP(TRUE,ISNUMBER(SEARCH(Categories[Description],tblTrans[[#This Row],[Description]])),Categories[Category],"Uncategorised")</f>
        <v>Fixed Income</v>
      </c>
      <c r="J164" s="2" t="str" cm="1">
        <f t="array" ref="J164">_xlfn.XLOOKUP(TRUE,ISNUMBER(SEARCH(Categories[Description],tblTrans[[#This Row],[Description]])),Categories[Category Type],"Uncategorised")</f>
        <v>Income</v>
      </c>
    </row>
    <row r="165" spans="2:10" x14ac:dyDescent="0.25">
      <c r="B165" t="s">
        <v>57</v>
      </c>
      <c r="C165" s="1">
        <v>46113</v>
      </c>
      <c r="D165" t="s">
        <v>58</v>
      </c>
      <c r="E165" s="2"/>
      <c r="F165" s="2">
        <v>38</v>
      </c>
      <c r="G165" s="2">
        <f>tblTrans[[#This Row],[Credit (Income)]]-tblTrans[[#This Row],[Debit (Spend)]]</f>
        <v>38</v>
      </c>
      <c r="H165" s="2" t="str" cm="1">
        <f t="array" ref="H165">_xlfn.XLOOKUP(TRUE,ISNUMBER(SEARCH(Categories[Description],tblTrans[[#This Row],[Description]])),Categories[Subcategory],"Uncategorised")</f>
        <v>Interest Earned</v>
      </c>
      <c r="I165" s="2" t="str" cm="1">
        <f t="array" ref="I165">_xlfn.XLOOKUP(TRUE,ISNUMBER(SEARCH(Categories[Description],tblTrans[[#This Row],[Description]])),Categories[Category],"Uncategorised")</f>
        <v>Variable Income</v>
      </c>
      <c r="J165" s="2" t="str" cm="1">
        <f t="array" ref="J165">_xlfn.XLOOKUP(TRUE,ISNUMBER(SEARCH(Categories[Description],tblTrans[[#This Row],[Description]])),Categories[Category Type],"Uncategorised")</f>
        <v>Income</v>
      </c>
    </row>
    <row r="166" spans="2:10" x14ac:dyDescent="0.25">
      <c r="B166" t="s">
        <v>63</v>
      </c>
      <c r="C166" s="1">
        <v>46113</v>
      </c>
      <c r="D166" t="s">
        <v>64</v>
      </c>
      <c r="E166" s="2">
        <v>5</v>
      </c>
      <c r="F166" s="2"/>
      <c r="G166" s="2">
        <f>tblTrans[[#This Row],[Credit (Income)]]-tblTrans[[#This Row],[Debit (Spend)]]</f>
        <v>-5</v>
      </c>
      <c r="H166" s="2" t="str" cm="1">
        <f t="array" ref="H166">_xlfn.XLOOKUP(TRUE,ISNUMBER(SEARCH(Categories[Description],tblTrans[[#This Row],[Description]])),Categories[Subcategory],"Uncategorised")</f>
        <v>Coffee</v>
      </c>
      <c r="I166" s="2" t="str" cm="1">
        <f t="array" ref="I166">_xlfn.XLOOKUP(TRUE,ISNUMBER(SEARCH(Categories[Description],tblTrans[[#This Row],[Description]])),Categories[Category],"Uncategorised")</f>
        <v>Discretionary</v>
      </c>
      <c r="J166" s="2" t="str" cm="1">
        <f t="array" ref="J166">_xlfn.XLOOKUP(TRUE,ISNUMBER(SEARCH(Categories[Description],tblTrans[[#This Row],[Description]])),Categories[Category Type],"Uncategorised")</f>
        <v>Expense</v>
      </c>
    </row>
    <row r="167" spans="2:10" x14ac:dyDescent="0.25">
      <c r="B167" t="s">
        <v>57</v>
      </c>
      <c r="C167" s="1">
        <v>46113</v>
      </c>
      <c r="D167" t="s">
        <v>24</v>
      </c>
      <c r="E167" s="2"/>
      <c r="F167" s="2">
        <v>2964</v>
      </c>
      <c r="G167" s="2">
        <f>tblTrans[[#This Row],[Credit (Income)]]-tblTrans[[#This Row],[Debit (Spend)]]</f>
        <v>2964</v>
      </c>
      <c r="H167" s="2" t="str" cm="1">
        <f t="array" ref="H167">_xlfn.XLOOKUP(TRUE,ISNUMBER(SEARCH(Categories[Description],tblTrans[[#This Row],[Description]])),Categories[Subcategory],"Uncategorised")</f>
        <v>Side Hustle</v>
      </c>
      <c r="I167" s="2" t="str" cm="1">
        <f t="array" ref="I167">_xlfn.XLOOKUP(TRUE,ISNUMBER(SEARCH(Categories[Description],tblTrans[[#This Row],[Description]])),Categories[Category],"Uncategorised")</f>
        <v>Variable Income</v>
      </c>
      <c r="J167" s="2" t="str" cm="1">
        <f t="array" ref="J167">_xlfn.XLOOKUP(TRUE,ISNUMBER(SEARCH(Categories[Description],tblTrans[[#This Row],[Description]])),Categories[Category Type],"Uncategorised")</f>
        <v>Income</v>
      </c>
    </row>
    <row r="168" spans="2:10" x14ac:dyDescent="0.25">
      <c r="B168" t="s">
        <v>59</v>
      </c>
      <c r="C168" s="1">
        <v>46114</v>
      </c>
      <c r="D168" t="s">
        <v>65</v>
      </c>
      <c r="E168" s="2">
        <v>900</v>
      </c>
      <c r="F168" s="2"/>
      <c r="G168" s="2">
        <f>tblTrans[[#This Row],[Credit (Income)]]-tblTrans[[#This Row],[Debit (Spend)]]</f>
        <v>-900</v>
      </c>
      <c r="H168" s="2" t="str" cm="1">
        <f t="array" ref="H168">_xlfn.XLOOKUP(TRUE,ISNUMBER(SEARCH(Categories[Description],tblTrans[[#This Row],[Description]])),Categories[Subcategory],"Uncategorised")</f>
        <v>Rent</v>
      </c>
      <c r="I168" s="2" t="str" cm="1">
        <f t="array" ref="I168">_xlfn.XLOOKUP(TRUE,ISNUMBER(SEARCH(Categories[Description],tblTrans[[#This Row],[Description]])),Categories[Category],"Uncategorised")</f>
        <v>Living Expenses</v>
      </c>
      <c r="J168" s="2" t="str" cm="1">
        <f t="array" ref="J168">_xlfn.XLOOKUP(TRUE,ISNUMBER(SEARCH(Categories[Description],tblTrans[[#This Row],[Description]])),Categories[Category Type],"Uncategorised")</f>
        <v>Expense</v>
      </c>
    </row>
    <row r="169" spans="2:10" x14ac:dyDescent="0.25">
      <c r="B169" t="s">
        <v>59</v>
      </c>
      <c r="C169" s="1">
        <v>46114</v>
      </c>
      <c r="D169" t="s">
        <v>66</v>
      </c>
      <c r="E169" s="2">
        <v>150</v>
      </c>
      <c r="F169" s="2"/>
      <c r="G169" s="2">
        <f>tblTrans[[#This Row],[Credit (Income)]]-tblTrans[[#This Row],[Debit (Spend)]]</f>
        <v>-150</v>
      </c>
      <c r="H169" s="2" t="str" cm="1">
        <f t="array" ref="H169">_xlfn.XLOOKUP(TRUE,ISNUMBER(SEARCH(Categories[Description],tblTrans[[#This Row],[Description]])),Categories[Subcategory],"Uncategorised")</f>
        <v>Loan Repayment</v>
      </c>
      <c r="I169" s="2" t="str" cm="1">
        <f t="array" ref="I169">_xlfn.XLOOKUP(TRUE,ISNUMBER(SEARCH(Categories[Description],tblTrans[[#This Row],[Description]])),Categories[Category],"Uncategorised")</f>
        <v>Debt</v>
      </c>
      <c r="J169" s="2" t="str" cm="1">
        <f t="array" ref="J169">_xlfn.XLOOKUP(TRUE,ISNUMBER(SEARCH(Categories[Description],tblTrans[[#This Row],[Description]])),Categories[Category Type],"Uncategorised")</f>
        <v>Expense</v>
      </c>
    </row>
    <row r="170" spans="2:10" x14ac:dyDescent="0.25">
      <c r="B170" t="s">
        <v>63</v>
      </c>
      <c r="C170" s="1">
        <v>46114</v>
      </c>
      <c r="D170" t="s">
        <v>64</v>
      </c>
      <c r="E170" s="2">
        <v>5</v>
      </c>
      <c r="F170" s="2"/>
      <c r="G170" s="2">
        <f>tblTrans[[#This Row],[Credit (Income)]]-tblTrans[[#This Row],[Debit (Spend)]]</f>
        <v>-5</v>
      </c>
      <c r="H170" s="2" t="str" cm="1">
        <f t="array" ref="H170">_xlfn.XLOOKUP(TRUE,ISNUMBER(SEARCH(Categories[Description],tblTrans[[#This Row],[Description]])),Categories[Subcategory],"Uncategorised")</f>
        <v>Coffee</v>
      </c>
      <c r="I170" s="2" t="str" cm="1">
        <f t="array" ref="I170">_xlfn.XLOOKUP(TRUE,ISNUMBER(SEARCH(Categories[Description],tblTrans[[#This Row],[Description]])),Categories[Category],"Uncategorised")</f>
        <v>Discretionary</v>
      </c>
      <c r="J170" s="2" t="str" cm="1">
        <f t="array" ref="J170">_xlfn.XLOOKUP(TRUE,ISNUMBER(SEARCH(Categories[Description],tblTrans[[#This Row],[Description]])),Categories[Category Type],"Uncategorised")</f>
        <v>Expense</v>
      </c>
    </row>
    <row r="171" spans="2:10" x14ac:dyDescent="0.25">
      <c r="B171" t="s">
        <v>63</v>
      </c>
      <c r="C171" s="1">
        <v>46115</v>
      </c>
      <c r="D171" t="s">
        <v>64</v>
      </c>
      <c r="E171" s="2">
        <v>5</v>
      </c>
      <c r="F171" s="2"/>
      <c r="G171" s="2">
        <f>tblTrans[[#This Row],[Credit (Income)]]-tblTrans[[#This Row],[Debit (Spend)]]</f>
        <v>-5</v>
      </c>
      <c r="H171" s="2" t="str" cm="1">
        <f t="array" ref="H171">_xlfn.XLOOKUP(TRUE,ISNUMBER(SEARCH(Categories[Description],tblTrans[[#This Row],[Description]])),Categories[Subcategory],"Uncategorised")</f>
        <v>Coffee</v>
      </c>
      <c r="I171" s="2" t="str" cm="1">
        <f t="array" ref="I171">_xlfn.XLOOKUP(TRUE,ISNUMBER(SEARCH(Categories[Description],tblTrans[[#This Row],[Description]])),Categories[Category],"Uncategorised")</f>
        <v>Discretionary</v>
      </c>
      <c r="J171" s="2" t="str" cm="1">
        <f t="array" ref="J171">_xlfn.XLOOKUP(TRUE,ISNUMBER(SEARCH(Categories[Description],tblTrans[[#This Row],[Description]])),Categories[Category Type],"Uncategorised")</f>
        <v>Expense</v>
      </c>
    </row>
    <row r="172" spans="2:10" x14ac:dyDescent="0.25">
      <c r="B172" t="s">
        <v>63</v>
      </c>
      <c r="C172" s="1">
        <v>46116</v>
      </c>
      <c r="D172" t="s">
        <v>64</v>
      </c>
      <c r="E172" s="2">
        <v>5</v>
      </c>
      <c r="F172" s="2"/>
      <c r="G172" s="2">
        <f>tblTrans[[#This Row],[Credit (Income)]]-tblTrans[[#This Row],[Debit (Spend)]]</f>
        <v>-5</v>
      </c>
      <c r="H172" s="2" t="str" cm="1">
        <f t="array" ref="H172">_xlfn.XLOOKUP(TRUE,ISNUMBER(SEARCH(Categories[Description],tblTrans[[#This Row],[Description]])),Categories[Subcategory],"Uncategorised")</f>
        <v>Coffee</v>
      </c>
      <c r="I172" s="2" t="str" cm="1">
        <f t="array" ref="I172">_xlfn.XLOOKUP(TRUE,ISNUMBER(SEARCH(Categories[Description],tblTrans[[#This Row],[Description]])),Categories[Category],"Uncategorised")</f>
        <v>Discretionary</v>
      </c>
      <c r="J172" s="2" t="str" cm="1">
        <f t="array" ref="J172">_xlfn.XLOOKUP(TRUE,ISNUMBER(SEARCH(Categories[Description],tblTrans[[#This Row],[Description]])),Categories[Category Type],"Uncategorised")</f>
        <v>Expense</v>
      </c>
    </row>
    <row r="173" spans="2:10" x14ac:dyDescent="0.25">
      <c r="B173" t="s">
        <v>63</v>
      </c>
      <c r="C173" s="1">
        <v>46117</v>
      </c>
      <c r="D173" t="s">
        <v>64</v>
      </c>
      <c r="E173" s="2">
        <v>5</v>
      </c>
      <c r="F173" s="2"/>
      <c r="G173" s="2">
        <f>tblTrans[[#This Row],[Credit (Income)]]-tblTrans[[#This Row],[Debit (Spend)]]</f>
        <v>-5</v>
      </c>
      <c r="H173" s="2" t="str" cm="1">
        <f t="array" ref="H173">_xlfn.XLOOKUP(TRUE,ISNUMBER(SEARCH(Categories[Description],tblTrans[[#This Row],[Description]])),Categories[Subcategory],"Uncategorised")</f>
        <v>Coffee</v>
      </c>
      <c r="I173" s="2" t="str" cm="1">
        <f t="array" ref="I173">_xlfn.XLOOKUP(TRUE,ISNUMBER(SEARCH(Categories[Description],tblTrans[[#This Row],[Description]])),Categories[Category],"Uncategorised")</f>
        <v>Discretionary</v>
      </c>
      <c r="J173" s="2" t="str" cm="1">
        <f t="array" ref="J173">_xlfn.XLOOKUP(TRUE,ISNUMBER(SEARCH(Categories[Description],tblTrans[[#This Row],[Description]])),Categories[Category Type],"Uncategorised")</f>
        <v>Expense</v>
      </c>
    </row>
    <row r="174" spans="2:10" x14ac:dyDescent="0.25">
      <c r="B174" t="s">
        <v>63</v>
      </c>
      <c r="C174" s="1">
        <v>46117</v>
      </c>
      <c r="D174" t="s">
        <v>68</v>
      </c>
      <c r="E174" s="2">
        <v>158.19999999999999</v>
      </c>
      <c r="F174" s="2"/>
      <c r="G174" s="2">
        <f>tblTrans[[#This Row],[Credit (Income)]]-tblTrans[[#This Row],[Debit (Spend)]]</f>
        <v>-158.19999999999999</v>
      </c>
      <c r="H174" s="2" t="str" cm="1">
        <f t="array" ref="H174">_xlfn.XLOOKUP(TRUE,ISNUMBER(SEARCH(Categories[Description],tblTrans[[#This Row],[Description]])),Categories[Subcategory],"Uncategorised")</f>
        <v>Groceries</v>
      </c>
      <c r="I174" s="2" t="str" cm="1">
        <f t="array" ref="I174">_xlfn.XLOOKUP(TRUE,ISNUMBER(SEARCH(Categories[Description],tblTrans[[#This Row],[Description]])),Categories[Category],"Uncategorised")</f>
        <v>Living Expenses</v>
      </c>
      <c r="J174" s="2" t="str" cm="1">
        <f t="array" ref="J174">_xlfn.XLOOKUP(TRUE,ISNUMBER(SEARCH(Categories[Description],tblTrans[[#This Row],[Description]])),Categories[Category Type],"Uncategorised")</f>
        <v>Expense</v>
      </c>
    </row>
    <row r="175" spans="2:10" x14ac:dyDescent="0.25">
      <c r="B175" t="s">
        <v>59</v>
      </c>
      <c r="C175" s="1">
        <v>46120</v>
      </c>
      <c r="D175" t="s">
        <v>69</v>
      </c>
      <c r="E175" s="2">
        <v>53.2</v>
      </c>
      <c r="F175" s="2"/>
      <c r="G175" s="2">
        <f>tblTrans[[#This Row],[Credit (Income)]]-tblTrans[[#This Row],[Debit (Spend)]]</f>
        <v>-53.2</v>
      </c>
      <c r="H175" s="2" t="str" cm="1">
        <f t="array" ref="H175">_xlfn.XLOOKUP(TRUE,ISNUMBER(SEARCH(Categories[Description],tblTrans[[#This Row],[Description]])),Categories[Subcategory],"Uncategorised")</f>
        <v>Gas/Electrics</v>
      </c>
      <c r="I175" s="2" t="str" cm="1">
        <f t="array" ref="I175">_xlfn.XLOOKUP(TRUE,ISNUMBER(SEARCH(Categories[Description],tblTrans[[#This Row],[Description]])),Categories[Category],"Uncategorised")</f>
        <v>Living Expenses</v>
      </c>
      <c r="J175" s="2" t="str" cm="1">
        <f t="array" ref="J175">_xlfn.XLOOKUP(TRUE,ISNUMBER(SEARCH(Categories[Description],tblTrans[[#This Row],[Description]])),Categories[Category Type],"Uncategorised")</f>
        <v>Expense</v>
      </c>
    </row>
    <row r="176" spans="2:10" x14ac:dyDescent="0.25">
      <c r="B176" t="s">
        <v>63</v>
      </c>
      <c r="C176" s="1">
        <v>46120</v>
      </c>
      <c r="D176" t="s">
        <v>64</v>
      </c>
      <c r="E176" s="2">
        <v>5</v>
      </c>
      <c r="F176" s="2"/>
      <c r="G176" s="2">
        <f>tblTrans[[#This Row],[Credit (Income)]]-tblTrans[[#This Row],[Debit (Spend)]]</f>
        <v>-5</v>
      </c>
      <c r="H176" s="2" t="str" cm="1">
        <f t="array" ref="H176">_xlfn.XLOOKUP(TRUE,ISNUMBER(SEARCH(Categories[Description],tblTrans[[#This Row],[Description]])),Categories[Subcategory],"Uncategorised")</f>
        <v>Coffee</v>
      </c>
      <c r="I176" s="2" t="str" cm="1">
        <f t="array" ref="I176">_xlfn.XLOOKUP(TRUE,ISNUMBER(SEARCH(Categories[Description],tblTrans[[#This Row],[Description]])),Categories[Category],"Uncategorised")</f>
        <v>Discretionary</v>
      </c>
      <c r="J176" s="2" t="str" cm="1">
        <f t="array" ref="J176">_xlfn.XLOOKUP(TRUE,ISNUMBER(SEARCH(Categories[Description],tblTrans[[#This Row],[Description]])),Categories[Category Type],"Uncategorised")</f>
        <v>Expense</v>
      </c>
    </row>
    <row r="177" spans="2:10" x14ac:dyDescent="0.25">
      <c r="B177" t="s">
        <v>63</v>
      </c>
      <c r="C177" s="1">
        <v>46121</v>
      </c>
      <c r="D177" t="s">
        <v>64</v>
      </c>
      <c r="E177" s="2">
        <v>5</v>
      </c>
      <c r="F177" s="2"/>
      <c r="G177" s="2">
        <f>tblTrans[[#This Row],[Credit (Income)]]-tblTrans[[#This Row],[Debit (Spend)]]</f>
        <v>-5</v>
      </c>
      <c r="H177" s="2" t="str" cm="1">
        <f t="array" ref="H177">_xlfn.XLOOKUP(TRUE,ISNUMBER(SEARCH(Categories[Description],tblTrans[[#This Row],[Description]])),Categories[Subcategory],"Uncategorised")</f>
        <v>Coffee</v>
      </c>
      <c r="I177" s="2" t="str" cm="1">
        <f t="array" ref="I177">_xlfn.XLOOKUP(TRUE,ISNUMBER(SEARCH(Categories[Description],tblTrans[[#This Row],[Description]])),Categories[Category],"Uncategorised")</f>
        <v>Discretionary</v>
      </c>
      <c r="J177" s="2" t="str" cm="1">
        <f t="array" ref="J177">_xlfn.XLOOKUP(TRUE,ISNUMBER(SEARCH(Categories[Description],tblTrans[[#This Row],[Description]])),Categories[Category Type],"Uncategorised")</f>
        <v>Expense</v>
      </c>
    </row>
    <row r="178" spans="2:10" x14ac:dyDescent="0.25">
      <c r="B178" t="s">
        <v>63</v>
      </c>
      <c r="C178" s="1">
        <v>46122</v>
      </c>
      <c r="D178" t="s">
        <v>196</v>
      </c>
      <c r="E178" s="2">
        <v>79.900000000000006</v>
      </c>
      <c r="F178" s="2"/>
      <c r="G178" s="2">
        <f>tblTrans[[#This Row],[Credit (Income)]]-tblTrans[[#This Row],[Debit (Spend)]]</f>
        <v>-79.900000000000006</v>
      </c>
      <c r="H178" s="2" t="str" cm="1">
        <f t="array" ref="H178">_xlfn.XLOOKUP(TRUE,ISNUMBER(SEARCH(Categories[Description],tblTrans[[#This Row],[Description]])),Categories[Subcategory],"Uncategorised")</f>
        <v>MV Fuel</v>
      </c>
      <c r="I178" s="2" t="str" cm="1">
        <f t="array" ref="I178">_xlfn.XLOOKUP(TRUE,ISNUMBER(SEARCH(Categories[Description],tblTrans[[#This Row],[Description]])),Categories[Category],"Uncategorised")</f>
        <v>Transport</v>
      </c>
      <c r="J178" s="2" t="str" cm="1">
        <f t="array" ref="J178">_xlfn.XLOOKUP(TRUE,ISNUMBER(SEARCH(Categories[Description],tblTrans[[#This Row],[Description]])),Categories[Category Type],"Uncategorised")</f>
        <v>Expense</v>
      </c>
    </row>
    <row r="179" spans="2:10" x14ac:dyDescent="0.25">
      <c r="B179" t="s">
        <v>63</v>
      </c>
      <c r="C179" s="1">
        <v>46122</v>
      </c>
      <c r="D179" t="s">
        <v>64</v>
      </c>
      <c r="E179" s="2">
        <v>5</v>
      </c>
      <c r="F179" s="2"/>
      <c r="G179" s="2">
        <f>tblTrans[[#This Row],[Credit (Income)]]-tblTrans[[#This Row],[Debit (Spend)]]</f>
        <v>-5</v>
      </c>
      <c r="H179" s="2" t="str" cm="1">
        <f t="array" ref="H179">_xlfn.XLOOKUP(TRUE,ISNUMBER(SEARCH(Categories[Description],tblTrans[[#This Row],[Description]])),Categories[Subcategory],"Uncategorised")</f>
        <v>Coffee</v>
      </c>
      <c r="I179" s="2" t="str" cm="1">
        <f t="array" ref="I179">_xlfn.XLOOKUP(TRUE,ISNUMBER(SEARCH(Categories[Description],tblTrans[[#This Row],[Description]])),Categories[Category],"Uncategorised")</f>
        <v>Discretionary</v>
      </c>
      <c r="J179" s="2" t="str" cm="1">
        <f t="array" ref="J179">_xlfn.XLOOKUP(TRUE,ISNUMBER(SEARCH(Categories[Description],tblTrans[[#This Row],[Description]])),Categories[Category Type],"Uncategorised")</f>
        <v>Expense</v>
      </c>
    </row>
    <row r="180" spans="2:10" x14ac:dyDescent="0.25">
      <c r="B180" t="s">
        <v>63</v>
      </c>
      <c r="C180" s="1">
        <v>46123</v>
      </c>
      <c r="D180" t="s">
        <v>64</v>
      </c>
      <c r="E180" s="2">
        <v>5</v>
      </c>
      <c r="F180" s="2"/>
      <c r="G180" s="2">
        <f>tblTrans[[#This Row],[Credit (Income)]]-tblTrans[[#This Row],[Debit (Spend)]]</f>
        <v>-5</v>
      </c>
      <c r="H180" s="2" t="str" cm="1">
        <f t="array" ref="H180">_xlfn.XLOOKUP(TRUE,ISNUMBER(SEARCH(Categories[Description],tblTrans[[#This Row],[Description]])),Categories[Subcategory],"Uncategorised")</f>
        <v>Coffee</v>
      </c>
      <c r="I180" s="2" t="str" cm="1">
        <f t="array" ref="I180">_xlfn.XLOOKUP(TRUE,ISNUMBER(SEARCH(Categories[Description],tblTrans[[#This Row],[Description]])),Categories[Category],"Uncategorised")</f>
        <v>Discretionary</v>
      </c>
      <c r="J180" s="2" t="str" cm="1">
        <f t="array" ref="J180">_xlfn.XLOOKUP(TRUE,ISNUMBER(SEARCH(Categories[Description],tblTrans[[#This Row],[Description]])),Categories[Category Type],"Uncategorised")</f>
        <v>Expense</v>
      </c>
    </row>
    <row r="181" spans="2:10" x14ac:dyDescent="0.25">
      <c r="B181" t="s">
        <v>63</v>
      </c>
      <c r="C181" s="1">
        <v>46124</v>
      </c>
      <c r="D181" t="s">
        <v>68</v>
      </c>
      <c r="E181" s="2">
        <v>98</v>
      </c>
      <c r="F181" s="2"/>
      <c r="G181" s="2">
        <f>tblTrans[[#This Row],[Credit (Income)]]-tblTrans[[#This Row],[Debit (Spend)]]</f>
        <v>-98</v>
      </c>
      <c r="H181" s="2" t="str" cm="1">
        <f t="array" ref="H181">_xlfn.XLOOKUP(TRUE,ISNUMBER(SEARCH(Categories[Description],tblTrans[[#This Row],[Description]])),Categories[Subcategory],"Uncategorised")</f>
        <v>Groceries</v>
      </c>
      <c r="I181" s="2" t="str" cm="1">
        <f t="array" ref="I181">_xlfn.XLOOKUP(TRUE,ISNUMBER(SEARCH(Categories[Description],tblTrans[[#This Row],[Description]])),Categories[Category],"Uncategorised")</f>
        <v>Living Expenses</v>
      </c>
      <c r="J181" s="2" t="str" cm="1">
        <f t="array" ref="J181">_xlfn.XLOOKUP(TRUE,ISNUMBER(SEARCH(Categories[Description],tblTrans[[#This Row],[Description]])),Categories[Category Type],"Uncategorised")</f>
        <v>Expense</v>
      </c>
    </row>
    <row r="182" spans="2:10" x14ac:dyDescent="0.25">
      <c r="B182" t="s">
        <v>63</v>
      </c>
      <c r="C182" s="1">
        <v>46124</v>
      </c>
      <c r="D182" t="s">
        <v>64</v>
      </c>
      <c r="E182" s="2">
        <v>5</v>
      </c>
      <c r="F182" s="2"/>
      <c r="G182" s="2">
        <f>tblTrans[[#This Row],[Credit (Income)]]-tblTrans[[#This Row],[Debit (Spend)]]</f>
        <v>-5</v>
      </c>
      <c r="H182" s="2" t="str" cm="1">
        <f t="array" ref="H182">_xlfn.XLOOKUP(TRUE,ISNUMBER(SEARCH(Categories[Description],tblTrans[[#This Row],[Description]])),Categories[Subcategory],"Uncategorised")</f>
        <v>Coffee</v>
      </c>
      <c r="I182" s="2" t="str" cm="1">
        <f t="array" ref="I182">_xlfn.XLOOKUP(TRUE,ISNUMBER(SEARCH(Categories[Description],tblTrans[[#This Row],[Description]])),Categories[Category],"Uncategorised")</f>
        <v>Discretionary</v>
      </c>
      <c r="J182" s="2" t="str" cm="1">
        <f t="array" ref="J182">_xlfn.XLOOKUP(TRUE,ISNUMBER(SEARCH(Categories[Description],tblTrans[[#This Row],[Description]])),Categories[Category Type],"Uncategorised")</f>
        <v>Expense</v>
      </c>
    </row>
    <row r="183" spans="2:10" x14ac:dyDescent="0.25">
      <c r="B183" t="s">
        <v>59</v>
      </c>
      <c r="C183" s="1">
        <v>46124</v>
      </c>
      <c r="D183" t="s">
        <v>60</v>
      </c>
      <c r="E183" s="2">
        <v>600</v>
      </c>
      <c r="F183" s="2"/>
      <c r="G183" s="2">
        <f>tblTrans[[#This Row],[Credit (Income)]]-tblTrans[[#This Row],[Debit (Spend)]]</f>
        <v>-600</v>
      </c>
      <c r="H183" s="2" t="str" cm="1">
        <f t="array" ref="H183">_xlfn.XLOOKUP(TRUE,ISNUMBER(SEARCH(Categories[Description],tblTrans[[#This Row],[Description]])),Categories[Subcategory],"Uncategorised")</f>
        <v>Savings</v>
      </c>
      <c r="I183" s="2" t="str" cm="1">
        <f t="array" ref="I183">_xlfn.XLOOKUP(TRUE,ISNUMBER(SEARCH(Categories[Description],tblTrans[[#This Row],[Description]])),Categories[Category],"Uncategorised")</f>
        <v>Transfer</v>
      </c>
      <c r="J183" s="2" t="str" cm="1">
        <f t="array" ref="J183">_xlfn.XLOOKUP(TRUE,ISNUMBER(SEARCH(Categories[Description],tblTrans[[#This Row],[Description]])),Categories[Category Type],"Uncategorised")</f>
        <v>Not Reported</v>
      </c>
    </row>
    <row r="184" spans="2:10" x14ac:dyDescent="0.25">
      <c r="B184" t="s">
        <v>57</v>
      </c>
      <c r="C184" s="1">
        <v>46124</v>
      </c>
      <c r="D184" t="s">
        <v>61</v>
      </c>
      <c r="E184" s="2"/>
      <c r="F184" s="2">
        <v>600</v>
      </c>
      <c r="G184" s="2">
        <f>tblTrans[[#This Row],[Credit (Income)]]-tblTrans[[#This Row],[Debit (Spend)]]</f>
        <v>600</v>
      </c>
      <c r="H184" s="2" t="str" cm="1">
        <f t="array" ref="H184">_xlfn.XLOOKUP(TRUE,ISNUMBER(SEARCH(Categories[Description],tblTrans[[#This Row],[Description]])),Categories[Subcategory],"Uncategorised")</f>
        <v>Bank Transfer</v>
      </c>
      <c r="I184" s="2" t="str" cm="1">
        <f t="array" ref="I184">_xlfn.XLOOKUP(TRUE,ISNUMBER(SEARCH(Categories[Description],tblTrans[[#This Row],[Description]])),Categories[Category],"Uncategorised")</f>
        <v>Transfer</v>
      </c>
      <c r="J184" s="2" t="str" cm="1">
        <f t="array" ref="J184">_xlfn.XLOOKUP(TRUE,ISNUMBER(SEARCH(Categories[Description],tblTrans[[#This Row],[Description]])),Categories[Category Type],"Uncategorised")</f>
        <v>Not Reported</v>
      </c>
    </row>
    <row r="185" spans="2:10" x14ac:dyDescent="0.25">
      <c r="B185" t="s">
        <v>63</v>
      </c>
      <c r="C185" s="1">
        <v>46125</v>
      </c>
      <c r="D185" t="s">
        <v>64</v>
      </c>
      <c r="E185" s="2">
        <v>5</v>
      </c>
      <c r="F185" s="2"/>
      <c r="G185" s="2">
        <f>tblTrans[[#This Row],[Credit (Income)]]-tblTrans[[#This Row],[Debit (Spend)]]</f>
        <v>-5</v>
      </c>
      <c r="H185" s="2" t="str" cm="1">
        <f t="array" ref="H185">_xlfn.XLOOKUP(TRUE,ISNUMBER(SEARCH(Categories[Description],tblTrans[[#This Row],[Description]])),Categories[Subcategory],"Uncategorised")</f>
        <v>Coffee</v>
      </c>
      <c r="I185" s="2" t="str" cm="1">
        <f t="array" ref="I185">_xlfn.XLOOKUP(TRUE,ISNUMBER(SEARCH(Categories[Description],tblTrans[[#This Row],[Description]])),Categories[Category],"Uncategorised")</f>
        <v>Discretionary</v>
      </c>
      <c r="J185" s="2" t="str" cm="1">
        <f t="array" ref="J185">_xlfn.XLOOKUP(TRUE,ISNUMBER(SEARCH(Categories[Description],tblTrans[[#This Row],[Description]])),Categories[Category Type],"Uncategorised")</f>
        <v>Expense</v>
      </c>
    </row>
    <row r="186" spans="2:10" x14ac:dyDescent="0.25">
      <c r="B186" t="s">
        <v>63</v>
      </c>
      <c r="C186" s="1">
        <v>46125</v>
      </c>
      <c r="D186" t="s">
        <v>71</v>
      </c>
      <c r="E186" s="2">
        <v>42.8</v>
      </c>
      <c r="F186" s="2"/>
      <c r="G186" s="2">
        <f>tblTrans[[#This Row],[Credit (Income)]]-tblTrans[[#This Row],[Debit (Spend)]]</f>
        <v>-42.8</v>
      </c>
      <c r="H186" s="2" t="str" cm="1">
        <f t="array" ref="H186">_xlfn.XLOOKUP(TRUE,ISNUMBER(SEARCH(Categories[Description],tblTrans[[#This Row],[Description]])),Categories[Subcategory],"Uncategorised")</f>
        <v>Entertainment</v>
      </c>
      <c r="I186" s="2" t="str" cm="1">
        <f t="array" ref="I186">_xlfn.XLOOKUP(TRUE,ISNUMBER(SEARCH(Categories[Description],tblTrans[[#This Row],[Description]])),Categories[Category],"Uncategorised")</f>
        <v>Discretionary</v>
      </c>
      <c r="J186" s="2" t="str" cm="1">
        <f t="array" ref="J186">_xlfn.XLOOKUP(TRUE,ISNUMBER(SEARCH(Categories[Description],tblTrans[[#This Row],[Description]])),Categories[Category Type],"Uncategorised")</f>
        <v>Expense</v>
      </c>
    </row>
    <row r="187" spans="2:10" x14ac:dyDescent="0.25">
      <c r="B187" t="s">
        <v>63</v>
      </c>
      <c r="C187" s="1">
        <v>46125</v>
      </c>
      <c r="D187" t="s">
        <v>72</v>
      </c>
      <c r="E187" s="2">
        <v>100.9</v>
      </c>
      <c r="F187" s="2"/>
      <c r="G187" s="2">
        <f>tblTrans[[#This Row],[Credit (Income)]]-tblTrans[[#This Row],[Debit (Spend)]]</f>
        <v>-100.9</v>
      </c>
      <c r="H187" s="2" t="str" cm="1">
        <f t="array" ref="H187">_xlfn.XLOOKUP(TRUE,ISNUMBER(SEARCH(Categories[Description],tblTrans[[#This Row],[Description]])),Categories[Subcategory],"Uncategorised")</f>
        <v>Clothes</v>
      </c>
      <c r="I187" s="2" t="str" cm="1">
        <f t="array" ref="I187">_xlfn.XLOOKUP(TRUE,ISNUMBER(SEARCH(Categories[Description],tblTrans[[#This Row],[Description]])),Categories[Category],"Uncategorised")</f>
        <v>Discretionary</v>
      </c>
      <c r="J187" s="2" t="str" cm="1">
        <f t="array" ref="J187">_xlfn.XLOOKUP(TRUE,ISNUMBER(SEARCH(Categories[Description],tblTrans[[#This Row],[Description]])),Categories[Category Type],"Uncategorised")</f>
        <v>Expense</v>
      </c>
    </row>
    <row r="188" spans="2:10" x14ac:dyDescent="0.25">
      <c r="B188" t="s">
        <v>63</v>
      </c>
      <c r="C188" s="1">
        <v>46125</v>
      </c>
      <c r="D188" t="s">
        <v>73</v>
      </c>
      <c r="E188" s="2">
        <v>54.9</v>
      </c>
      <c r="F188" s="2"/>
      <c r="G188" s="2">
        <f>tblTrans[[#This Row],[Credit (Income)]]-tblTrans[[#This Row],[Debit (Spend)]]</f>
        <v>-54.9</v>
      </c>
      <c r="H188" s="2" t="str" cm="1">
        <f t="array" ref="H188">_xlfn.XLOOKUP(TRUE,ISNUMBER(SEARCH(Categories[Description],tblTrans[[#This Row],[Description]])),Categories[Subcategory],"Uncategorised")</f>
        <v>Restaurant</v>
      </c>
      <c r="I188" s="2" t="str" cm="1">
        <f t="array" ref="I188">_xlfn.XLOOKUP(TRUE,ISNUMBER(SEARCH(Categories[Description],tblTrans[[#This Row],[Description]])),Categories[Category],"Uncategorised")</f>
        <v>Discretionary</v>
      </c>
      <c r="J188" s="2" t="str" cm="1">
        <f t="array" ref="J188">_xlfn.XLOOKUP(TRUE,ISNUMBER(SEARCH(Categories[Description],tblTrans[[#This Row],[Description]])),Categories[Category Type],"Uncategorised")</f>
        <v>Expense</v>
      </c>
    </row>
    <row r="189" spans="2:10" x14ac:dyDescent="0.25">
      <c r="B189" t="s">
        <v>63</v>
      </c>
      <c r="C189" s="1">
        <v>46126</v>
      </c>
      <c r="D189" t="s">
        <v>74</v>
      </c>
      <c r="E189" s="2">
        <v>31</v>
      </c>
      <c r="F189" s="2"/>
      <c r="G189" s="2">
        <f>tblTrans[[#This Row],[Credit (Income)]]-tblTrans[[#This Row],[Debit (Spend)]]</f>
        <v>-31</v>
      </c>
      <c r="H189" s="2" t="str" cm="1">
        <f t="array" ref="H189">_xlfn.XLOOKUP(TRUE,ISNUMBER(SEARCH(Categories[Description],tblTrans[[#This Row],[Description]])),Categories[Subcategory],"Uncategorised")</f>
        <v>Taxi</v>
      </c>
      <c r="I189" s="2" t="str" cm="1">
        <f t="array" ref="I189">_xlfn.XLOOKUP(TRUE,ISNUMBER(SEARCH(Categories[Description],tblTrans[[#This Row],[Description]])),Categories[Category],"Uncategorised")</f>
        <v>Transport</v>
      </c>
      <c r="J189" s="2" t="str" cm="1">
        <f t="array" ref="J189">_xlfn.XLOOKUP(TRUE,ISNUMBER(SEARCH(Categories[Description],tblTrans[[#This Row],[Description]])),Categories[Category Type],"Uncategorised")</f>
        <v>Expense</v>
      </c>
    </row>
    <row r="190" spans="2:10" x14ac:dyDescent="0.25">
      <c r="B190" t="s">
        <v>59</v>
      </c>
      <c r="C190" s="1">
        <v>46127</v>
      </c>
      <c r="D190" t="s">
        <v>75</v>
      </c>
      <c r="E190" s="2">
        <v>30</v>
      </c>
      <c r="F190" s="2"/>
      <c r="G190" s="2">
        <f>tblTrans[[#This Row],[Credit (Income)]]-tblTrans[[#This Row],[Debit (Spend)]]</f>
        <v>-30</v>
      </c>
      <c r="H190" s="2" t="str" cm="1">
        <f t="array" ref="H190">_xlfn.XLOOKUP(TRUE,ISNUMBER(SEARCH(Categories[Description],tblTrans[[#This Row],[Description]])),Categories[Subcategory],"Uncategorised")</f>
        <v>Gym</v>
      </c>
      <c r="I190" s="2" t="str" cm="1">
        <f t="array" ref="I190">_xlfn.XLOOKUP(TRUE,ISNUMBER(SEARCH(Categories[Description],tblTrans[[#This Row],[Description]])),Categories[Category],"Uncategorised")</f>
        <v>Discretionary</v>
      </c>
      <c r="J190" s="2" t="str" cm="1">
        <f t="array" ref="J190">_xlfn.XLOOKUP(TRUE,ISNUMBER(SEARCH(Categories[Description],tblTrans[[#This Row],[Description]])),Categories[Category Type],"Uncategorised")</f>
        <v>Expense</v>
      </c>
    </row>
    <row r="191" spans="2:10" x14ac:dyDescent="0.25">
      <c r="B191" t="s">
        <v>63</v>
      </c>
      <c r="C191" s="1">
        <v>46127</v>
      </c>
      <c r="D191" t="s">
        <v>64</v>
      </c>
      <c r="E191" s="2">
        <v>5</v>
      </c>
      <c r="F191" s="2"/>
      <c r="G191" s="2">
        <f>tblTrans[[#This Row],[Credit (Income)]]-tblTrans[[#This Row],[Debit (Spend)]]</f>
        <v>-5</v>
      </c>
      <c r="H191" s="2" t="str" cm="1">
        <f t="array" ref="H191">_xlfn.XLOOKUP(TRUE,ISNUMBER(SEARCH(Categories[Description],tblTrans[[#This Row],[Description]])),Categories[Subcategory],"Uncategorised")</f>
        <v>Coffee</v>
      </c>
      <c r="I191" s="2" t="str" cm="1">
        <f t="array" ref="I191">_xlfn.XLOOKUP(TRUE,ISNUMBER(SEARCH(Categories[Description],tblTrans[[#This Row],[Description]])),Categories[Category],"Uncategorised")</f>
        <v>Discretionary</v>
      </c>
      <c r="J191" s="2" t="str" cm="1">
        <f t="array" ref="J191">_xlfn.XLOOKUP(TRUE,ISNUMBER(SEARCH(Categories[Description],tblTrans[[#This Row],[Description]])),Categories[Category Type],"Uncategorised")</f>
        <v>Expense</v>
      </c>
    </row>
    <row r="192" spans="2:10" x14ac:dyDescent="0.25">
      <c r="B192" t="s">
        <v>63</v>
      </c>
      <c r="C192" s="1">
        <v>46128</v>
      </c>
      <c r="D192" t="s">
        <v>64</v>
      </c>
      <c r="E192" s="2">
        <v>5</v>
      </c>
      <c r="F192" s="2"/>
      <c r="G192" s="2">
        <f>tblTrans[[#This Row],[Credit (Income)]]-tblTrans[[#This Row],[Debit (Spend)]]</f>
        <v>-5</v>
      </c>
      <c r="H192" s="2" t="str" cm="1">
        <f t="array" ref="H192">_xlfn.XLOOKUP(TRUE,ISNUMBER(SEARCH(Categories[Description],tblTrans[[#This Row],[Description]])),Categories[Subcategory],"Uncategorised")</f>
        <v>Coffee</v>
      </c>
      <c r="I192" s="2" t="str" cm="1">
        <f t="array" ref="I192">_xlfn.XLOOKUP(TRUE,ISNUMBER(SEARCH(Categories[Description],tblTrans[[#This Row],[Description]])),Categories[Category],"Uncategorised")</f>
        <v>Discretionary</v>
      </c>
      <c r="J192" s="2" t="str" cm="1">
        <f t="array" ref="J192">_xlfn.XLOOKUP(TRUE,ISNUMBER(SEARCH(Categories[Description],tblTrans[[#This Row],[Description]])),Categories[Category Type],"Uncategorised")</f>
        <v>Expense</v>
      </c>
    </row>
    <row r="193" spans="2:10" x14ac:dyDescent="0.25">
      <c r="B193" t="s">
        <v>59</v>
      </c>
      <c r="C193" s="1">
        <v>46128</v>
      </c>
      <c r="D193" t="s">
        <v>77</v>
      </c>
      <c r="E193" s="2">
        <v>40</v>
      </c>
      <c r="F193" s="2"/>
      <c r="G193" s="2">
        <f>tblTrans[[#This Row],[Credit (Income)]]-tblTrans[[#This Row],[Debit (Spend)]]</f>
        <v>-40</v>
      </c>
      <c r="H193" s="2" t="str" cm="1">
        <f t="array" ref="H193">_xlfn.XLOOKUP(TRUE,ISNUMBER(SEARCH(Categories[Description],tblTrans[[#This Row],[Description]])),Categories[Subcategory],"Uncategorised")</f>
        <v>Phone</v>
      </c>
      <c r="I193" s="2" t="str" cm="1">
        <f t="array" ref="I193">_xlfn.XLOOKUP(TRUE,ISNUMBER(SEARCH(Categories[Description],tblTrans[[#This Row],[Description]])),Categories[Category],"Uncategorised")</f>
        <v>Living Expenses</v>
      </c>
      <c r="J193" s="2" t="str" cm="1">
        <f t="array" ref="J193">_xlfn.XLOOKUP(TRUE,ISNUMBER(SEARCH(Categories[Description],tblTrans[[#This Row],[Description]])),Categories[Category Type],"Uncategorised")</f>
        <v>Expense</v>
      </c>
    </row>
    <row r="194" spans="2:10" x14ac:dyDescent="0.25">
      <c r="B194" t="s">
        <v>63</v>
      </c>
      <c r="C194" s="1">
        <v>46129</v>
      </c>
      <c r="D194" t="s">
        <v>78</v>
      </c>
      <c r="E194" s="2">
        <v>47.9</v>
      </c>
      <c r="F194" s="2"/>
      <c r="G194" s="2">
        <f>tblTrans[[#This Row],[Credit (Income)]]-tblTrans[[#This Row],[Debit (Spend)]]</f>
        <v>-47.9</v>
      </c>
      <c r="H194" s="2" t="str" cm="1">
        <f t="array" ref="H194">_xlfn.XLOOKUP(TRUE,ISNUMBER(SEARCH(Categories[Description],tblTrans[[#This Row],[Description]])),Categories[Subcategory],"Uncategorised")</f>
        <v>Gifts</v>
      </c>
      <c r="I194" s="2" t="str" cm="1">
        <f t="array" ref="I194">_xlfn.XLOOKUP(TRUE,ISNUMBER(SEARCH(Categories[Description],tblTrans[[#This Row],[Description]])),Categories[Category],"Uncategorised")</f>
        <v>Discretionary</v>
      </c>
      <c r="J194" s="2" t="str" cm="1">
        <f t="array" ref="J194">_xlfn.XLOOKUP(TRUE,ISNUMBER(SEARCH(Categories[Description],tblTrans[[#This Row],[Description]])),Categories[Category Type],"Uncategorised")</f>
        <v>Expense</v>
      </c>
    </row>
    <row r="195" spans="2:10" x14ac:dyDescent="0.25">
      <c r="B195" t="s">
        <v>63</v>
      </c>
      <c r="C195" s="1">
        <v>46129</v>
      </c>
      <c r="D195" t="s">
        <v>79</v>
      </c>
      <c r="E195" s="2">
        <v>35</v>
      </c>
      <c r="F195" s="2"/>
      <c r="G195" s="2">
        <f>tblTrans[[#This Row],[Credit (Income)]]-tblTrans[[#This Row],[Debit (Spend)]]</f>
        <v>-35</v>
      </c>
      <c r="H195" s="2" t="str" cm="1">
        <f t="array" ref="H195">_xlfn.XLOOKUP(TRUE,ISNUMBER(SEARCH(Categories[Description],tblTrans[[#This Row],[Description]])),Categories[Subcategory],"Uncategorised")</f>
        <v>Entertainment</v>
      </c>
      <c r="I195" s="2" t="str" cm="1">
        <f t="array" ref="I195">_xlfn.XLOOKUP(TRUE,ISNUMBER(SEARCH(Categories[Description],tblTrans[[#This Row],[Description]])),Categories[Category],"Uncategorised")</f>
        <v>Discretionary</v>
      </c>
      <c r="J195" s="2" t="str" cm="1">
        <f t="array" ref="J195">_xlfn.XLOOKUP(TRUE,ISNUMBER(SEARCH(Categories[Description],tblTrans[[#This Row],[Description]])),Categories[Category Type],"Uncategorised")</f>
        <v>Expense</v>
      </c>
    </row>
    <row r="196" spans="2:10" x14ac:dyDescent="0.25">
      <c r="B196" t="s">
        <v>63</v>
      </c>
      <c r="C196" s="1">
        <v>46129</v>
      </c>
      <c r="D196" t="s">
        <v>64</v>
      </c>
      <c r="E196" s="2">
        <v>5</v>
      </c>
      <c r="F196" s="2"/>
      <c r="G196" s="2">
        <f>tblTrans[[#This Row],[Credit (Income)]]-tblTrans[[#This Row],[Debit (Spend)]]</f>
        <v>-5</v>
      </c>
      <c r="H196" s="2" t="str" cm="1">
        <f t="array" ref="H196">_xlfn.XLOOKUP(TRUE,ISNUMBER(SEARCH(Categories[Description],tblTrans[[#This Row],[Description]])),Categories[Subcategory],"Uncategorised")</f>
        <v>Coffee</v>
      </c>
      <c r="I196" s="2" t="str" cm="1">
        <f t="array" ref="I196">_xlfn.XLOOKUP(TRUE,ISNUMBER(SEARCH(Categories[Description],tblTrans[[#This Row],[Description]])),Categories[Category],"Uncategorised")</f>
        <v>Discretionary</v>
      </c>
      <c r="J196" s="2" t="str" cm="1">
        <f t="array" ref="J196">_xlfn.XLOOKUP(TRUE,ISNUMBER(SEARCH(Categories[Description],tblTrans[[#This Row],[Description]])),Categories[Category Type],"Uncategorised")</f>
        <v>Expense</v>
      </c>
    </row>
    <row r="197" spans="2:10" x14ac:dyDescent="0.25">
      <c r="B197" t="s">
        <v>63</v>
      </c>
      <c r="C197" s="1">
        <v>46130</v>
      </c>
      <c r="D197" t="s">
        <v>64</v>
      </c>
      <c r="E197" s="2">
        <v>5</v>
      </c>
      <c r="F197" s="2"/>
      <c r="G197" s="2">
        <f>tblTrans[[#This Row],[Credit (Income)]]-tblTrans[[#This Row],[Debit (Spend)]]</f>
        <v>-5</v>
      </c>
      <c r="H197" s="2" t="str" cm="1">
        <f t="array" ref="H197">_xlfn.XLOOKUP(TRUE,ISNUMBER(SEARCH(Categories[Description],tblTrans[[#This Row],[Description]])),Categories[Subcategory],"Uncategorised")</f>
        <v>Coffee</v>
      </c>
      <c r="I197" s="2" t="str" cm="1">
        <f t="array" ref="I197">_xlfn.XLOOKUP(TRUE,ISNUMBER(SEARCH(Categories[Description],tblTrans[[#This Row],[Description]])),Categories[Category],"Uncategorised")</f>
        <v>Discretionary</v>
      </c>
      <c r="J197" s="2" t="str" cm="1">
        <f t="array" ref="J197">_xlfn.XLOOKUP(TRUE,ISNUMBER(SEARCH(Categories[Description],tblTrans[[#This Row],[Description]])),Categories[Category Type],"Uncategorised")</f>
        <v>Expense</v>
      </c>
    </row>
    <row r="198" spans="2:10" x14ac:dyDescent="0.25">
      <c r="B198" t="s">
        <v>63</v>
      </c>
      <c r="C198" s="1">
        <v>46131</v>
      </c>
      <c r="D198" t="s">
        <v>64</v>
      </c>
      <c r="E198" s="2">
        <v>5</v>
      </c>
      <c r="F198" s="2"/>
      <c r="G198" s="2">
        <f>tblTrans[[#This Row],[Credit (Income)]]-tblTrans[[#This Row],[Debit (Spend)]]</f>
        <v>-5</v>
      </c>
      <c r="H198" s="2" t="str" cm="1">
        <f t="array" ref="H198">_xlfn.XLOOKUP(TRUE,ISNUMBER(SEARCH(Categories[Description],tblTrans[[#This Row],[Description]])),Categories[Subcategory],"Uncategorised")</f>
        <v>Coffee</v>
      </c>
      <c r="I198" s="2" t="str" cm="1">
        <f t="array" ref="I198">_xlfn.XLOOKUP(TRUE,ISNUMBER(SEARCH(Categories[Description],tblTrans[[#This Row],[Description]])),Categories[Category],"Uncategorised")</f>
        <v>Discretionary</v>
      </c>
      <c r="J198" s="2" t="str" cm="1">
        <f t="array" ref="J198">_xlfn.XLOOKUP(TRUE,ISNUMBER(SEARCH(Categories[Description],tblTrans[[#This Row],[Description]])),Categories[Category Type],"Uncategorised")</f>
        <v>Expense</v>
      </c>
    </row>
    <row r="199" spans="2:10" x14ac:dyDescent="0.25">
      <c r="B199" t="s">
        <v>63</v>
      </c>
      <c r="C199" s="1">
        <v>46131</v>
      </c>
      <c r="D199" t="s">
        <v>68</v>
      </c>
      <c r="E199" s="2">
        <v>173</v>
      </c>
      <c r="F199" s="2"/>
      <c r="G199" s="2">
        <f>tblTrans[[#This Row],[Credit (Income)]]-tblTrans[[#This Row],[Debit (Spend)]]</f>
        <v>-173</v>
      </c>
      <c r="H199" s="2" t="str" cm="1">
        <f t="array" ref="H199">_xlfn.XLOOKUP(TRUE,ISNUMBER(SEARCH(Categories[Description],tblTrans[[#This Row],[Description]])),Categories[Subcategory],"Uncategorised")</f>
        <v>Groceries</v>
      </c>
      <c r="I199" s="2" t="str" cm="1">
        <f t="array" ref="I199">_xlfn.XLOOKUP(TRUE,ISNUMBER(SEARCH(Categories[Description],tblTrans[[#This Row],[Description]])),Categories[Category],"Uncategorised")</f>
        <v>Living Expenses</v>
      </c>
      <c r="J199" s="2" t="str" cm="1">
        <f t="array" ref="J199">_xlfn.XLOOKUP(TRUE,ISNUMBER(SEARCH(Categories[Description],tblTrans[[#This Row],[Description]])),Categories[Category Type],"Uncategorised")</f>
        <v>Expense</v>
      </c>
    </row>
    <row r="200" spans="2:10" x14ac:dyDescent="0.25">
      <c r="B200" t="s">
        <v>63</v>
      </c>
      <c r="C200" s="1">
        <v>46132</v>
      </c>
      <c r="D200" t="s">
        <v>80</v>
      </c>
      <c r="E200" s="2">
        <v>40.1</v>
      </c>
      <c r="F200" s="2"/>
      <c r="G200" s="2">
        <f>tblTrans[[#This Row],[Credit (Income)]]-tblTrans[[#This Row],[Debit (Spend)]]</f>
        <v>-40.1</v>
      </c>
      <c r="H200" s="2" t="str" cm="1">
        <f t="array" ref="H200">_xlfn.XLOOKUP(TRUE,ISNUMBER(SEARCH(Categories[Description],tblTrans[[#This Row],[Description]])),Categories[Subcategory],"Uncategorised")</f>
        <v>Restaurant</v>
      </c>
      <c r="I200" s="2" t="str" cm="1">
        <f t="array" ref="I200">_xlfn.XLOOKUP(TRUE,ISNUMBER(SEARCH(Categories[Description],tblTrans[[#This Row],[Description]])),Categories[Category],"Uncategorised")</f>
        <v>Discretionary</v>
      </c>
      <c r="J200" s="2" t="str" cm="1">
        <f t="array" ref="J200">_xlfn.XLOOKUP(TRUE,ISNUMBER(SEARCH(Categories[Description],tblTrans[[#This Row],[Description]])),Categories[Category Type],"Uncategorised")</f>
        <v>Expense</v>
      </c>
    </row>
    <row r="201" spans="2:10" x14ac:dyDescent="0.25">
      <c r="B201" t="s">
        <v>63</v>
      </c>
      <c r="C201" s="1">
        <v>46133</v>
      </c>
      <c r="D201" t="s">
        <v>81</v>
      </c>
      <c r="E201" s="2">
        <v>15.1</v>
      </c>
      <c r="F201" s="2"/>
      <c r="G201" s="2">
        <f>tblTrans[[#This Row],[Credit (Income)]]-tblTrans[[#This Row],[Debit (Spend)]]</f>
        <v>-15.1</v>
      </c>
      <c r="H201" s="2" t="str" cm="1">
        <f t="array" ref="H201">_xlfn.XLOOKUP(TRUE,ISNUMBER(SEARCH(Categories[Description],tblTrans[[#This Row],[Description]])),Categories[Subcategory],"Uncategorised")</f>
        <v>Restaurant</v>
      </c>
      <c r="I201" s="2" t="str" cm="1">
        <f t="array" ref="I201">_xlfn.XLOOKUP(TRUE,ISNUMBER(SEARCH(Categories[Description],tblTrans[[#This Row],[Description]])),Categories[Category],"Uncategorised")</f>
        <v>Discretionary</v>
      </c>
      <c r="J201" s="2" t="str" cm="1">
        <f t="array" ref="J201">_xlfn.XLOOKUP(TRUE,ISNUMBER(SEARCH(Categories[Description],tblTrans[[#This Row],[Description]])),Categories[Category Type],"Uncategorised")</f>
        <v>Expense</v>
      </c>
    </row>
    <row r="202" spans="2:10" x14ac:dyDescent="0.25">
      <c r="B202" t="s">
        <v>59</v>
      </c>
      <c r="C202" s="1">
        <v>46134</v>
      </c>
      <c r="D202" t="s">
        <v>82</v>
      </c>
      <c r="E202" s="2">
        <v>55</v>
      </c>
      <c r="F202" s="2"/>
      <c r="G202" s="2">
        <f>tblTrans[[#This Row],[Credit (Income)]]-tblTrans[[#This Row],[Debit (Spend)]]</f>
        <v>-55</v>
      </c>
      <c r="H202" s="2" t="str" cm="1">
        <f t="array" ref="H202">_xlfn.XLOOKUP(TRUE,ISNUMBER(SEARCH(Categories[Description],tblTrans[[#This Row],[Description]])),Categories[Subcategory],"Uncategorised")</f>
        <v>Donation</v>
      </c>
      <c r="I202" s="2" t="str" cm="1">
        <f t="array" ref="I202">_xlfn.XLOOKUP(TRUE,ISNUMBER(SEARCH(Categories[Description],tblTrans[[#This Row],[Description]])),Categories[Category],"Uncategorised")</f>
        <v>Discretionary</v>
      </c>
      <c r="J202" s="2" t="str" cm="1">
        <f t="array" ref="J202">_xlfn.XLOOKUP(TRUE,ISNUMBER(SEARCH(Categories[Description],tblTrans[[#This Row],[Description]])),Categories[Category Type],"Uncategorised")</f>
        <v>Expense</v>
      </c>
    </row>
    <row r="203" spans="2:10" x14ac:dyDescent="0.25">
      <c r="B203" t="s">
        <v>63</v>
      </c>
      <c r="C203" s="1">
        <v>46134</v>
      </c>
      <c r="D203" t="s">
        <v>196</v>
      </c>
      <c r="E203" s="2">
        <v>66</v>
      </c>
      <c r="F203" s="2"/>
      <c r="G203" s="2">
        <f>tblTrans[[#This Row],[Credit (Income)]]-tblTrans[[#This Row],[Debit (Spend)]]</f>
        <v>-66</v>
      </c>
      <c r="H203" s="2" t="str" cm="1">
        <f t="array" ref="H203">_xlfn.XLOOKUP(TRUE,ISNUMBER(SEARCH(Categories[Description],tblTrans[[#This Row],[Description]])),Categories[Subcategory],"Uncategorised")</f>
        <v>MV Fuel</v>
      </c>
      <c r="I203" s="2" t="str" cm="1">
        <f t="array" ref="I203">_xlfn.XLOOKUP(TRUE,ISNUMBER(SEARCH(Categories[Description],tblTrans[[#This Row],[Description]])),Categories[Category],"Uncategorised")</f>
        <v>Transport</v>
      </c>
      <c r="J203" s="2" t="str" cm="1">
        <f t="array" ref="J203">_xlfn.XLOOKUP(TRUE,ISNUMBER(SEARCH(Categories[Description],tblTrans[[#This Row],[Description]])),Categories[Category Type],"Uncategorised")</f>
        <v>Expense</v>
      </c>
    </row>
    <row r="204" spans="2:10" x14ac:dyDescent="0.25">
      <c r="B204" t="s">
        <v>63</v>
      </c>
      <c r="C204" s="1">
        <v>46134</v>
      </c>
      <c r="D204" t="s">
        <v>64</v>
      </c>
      <c r="E204" s="2">
        <v>5</v>
      </c>
      <c r="F204" s="2"/>
      <c r="G204" s="2">
        <f>tblTrans[[#This Row],[Credit (Income)]]-tblTrans[[#This Row],[Debit (Spend)]]</f>
        <v>-5</v>
      </c>
      <c r="H204" s="2" t="str" cm="1">
        <f t="array" ref="H204">_xlfn.XLOOKUP(TRUE,ISNUMBER(SEARCH(Categories[Description],tblTrans[[#This Row],[Description]])),Categories[Subcategory],"Uncategorised")</f>
        <v>Coffee</v>
      </c>
      <c r="I204" s="2" t="str" cm="1">
        <f t="array" ref="I204">_xlfn.XLOOKUP(TRUE,ISNUMBER(SEARCH(Categories[Description],tblTrans[[#This Row],[Description]])),Categories[Category],"Uncategorised")</f>
        <v>Discretionary</v>
      </c>
      <c r="J204" s="2" t="str" cm="1">
        <f t="array" ref="J204">_xlfn.XLOOKUP(TRUE,ISNUMBER(SEARCH(Categories[Description],tblTrans[[#This Row],[Description]])),Categories[Category Type],"Uncategorised")</f>
        <v>Expense</v>
      </c>
    </row>
    <row r="205" spans="2:10" x14ac:dyDescent="0.25">
      <c r="B205" t="s">
        <v>63</v>
      </c>
      <c r="C205" s="1">
        <v>46135</v>
      </c>
      <c r="D205" t="s">
        <v>64</v>
      </c>
      <c r="E205" s="2">
        <v>5</v>
      </c>
      <c r="F205" s="2"/>
      <c r="G205" s="2">
        <f>tblTrans[[#This Row],[Credit (Income)]]-tblTrans[[#This Row],[Debit (Spend)]]</f>
        <v>-5</v>
      </c>
      <c r="H205" s="2" t="str" cm="1">
        <f t="array" ref="H205">_xlfn.XLOOKUP(TRUE,ISNUMBER(SEARCH(Categories[Description],tblTrans[[#This Row],[Description]])),Categories[Subcategory],"Uncategorised")</f>
        <v>Coffee</v>
      </c>
      <c r="I205" s="2" t="str" cm="1">
        <f t="array" ref="I205">_xlfn.XLOOKUP(TRUE,ISNUMBER(SEARCH(Categories[Description],tblTrans[[#This Row],[Description]])),Categories[Category],"Uncategorised")</f>
        <v>Discretionary</v>
      </c>
      <c r="J205" s="2" t="str" cm="1">
        <f t="array" ref="J205">_xlfn.XLOOKUP(TRUE,ISNUMBER(SEARCH(Categories[Description],tblTrans[[#This Row],[Description]])),Categories[Category Type],"Uncategorised")</f>
        <v>Expense</v>
      </c>
    </row>
    <row r="206" spans="2:10" x14ac:dyDescent="0.25">
      <c r="B206" t="s">
        <v>63</v>
      </c>
      <c r="C206" s="1">
        <v>46136</v>
      </c>
      <c r="D206" t="s">
        <v>64</v>
      </c>
      <c r="E206" s="2">
        <v>5</v>
      </c>
      <c r="F206" s="2"/>
      <c r="G206" s="2">
        <f>tblTrans[[#This Row],[Credit (Income)]]-tblTrans[[#This Row],[Debit (Spend)]]</f>
        <v>-5</v>
      </c>
      <c r="H206" s="2" t="str" cm="1">
        <f t="array" ref="H206">_xlfn.XLOOKUP(TRUE,ISNUMBER(SEARCH(Categories[Description],tblTrans[[#This Row],[Description]])),Categories[Subcategory],"Uncategorised")</f>
        <v>Coffee</v>
      </c>
      <c r="I206" s="2" t="str" cm="1">
        <f t="array" ref="I206">_xlfn.XLOOKUP(TRUE,ISNUMBER(SEARCH(Categories[Description],tblTrans[[#This Row],[Description]])),Categories[Category],"Uncategorised")</f>
        <v>Discretionary</v>
      </c>
      <c r="J206" s="2" t="str" cm="1">
        <f t="array" ref="J206">_xlfn.XLOOKUP(TRUE,ISNUMBER(SEARCH(Categories[Description],tblTrans[[#This Row],[Description]])),Categories[Category Type],"Uncategorised")</f>
        <v>Expense</v>
      </c>
    </row>
    <row r="207" spans="2:10" x14ac:dyDescent="0.25">
      <c r="B207" t="s">
        <v>63</v>
      </c>
      <c r="C207" s="1">
        <v>46137</v>
      </c>
      <c r="D207" t="s">
        <v>64</v>
      </c>
      <c r="E207" s="2">
        <v>5</v>
      </c>
      <c r="F207" s="2"/>
      <c r="G207" s="2">
        <f>tblTrans[[#This Row],[Credit (Income)]]-tblTrans[[#This Row],[Debit (Spend)]]</f>
        <v>-5</v>
      </c>
      <c r="H207" s="2" t="str" cm="1">
        <f t="array" ref="H207">_xlfn.XLOOKUP(TRUE,ISNUMBER(SEARCH(Categories[Description],tblTrans[[#This Row],[Description]])),Categories[Subcategory],"Uncategorised")</f>
        <v>Coffee</v>
      </c>
      <c r="I207" s="2" t="str" cm="1">
        <f t="array" ref="I207">_xlfn.XLOOKUP(TRUE,ISNUMBER(SEARCH(Categories[Description],tblTrans[[#This Row],[Description]])),Categories[Category],"Uncategorised")</f>
        <v>Discretionary</v>
      </c>
      <c r="J207" s="2" t="str" cm="1">
        <f t="array" ref="J207">_xlfn.XLOOKUP(TRUE,ISNUMBER(SEARCH(Categories[Description],tblTrans[[#This Row],[Description]])),Categories[Category Type],"Uncategorised")</f>
        <v>Expense</v>
      </c>
    </row>
    <row r="208" spans="2:10" x14ac:dyDescent="0.25">
      <c r="B208" t="s">
        <v>63</v>
      </c>
      <c r="C208" s="1">
        <v>46138</v>
      </c>
      <c r="D208" t="s">
        <v>64</v>
      </c>
      <c r="E208" s="2">
        <v>5</v>
      </c>
      <c r="F208" s="2"/>
      <c r="G208" s="2">
        <f>tblTrans[[#This Row],[Credit (Income)]]-tblTrans[[#This Row],[Debit (Spend)]]</f>
        <v>-5</v>
      </c>
      <c r="H208" s="2" t="str" cm="1">
        <f t="array" ref="H208">_xlfn.XLOOKUP(TRUE,ISNUMBER(SEARCH(Categories[Description],tblTrans[[#This Row],[Description]])),Categories[Subcategory],"Uncategorised")</f>
        <v>Coffee</v>
      </c>
      <c r="I208" s="2" t="str" cm="1">
        <f t="array" ref="I208">_xlfn.XLOOKUP(TRUE,ISNUMBER(SEARCH(Categories[Description],tblTrans[[#This Row],[Description]])),Categories[Category],"Uncategorised")</f>
        <v>Discretionary</v>
      </c>
      <c r="J208" s="2" t="str" cm="1">
        <f t="array" ref="J208">_xlfn.XLOOKUP(TRUE,ISNUMBER(SEARCH(Categories[Description],tblTrans[[#This Row],[Description]])),Categories[Category Type],"Uncategorised")</f>
        <v>Expense</v>
      </c>
    </row>
    <row r="209" spans="2:10" x14ac:dyDescent="0.25">
      <c r="B209" t="s">
        <v>63</v>
      </c>
      <c r="C209" s="1">
        <v>46138</v>
      </c>
      <c r="D209" t="s">
        <v>68</v>
      </c>
      <c r="E209" s="2">
        <v>164.9</v>
      </c>
      <c r="F209" s="2"/>
      <c r="G209" s="2">
        <f>tblTrans[[#This Row],[Credit (Income)]]-tblTrans[[#This Row],[Debit (Spend)]]</f>
        <v>-164.9</v>
      </c>
      <c r="H209" s="2" t="str" cm="1">
        <f t="array" ref="H209">_xlfn.XLOOKUP(TRUE,ISNUMBER(SEARCH(Categories[Description],tblTrans[[#This Row],[Description]])),Categories[Subcategory],"Uncategorised")</f>
        <v>Groceries</v>
      </c>
      <c r="I209" s="2" t="str" cm="1">
        <f t="array" ref="I209">_xlfn.XLOOKUP(TRUE,ISNUMBER(SEARCH(Categories[Description],tblTrans[[#This Row],[Description]])),Categories[Category],"Uncategorised")</f>
        <v>Living Expenses</v>
      </c>
      <c r="J209" s="2" t="str" cm="1">
        <f t="array" ref="J209">_xlfn.XLOOKUP(TRUE,ISNUMBER(SEARCH(Categories[Description],tblTrans[[#This Row],[Description]])),Categories[Category Type],"Uncategorised")</f>
        <v>Expense</v>
      </c>
    </row>
    <row r="210" spans="2:10" x14ac:dyDescent="0.25">
      <c r="B210" t="s">
        <v>63</v>
      </c>
      <c r="C210" s="1">
        <v>46139</v>
      </c>
      <c r="D210" t="s">
        <v>83</v>
      </c>
      <c r="E210" s="2">
        <v>127.9</v>
      </c>
      <c r="F210" s="2"/>
      <c r="G210" s="2">
        <f>tblTrans[[#This Row],[Credit (Income)]]-tblTrans[[#This Row],[Debit (Spend)]]</f>
        <v>-127.9</v>
      </c>
      <c r="H210" s="2" t="str" cm="1">
        <f t="array" ref="H210">_xlfn.XLOOKUP(TRUE,ISNUMBER(SEARCH(Categories[Description],tblTrans[[#This Row],[Description]])),Categories[Subcategory],"Uncategorised")</f>
        <v>Clothes</v>
      </c>
      <c r="I210" s="2" t="str" cm="1">
        <f t="array" ref="I210">_xlfn.XLOOKUP(TRUE,ISNUMBER(SEARCH(Categories[Description],tblTrans[[#This Row],[Description]])),Categories[Category],"Uncategorised")</f>
        <v>Discretionary</v>
      </c>
      <c r="J210" s="2" t="str" cm="1">
        <f t="array" ref="J210">_xlfn.XLOOKUP(TRUE,ISNUMBER(SEARCH(Categories[Description],tblTrans[[#This Row],[Description]])),Categories[Category Type],"Uncategorised")</f>
        <v>Expense</v>
      </c>
    </row>
    <row r="211" spans="2:10" x14ac:dyDescent="0.25">
      <c r="B211" t="s">
        <v>63</v>
      </c>
      <c r="C211" s="1">
        <v>46139</v>
      </c>
      <c r="D211" t="s">
        <v>92</v>
      </c>
      <c r="E211" s="2">
        <v>300</v>
      </c>
      <c r="F211" s="2"/>
      <c r="G211" s="2">
        <f>tblTrans[[#This Row],[Credit (Income)]]-tblTrans[[#This Row],[Debit (Spend)]]</f>
        <v>-300</v>
      </c>
      <c r="H211" s="2" t="str" cm="1">
        <f t="array" ref="H211">_xlfn.XLOOKUP(TRUE,ISNUMBER(SEARCH(Categories[Description],tblTrans[[#This Row],[Description]])),Categories[Subcategory],"Uncategorised")</f>
        <v>Entertainment</v>
      </c>
      <c r="I211" s="2" t="str" cm="1">
        <f t="array" ref="I211">_xlfn.XLOOKUP(TRUE,ISNUMBER(SEARCH(Categories[Description],tblTrans[[#This Row],[Description]])),Categories[Category],"Uncategorised")</f>
        <v>Discretionary</v>
      </c>
      <c r="J211" s="2" t="str" cm="1">
        <f t="array" ref="J211">_xlfn.XLOOKUP(TRUE,ISNUMBER(SEARCH(Categories[Description],tblTrans[[#This Row],[Description]])),Categories[Category Type],"Uncategorised")</f>
        <v>Expense</v>
      </c>
    </row>
    <row r="212" spans="2:10" x14ac:dyDescent="0.25">
      <c r="B212" t="s">
        <v>63</v>
      </c>
      <c r="C212" s="1">
        <v>46140</v>
      </c>
      <c r="D212" t="s">
        <v>72</v>
      </c>
      <c r="E212" s="2">
        <v>148.1</v>
      </c>
      <c r="F212" s="2"/>
      <c r="G212" s="2">
        <f>tblTrans[[#This Row],[Credit (Income)]]-tblTrans[[#This Row],[Debit (Spend)]]</f>
        <v>-148.1</v>
      </c>
      <c r="H212" s="2" t="str" cm="1">
        <f t="array" ref="H212">_xlfn.XLOOKUP(TRUE,ISNUMBER(SEARCH(Categories[Description],tblTrans[[#This Row],[Description]])),Categories[Subcategory],"Uncategorised")</f>
        <v>Clothes</v>
      </c>
      <c r="I212" s="2" t="str" cm="1">
        <f t="array" ref="I212">_xlfn.XLOOKUP(TRUE,ISNUMBER(SEARCH(Categories[Description],tblTrans[[#This Row],[Description]])),Categories[Category],"Uncategorised")</f>
        <v>Discretionary</v>
      </c>
      <c r="J212" s="2" t="str" cm="1">
        <f t="array" ref="J212">_xlfn.XLOOKUP(TRUE,ISNUMBER(SEARCH(Categories[Description],tblTrans[[#This Row],[Description]])),Categories[Category Type],"Uncategorised")</f>
        <v>Expense</v>
      </c>
    </row>
    <row r="213" spans="2:10" x14ac:dyDescent="0.25">
      <c r="B213" t="s">
        <v>63</v>
      </c>
      <c r="C213" s="1">
        <v>46140</v>
      </c>
      <c r="D213" t="s">
        <v>74</v>
      </c>
      <c r="E213" s="2">
        <v>26.1</v>
      </c>
      <c r="F213" s="2"/>
      <c r="G213" s="2">
        <f>tblTrans[[#This Row],[Credit (Income)]]-tblTrans[[#This Row],[Debit (Spend)]]</f>
        <v>-26.1</v>
      </c>
      <c r="H213" s="2" t="str" cm="1">
        <f t="array" ref="H213">_xlfn.XLOOKUP(TRUE,ISNUMBER(SEARCH(Categories[Description],tblTrans[[#This Row],[Description]])),Categories[Subcategory],"Uncategorised")</f>
        <v>Taxi</v>
      </c>
      <c r="I213" s="2" t="str" cm="1">
        <f t="array" ref="I213">_xlfn.XLOOKUP(TRUE,ISNUMBER(SEARCH(Categories[Description],tblTrans[[#This Row],[Description]])),Categories[Category],"Uncategorised")</f>
        <v>Transport</v>
      </c>
      <c r="J213" s="2" t="str" cm="1">
        <f t="array" ref="J213">_xlfn.XLOOKUP(TRUE,ISNUMBER(SEARCH(Categories[Description],tblTrans[[#This Row],[Description]])),Categories[Category Type],"Uncategorised")</f>
        <v>Expense</v>
      </c>
    </row>
    <row r="214" spans="2:10" x14ac:dyDescent="0.25">
      <c r="B214" t="s">
        <v>63</v>
      </c>
      <c r="C214" s="1">
        <v>46141</v>
      </c>
      <c r="D214" t="s">
        <v>90</v>
      </c>
      <c r="E214" s="2">
        <v>15</v>
      </c>
      <c r="F214" s="2"/>
      <c r="G214" s="2">
        <f>tblTrans[[#This Row],[Credit (Income)]]-tblTrans[[#This Row],[Debit (Spend)]]</f>
        <v>-15</v>
      </c>
      <c r="H214" s="2" t="str" cm="1">
        <f t="array" ref="H214">_xlfn.XLOOKUP(TRUE,ISNUMBER(SEARCH(Categories[Description],tblTrans[[#This Row],[Description]])),Categories[Subcategory],"Uncategorised")</f>
        <v>Restaurant</v>
      </c>
      <c r="I214" s="2" t="str" cm="1">
        <f t="array" ref="I214">_xlfn.XLOOKUP(TRUE,ISNUMBER(SEARCH(Categories[Description],tblTrans[[#This Row],[Description]])),Categories[Category],"Uncategorised")</f>
        <v>Discretionary</v>
      </c>
      <c r="J214" s="2" t="str" cm="1">
        <f t="array" ref="J214">_xlfn.XLOOKUP(TRUE,ISNUMBER(SEARCH(Categories[Description],tblTrans[[#This Row],[Description]])),Categories[Category Type],"Uncategorised")</f>
        <v>Expense</v>
      </c>
    </row>
    <row r="215" spans="2:10" x14ac:dyDescent="0.25">
      <c r="B215" t="s">
        <v>63</v>
      </c>
      <c r="C215" s="1">
        <v>46141</v>
      </c>
      <c r="D215" t="s">
        <v>64</v>
      </c>
      <c r="E215" s="2">
        <v>5</v>
      </c>
      <c r="F215" s="2"/>
      <c r="G215" s="2">
        <f>tblTrans[[#This Row],[Credit (Income)]]-tblTrans[[#This Row],[Debit (Spend)]]</f>
        <v>-5</v>
      </c>
      <c r="H215" s="2" t="str" cm="1">
        <f t="array" ref="H215">_xlfn.XLOOKUP(TRUE,ISNUMBER(SEARCH(Categories[Description],tblTrans[[#This Row],[Description]])),Categories[Subcategory],"Uncategorised")</f>
        <v>Coffee</v>
      </c>
      <c r="I215" s="2" t="str" cm="1">
        <f t="array" ref="I215">_xlfn.XLOOKUP(TRUE,ISNUMBER(SEARCH(Categories[Description],tblTrans[[#This Row],[Description]])),Categories[Category],"Uncategorised")</f>
        <v>Discretionary</v>
      </c>
      <c r="J215" s="2" t="str" cm="1">
        <f t="array" ref="J215">_xlfn.XLOOKUP(TRUE,ISNUMBER(SEARCH(Categories[Description],tblTrans[[#This Row],[Description]])),Categories[Category Type],"Uncategorised")</f>
        <v>Expense</v>
      </c>
    </row>
    <row r="216" spans="2:10" x14ac:dyDescent="0.25">
      <c r="B216" t="s">
        <v>63</v>
      </c>
      <c r="C216" s="1">
        <v>46142</v>
      </c>
      <c r="D216" t="s">
        <v>64</v>
      </c>
      <c r="E216" s="2">
        <v>5</v>
      </c>
      <c r="F216" s="2"/>
      <c r="G216" s="2">
        <f>tblTrans[[#This Row],[Credit (Income)]]-tblTrans[[#This Row],[Debit (Spend)]]</f>
        <v>-5</v>
      </c>
      <c r="H216" s="2" t="str" cm="1">
        <f t="array" ref="H216">_xlfn.XLOOKUP(TRUE,ISNUMBER(SEARCH(Categories[Description],tblTrans[[#This Row],[Description]])),Categories[Subcategory],"Uncategorised")</f>
        <v>Coffee</v>
      </c>
      <c r="I216" s="2" t="str" cm="1">
        <f t="array" ref="I216">_xlfn.XLOOKUP(TRUE,ISNUMBER(SEARCH(Categories[Description],tblTrans[[#This Row],[Description]])),Categories[Category],"Uncategorised")</f>
        <v>Discretionary</v>
      </c>
      <c r="J216" s="2" t="str" cm="1">
        <f t="array" ref="J216">_xlfn.XLOOKUP(TRUE,ISNUMBER(SEARCH(Categories[Description],tblTrans[[#This Row],[Description]])),Categories[Category Type],"Uncategorised")</f>
        <v>Expense</v>
      </c>
    </row>
    <row r="217" spans="2:10" x14ac:dyDescent="0.25">
      <c r="B217" t="s">
        <v>63</v>
      </c>
      <c r="C217" s="1">
        <v>46144</v>
      </c>
      <c r="D217" t="s">
        <v>64</v>
      </c>
      <c r="E217" s="2">
        <v>5</v>
      </c>
      <c r="F217" s="2"/>
      <c r="G217" s="2">
        <f>tblTrans[[#This Row],[Credit (Income)]]-tblTrans[[#This Row],[Debit (Spend)]]</f>
        <v>-5</v>
      </c>
      <c r="H217" s="2" t="str" cm="1">
        <f t="array" ref="H217">_xlfn.XLOOKUP(TRUE,ISNUMBER(SEARCH(Categories[Description],tblTrans[[#This Row],[Description]])),Categories[Subcategory],"Uncategorised")</f>
        <v>Coffee</v>
      </c>
      <c r="I217" s="2" t="str" cm="1">
        <f t="array" ref="I217">_xlfn.XLOOKUP(TRUE,ISNUMBER(SEARCH(Categories[Description],tblTrans[[#This Row],[Description]])),Categories[Category],"Uncategorised")</f>
        <v>Discretionary</v>
      </c>
      <c r="J217" s="2" t="str" cm="1">
        <f t="array" ref="J217">_xlfn.XLOOKUP(TRUE,ISNUMBER(SEARCH(Categories[Description],tblTrans[[#This Row],[Description]])),Categories[Category Type],"Uncategorised")</f>
        <v>Expense</v>
      </c>
    </row>
    <row r="218" spans="2:10" x14ac:dyDescent="0.25">
      <c r="B218" t="s">
        <v>59</v>
      </c>
      <c r="C218" s="1">
        <v>46145</v>
      </c>
      <c r="D218" t="s">
        <v>62</v>
      </c>
      <c r="E218" s="2"/>
      <c r="F218" s="2">
        <v>4000</v>
      </c>
      <c r="G218" s="2">
        <f>tblTrans[[#This Row],[Credit (Income)]]-tblTrans[[#This Row],[Debit (Spend)]]</f>
        <v>4000</v>
      </c>
      <c r="H218" s="2" t="str" cm="1">
        <f t="array" ref="H218">_xlfn.XLOOKUP(TRUE,ISNUMBER(SEARCH(Categories[Description],tblTrans[[#This Row],[Description]])),Categories[Subcategory],"Uncategorised")</f>
        <v>Salary</v>
      </c>
      <c r="I218" s="2" t="str" cm="1">
        <f t="array" ref="I218">_xlfn.XLOOKUP(TRUE,ISNUMBER(SEARCH(Categories[Description],tblTrans[[#This Row],[Description]])),Categories[Category],"Uncategorised")</f>
        <v>Fixed Income</v>
      </c>
      <c r="J218" s="2" t="str" cm="1">
        <f t="array" ref="J218">_xlfn.XLOOKUP(TRUE,ISNUMBER(SEARCH(Categories[Description],tblTrans[[#This Row],[Description]])),Categories[Category Type],"Uncategorised")</f>
        <v>Income</v>
      </c>
    </row>
    <row r="219" spans="2:10" x14ac:dyDescent="0.25">
      <c r="B219" t="s">
        <v>57</v>
      </c>
      <c r="C219" s="1">
        <v>46145</v>
      </c>
      <c r="D219" t="s">
        <v>58</v>
      </c>
      <c r="E219" s="2"/>
      <c r="F219" s="2">
        <v>39</v>
      </c>
      <c r="G219" s="2">
        <f>tblTrans[[#This Row],[Credit (Income)]]-tblTrans[[#This Row],[Debit (Spend)]]</f>
        <v>39</v>
      </c>
      <c r="H219" s="2" t="str" cm="1">
        <f t="array" ref="H219">_xlfn.XLOOKUP(TRUE,ISNUMBER(SEARCH(Categories[Description],tblTrans[[#This Row],[Description]])),Categories[Subcategory],"Uncategorised")</f>
        <v>Interest Earned</v>
      </c>
      <c r="I219" s="2" t="str" cm="1">
        <f t="array" ref="I219">_xlfn.XLOOKUP(TRUE,ISNUMBER(SEARCH(Categories[Description],tblTrans[[#This Row],[Description]])),Categories[Category],"Uncategorised")</f>
        <v>Variable Income</v>
      </c>
      <c r="J219" s="2" t="str" cm="1">
        <f t="array" ref="J219">_xlfn.XLOOKUP(TRUE,ISNUMBER(SEARCH(Categories[Description],tblTrans[[#This Row],[Description]])),Categories[Category Type],"Uncategorised")</f>
        <v>Income</v>
      </c>
    </row>
    <row r="220" spans="2:10" x14ac:dyDescent="0.25">
      <c r="B220" t="s">
        <v>59</v>
      </c>
      <c r="C220" s="1">
        <v>46145</v>
      </c>
      <c r="D220" t="s">
        <v>65</v>
      </c>
      <c r="E220" s="2">
        <v>900</v>
      </c>
      <c r="F220" s="2"/>
      <c r="G220" s="2">
        <f>tblTrans[[#This Row],[Credit (Income)]]-tblTrans[[#This Row],[Debit (Spend)]]</f>
        <v>-900</v>
      </c>
      <c r="H220" s="2" t="str" cm="1">
        <f t="array" ref="H220">_xlfn.XLOOKUP(TRUE,ISNUMBER(SEARCH(Categories[Description],tblTrans[[#This Row],[Description]])),Categories[Subcategory],"Uncategorised")</f>
        <v>Rent</v>
      </c>
      <c r="I220" s="2" t="str" cm="1">
        <f t="array" ref="I220">_xlfn.XLOOKUP(TRUE,ISNUMBER(SEARCH(Categories[Description],tblTrans[[#This Row],[Description]])),Categories[Category],"Uncategorised")</f>
        <v>Living Expenses</v>
      </c>
      <c r="J220" s="2" t="str" cm="1">
        <f t="array" ref="J220">_xlfn.XLOOKUP(TRUE,ISNUMBER(SEARCH(Categories[Description],tblTrans[[#This Row],[Description]])),Categories[Category Type],"Uncategorised")</f>
        <v>Expense</v>
      </c>
    </row>
    <row r="221" spans="2:10" x14ac:dyDescent="0.25">
      <c r="B221" t="s">
        <v>59</v>
      </c>
      <c r="C221" s="1">
        <v>46145</v>
      </c>
      <c r="D221" t="s">
        <v>66</v>
      </c>
      <c r="E221" s="2">
        <v>150</v>
      </c>
      <c r="F221" s="2"/>
      <c r="G221" s="2">
        <f>tblTrans[[#This Row],[Credit (Income)]]-tblTrans[[#This Row],[Debit (Spend)]]</f>
        <v>-150</v>
      </c>
      <c r="H221" s="2" t="str" cm="1">
        <f t="array" ref="H221">_xlfn.XLOOKUP(TRUE,ISNUMBER(SEARCH(Categories[Description],tblTrans[[#This Row],[Description]])),Categories[Subcategory],"Uncategorised")</f>
        <v>Loan Repayment</v>
      </c>
      <c r="I221" s="2" t="str" cm="1">
        <f t="array" ref="I221">_xlfn.XLOOKUP(TRUE,ISNUMBER(SEARCH(Categories[Description],tblTrans[[#This Row],[Description]])),Categories[Category],"Uncategorised")</f>
        <v>Debt</v>
      </c>
      <c r="J221" s="2" t="str" cm="1">
        <f t="array" ref="J221">_xlfn.XLOOKUP(TRUE,ISNUMBER(SEARCH(Categories[Description],tblTrans[[#This Row],[Description]])),Categories[Category Type],"Uncategorised")</f>
        <v>Expense</v>
      </c>
    </row>
    <row r="222" spans="2:10" x14ac:dyDescent="0.25">
      <c r="B222" t="s">
        <v>63</v>
      </c>
      <c r="C222" s="1">
        <v>46145</v>
      </c>
      <c r="D222" t="s">
        <v>64</v>
      </c>
      <c r="E222" s="2">
        <v>5</v>
      </c>
      <c r="F222" s="2"/>
      <c r="G222" s="2">
        <f>tblTrans[[#This Row],[Credit (Income)]]-tblTrans[[#This Row],[Debit (Spend)]]</f>
        <v>-5</v>
      </c>
      <c r="H222" s="2" t="str" cm="1">
        <f t="array" ref="H222">_xlfn.XLOOKUP(TRUE,ISNUMBER(SEARCH(Categories[Description],tblTrans[[#This Row],[Description]])),Categories[Subcategory],"Uncategorised")</f>
        <v>Coffee</v>
      </c>
      <c r="I222" s="2" t="str" cm="1">
        <f t="array" ref="I222">_xlfn.XLOOKUP(TRUE,ISNUMBER(SEARCH(Categories[Description],tblTrans[[#This Row],[Description]])),Categories[Category],"Uncategorised")</f>
        <v>Discretionary</v>
      </c>
      <c r="J222" s="2" t="str" cm="1">
        <f t="array" ref="J222">_xlfn.XLOOKUP(TRUE,ISNUMBER(SEARCH(Categories[Description],tblTrans[[#This Row],[Description]])),Categories[Category Type],"Uncategorised")</f>
        <v>Expense</v>
      </c>
    </row>
    <row r="223" spans="2:10" x14ac:dyDescent="0.25">
      <c r="B223" t="s">
        <v>57</v>
      </c>
      <c r="C223" s="1">
        <v>46145</v>
      </c>
      <c r="D223" t="s">
        <v>24</v>
      </c>
      <c r="E223" s="2"/>
      <c r="F223" s="2">
        <v>2852</v>
      </c>
      <c r="G223" s="2">
        <f>tblTrans[[#This Row],[Credit (Income)]]-tblTrans[[#This Row],[Debit (Spend)]]</f>
        <v>2852</v>
      </c>
      <c r="H223" s="2" t="str" cm="1">
        <f t="array" ref="H223">_xlfn.XLOOKUP(TRUE,ISNUMBER(SEARCH(Categories[Description],tblTrans[[#This Row],[Description]])),Categories[Subcategory],"Uncategorised")</f>
        <v>Side Hustle</v>
      </c>
      <c r="I223" s="2" t="str" cm="1">
        <f t="array" ref="I223">_xlfn.XLOOKUP(TRUE,ISNUMBER(SEARCH(Categories[Description],tblTrans[[#This Row],[Description]])),Categories[Category],"Uncategorised")</f>
        <v>Variable Income</v>
      </c>
      <c r="J223" s="2" t="str" cm="1">
        <f t="array" ref="J223">_xlfn.XLOOKUP(TRUE,ISNUMBER(SEARCH(Categories[Description],tblTrans[[#This Row],[Description]])),Categories[Category Type],"Uncategorised")</f>
        <v>Income</v>
      </c>
    </row>
    <row r="224" spans="2:10" x14ac:dyDescent="0.25">
      <c r="B224" t="s">
        <v>63</v>
      </c>
      <c r="C224" s="1">
        <v>46146</v>
      </c>
      <c r="D224" t="s">
        <v>64</v>
      </c>
      <c r="E224" s="2">
        <v>5</v>
      </c>
      <c r="F224" s="2"/>
      <c r="G224" s="2">
        <f>tblTrans[[#This Row],[Credit (Income)]]-tblTrans[[#This Row],[Debit (Spend)]]</f>
        <v>-5</v>
      </c>
      <c r="H224" s="2" t="str" cm="1">
        <f t="array" ref="H224">_xlfn.XLOOKUP(TRUE,ISNUMBER(SEARCH(Categories[Description],tblTrans[[#This Row],[Description]])),Categories[Subcategory],"Uncategorised")</f>
        <v>Coffee</v>
      </c>
      <c r="I224" s="2" t="str" cm="1">
        <f t="array" ref="I224">_xlfn.XLOOKUP(TRUE,ISNUMBER(SEARCH(Categories[Description],tblTrans[[#This Row],[Description]])),Categories[Category],"Uncategorised")</f>
        <v>Discretionary</v>
      </c>
      <c r="J224" s="2" t="str" cm="1">
        <f t="array" ref="J224">_xlfn.XLOOKUP(TRUE,ISNUMBER(SEARCH(Categories[Description],tblTrans[[#This Row],[Description]])),Categories[Category Type],"Uncategorised")</f>
        <v>Expense</v>
      </c>
    </row>
    <row r="225" spans="2:10" x14ac:dyDescent="0.25">
      <c r="B225" t="s">
        <v>63</v>
      </c>
      <c r="C225" s="1">
        <v>46147</v>
      </c>
      <c r="D225" t="s">
        <v>64</v>
      </c>
      <c r="E225" s="2">
        <v>5</v>
      </c>
      <c r="F225" s="2"/>
      <c r="G225" s="2">
        <f>tblTrans[[#This Row],[Credit (Income)]]-tblTrans[[#This Row],[Debit (Spend)]]</f>
        <v>-5</v>
      </c>
      <c r="H225" s="2" t="str" cm="1">
        <f t="array" ref="H225">_xlfn.XLOOKUP(TRUE,ISNUMBER(SEARCH(Categories[Description],tblTrans[[#This Row],[Description]])),Categories[Subcategory],"Uncategorised")</f>
        <v>Coffee</v>
      </c>
      <c r="I225" s="2" t="str" cm="1">
        <f t="array" ref="I225">_xlfn.XLOOKUP(TRUE,ISNUMBER(SEARCH(Categories[Description],tblTrans[[#This Row],[Description]])),Categories[Category],"Uncategorised")</f>
        <v>Discretionary</v>
      </c>
      <c r="J225" s="2" t="str" cm="1">
        <f t="array" ref="J225">_xlfn.XLOOKUP(TRUE,ISNUMBER(SEARCH(Categories[Description],tblTrans[[#This Row],[Description]])),Categories[Category Type],"Uncategorised")</f>
        <v>Expense</v>
      </c>
    </row>
    <row r="226" spans="2:10" x14ac:dyDescent="0.25">
      <c r="B226" t="s">
        <v>63</v>
      </c>
      <c r="C226" s="1">
        <v>46148</v>
      </c>
      <c r="D226" t="s">
        <v>64</v>
      </c>
      <c r="E226" s="2">
        <v>5</v>
      </c>
      <c r="F226" s="2"/>
      <c r="G226" s="2">
        <f>tblTrans[[#This Row],[Credit (Income)]]-tblTrans[[#This Row],[Debit (Spend)]]</f>
        <v>-5</v>
      </c>
      <c r="H226" s="2" t="str" cm="1">
        <f t="array" ref="H226">_xlfn.XLOOKUP(TRUE,ISNUMBER(SEARCH(Categories[Description],tblTrans[[#This Row],[Description]])),Categories[Subcategory],"Uncategorised")</f>
        <v>Coffee</v>
      </c>
      <c r="I226" s="2" t="str" cm="1">
        <f t="array" ref="I226">_xlfn.XLOOKUP(TRUE,ISNUMBER(SEARCH(Categories[Description],tblTrans[[#This Row],[Description]])),Categories[Category],"Uncategorised")</f>
        <v>Discretionary</v>
      </c>
      <c r="J226" s="2" t="str" cm="1">
        <f t="array" ref="J226">_xlfn.XLOOKUP(TRUE,ISNUMBER(SEARCH(Categories[Description],tblTrans[[#This Row],[Description]])),Categories[Category Type],"Uncategorised")</f>
        <v>Expense</v>
      </c>
    </row>
    <row r="227" spans="2:10" x14ac:dyDescent="0.25">
      <c r="B227" t="s">
        <v>63</v>
      </c>
      <c r="C227" s="1">
        <v>46148</v>
      </c>
      <c r="D227" t="s">
        <v>68</v>
      </c>
      <c r="E227" s="2">
        <v>170</v>
      </c>
      <c r="F227" s="2"/>
      <c r="G227" s="2">
        <f>tblTrans[[#This Row],[Credit (Income)]]-tblTrans[[#This Row],[Debit (Spend)]]</f>
        <v>-170</v>
      </c>
      <c r="H227" s="2" t="str" cm="1">
        <f t="array" ref="H227">_xlfn.XLOOKUP(TRUE,ISNUMBER(SEARCH(Categories[Description],tblTrans[[#This Row],[Description]])),Categories[Subcategory],"Uncategorised")</f>
        <v>Groceries</v>
      </c>
      <c r="I227" s="2" t="str" cm="1">
        <f t="array" ref="I227">_xlfn.XLOOKUP(TRUE,ISNUMBER(SEARCH(Categories[Description],tblTrans[[#This Row],[Description]])),Categories[Category],"Uncategorised")</f>
        <v>Living Expenses</v>
      </c>
      <c r="J227" s="2" t="str" cm="1">
        <f t="array" ref="J227">_xlfn.XLOOKUP(TRUE,ISNUMBER(SEARCH(Categories[Description],tblTrans[[#This Row],[Description]])),Categories[Category Type],"Uncategorised")</f>
        <v>Expense</v>
      </c>
    </row>
    <row r="228" spans="2:10" x14ac:dyDescent="0.25">
      <c r="B228" t="s">
        <v>59</v>
      </c>
      <c r="C228" s="1">
        <v>46151</v>
      </c>
      <c r="D228" t="s">
        <v>69</v>
      </c>
      <c r="E228" s="2">
        <v>54.1</v>
      </c>
      <c r="F228" s="2"/>
      <c r="G228" s="2">
        <f>tblTrans[[#This Row],[Credit (Income)]]-tblTrans[[#This Row],[Debit (Spend)]]</f>
        <v>-54.1</v>
      </c>
      <c r="H228" s="2" t="str" cm="1">
        <f t="array" ref="H228">_xlfn.XLOOKUP(TRUE,ISNUMBER(SEARCH(Categories[Description],tblTrans[[#This Row],[Description]])),Categories[Subcategory],"Uncategorised")</f>
        <v>Gas/Electrics</v>
      </c>
      <c r="I228" s="2" t="str" cm="1">
        <f t="array" ref="I228">_xlfn.XLOOKUP(TRUE,ISNUMBER(SEARCH(Categories[Description],tblTrans[[#This Row],[Description]])),Categories[Category],"Uncategorised")</f>
        <v>Living Expenses</v>
      </c>
      <c r="J228" s="2" t="str" cm="1">
        <f t="array" ref="J228">_xlfn.XLOOKUP(TRUE,ISNUMBER(SEARCH(Categories[Description],tblTrans[[#This Row],[Description]])),Categories[Category Type],"Uncategorised")</f>
        <v>Expense</v>
      </c>
    </row>
    <row r="229" spans="2:10" x14ac:dyDescent="0.25">
      <c r="B229" t="s">
        <v>63</v>
      </c>
      <c r="C229" s="1">
        <v>46151</v>
      </c>
      <c r="D229" t="s">
        <v>64</v>
      </c>
      <c r="E229" s="2">
        <v>5</v>
      </c>
      <c r="F229" s="2"/>
      <c r="G229" s="2">
        <f>tblTrans[[#This Row],[Credit (Income)]]-tblTrans[[#This Row],[Debit (Spend)]]</f>
        <v>-5</v>
      </c>
      <c r="H229" s="2" t="str" cm="1">
        <f t="array" ref="H229">_xlfn.XLOOKUP(TRUE,ISNUMBER(SEARCH(Categories[Description],tblTrans[[#This Row],[Description]])),Categories[Subcategory],"Uncategorised")</f>
        <v>Coffee</v>
      </c>
      <c r="I229" s="2" t="str" cm="1">
        <f t="array" ref="I229">_xlfn.XLOOKUP(TRUE,ISNUMBER(SEARCH(Categories[Description],tblTrans[[#This Row],[Description]])),Categories[Category],"Uncategorised")</f>
        <v>Discretionary</v>
      </c>
      <c r="J229" s="2" t="str" cm="1">
        <f t="array" ref="J229">_xlfn.XLOOKUP(TRUE,ISNUMBER(SEARCH(Categories[Description],tblTrans[[#This Row],[Description]])),Categories[Category Type],"Uncategorised")</f>
        <v>Expense</v>
      </c>
    </row>
    <row r="230" spans="2:10" x14ac:dyDescent="0.25">
      <c r="B230" t="s">
        <v>63</v>
      </c>
      <c r="C230" s="1">
        <v>46152</v>
      </c>
      <c r="D230" t="s">
        <v>64</v>
      </c>
      <c r="E230" s="2">
        <v>5</v>
      </c>
      <c r="F230" s="2"/>
      <c r="G230" s="2">
        <f>tblTrans[[#This Row],[Credit (Income)]]-tblTrans[[#This Row],[Debit (Spend)]]</f>
        <v>-5</v>
      </c>
      <c r="H230" s="2" t="str" cm="1">
        <f t="array" ref="H230">_xlfn.XLOOKUP(TRUE,ISNUMBER(SEARCH(Categories[Description],tblTrans[[#This Row],[Description]])),Categories[Subcategory],"Uncategorised")</f>
        <v>Coffee</v>
      </c>
      <c r="I230" s="2" t="str" cm="1">
        <f t="array" ref="I230">_xlfn.XLOOKUP(TRUE,ISNUMBER(SEARCH(Categories[Description],tblTrans[[#This Row],[Description]])),Categories[Category],"Uncategorised")</f>
        <v>Discretionary</v>
      </c>
      <c r="J230" s="2" t="str" cm="1">
        <f t="array" ref="J230">_xlfn.XLOOKUP(TRUE,ISNUMBER(SEARCH(Categories[Description],tblTrans[[#This Row],[Description]])),Categories[Category Type],"Uncategorised")</f>
        <v>Expense</v>
      </c>
    </row>
    <row r="231" spans="2:10" x14ac:dyDescent="0.25">
      <c r="B231" t="s">
        <v>63</v>
      </c>
      <c r="C231" s="1">
        <v>46153</v>
      </c>
      <c r="D231" t="s">
        <v>196</v>
      </c>
      <c r="E231" s="2">
        <v>81</v>
      </c>
      <c r="F231" s="2"/>
      <c r="G231" s="2">
        <f>tblTrans[[#This Row],[Credit (Income)]]-tblTrans[[#This Row],[Debit (Spend)]]</f>
        <v>-81</v>
      </c>
      <c r="H231" s="2" t="str" cm="1">
        <f t="array" ref="H231">_xlfn.XLOOKUP(TRUE,ISNUMBER(SEARCH(Categories[Description],tblTrans[[#This Row],[Description]])),Categories[Subcategory],"Uncategorised")</f>
        <v>MV Fuel</v>
      </c>
      <c r="I231" s="2" t="str" cm="1">
        <f t="array" ref="I231">_xlfn.XLOOKUP(TRUE,ISNUMBER(SEARCH(Categories[Description],tblTrans[[#This Row],[Description]])),Categories[Category],"Uncategorised")</f>
        <v>Transport</v>
      </c>
      <c r="J231" s="2" t="str" cm="1">
        <f t="array" ref="J231">_xlfn.XLOOKUP(TRUE,ISNUMBER(SEARCH(Categories[Description],tblTrans[[#This Row],[Description]])),Categories[Category Type],"Uncategorised")</f>
        <v>Expense</v>
      </c>
    </row>
    <row r="232" spans="2:10" x14ac:dyDescent="0.25">
      <c r="B232" t="s">
        <v>63</v>
      </c>
      <c r="C232" s="1">
        <v>46153</v>
      </c>
      <c r="D232" t="s">
        <v>64</v>
      </c>
      <c r="E232" s="2">
        <v>5</v>
      </c>
      <c r="F232" s="2"/>
      <c r="G232" s="2">
        <f>tblTrans[[#This Row],[Credit (Income)]]-tblTrans[[#This Row],[Debit (Spend)]]</f>
        <v>-5</v>
      </c>
      <c r="H232" s="2" t="str" cm="1">
        <f t="array" ref="H232">_xlfn.XLOOKUP(TRUE,ISNUMBER(SEARCH(Categories[Description],tblTrans[[#This Row],[Description]])),Categories[Subcategory],"Uncategorised")</f>
        <v>Coffee</v>
      </c>
      <c r="I232" s="2" t="str" cm="1">
        <f t="array" ref="I232">_xlfn.XLOOKUP(TRUE,ISNUMBER(SEARCH(Categories[Description],tblTrans[[#This Row],[Description]])),Categories[Category],"Uncategorised")</f>
        <v>Discretionary</v>
      </c>
      <c r="J232" s="2" t="str" cm="1">
        <f t="array" ref="J232">_xlfn.XLOOKUP(TRUE,ISNUMBER(SEARCH(Categories[Description],tblTrans[[#This Row],[Description]])),Categories[Category Type],"Uncategorised")</f>
        <v>Expense</v>
      </c>
    </row>
    <row r="233" spans="2:10" x14ac:dyDescent="0.25">
      <c r="B233" t="s">
        <v>63</v>
      </c>
      <c r="C233" s="1">
        <v>46154</v>
      </c>
      <c r="D233" t="s">
        <v>64</v>
      </c>
      <c r="E233" s="2">
        <v>5</v>
      </c>
      <c r="F233" s="2"/>
      <c r="G233" s="2">
        <f>tblTrans[[#This Row],[Credit (Income)]]-tblTrans[[#This Row],[Debit (Spend)]]</f>
        <v>-5</v>
      </c>
      <c r="H233" s="2" t="str" cm="1">
        <f t="array" ref="H233">_xlfn.XLOOKUP(TRUE,ISNUMBER(SEARCH(Categories[Description],tblTrans[[#This Row],[Description]])),Categories[Subcategory],"Uncategorised")</f>
        <v>Coffee</v>
      </c>
      <c r="I233" s="2" t="str" cm="1">
        <f t="array" ref="I233">_xlfn.XLOOKUP(TRUE,ISNUMBER(SEARCH(Categories[Description],tblTrans[[#This Row],[Description]])),Categories[Category],"Uncategorised")</f>
        <v>Discretionary</v>
      </c>
      <c r="J233" s="2" t="str" cm="1">
        <f t="array" ref="J233">_xlfn.XLOOKUP(TRUE,ISNUMBER(SEARCH(Categories[Description],tblTrans[[#This Row],[Description]])),Categories[Category Type],"Uncategorised")</f>
        <v>Expense</v>
      </c>
    </row>
    <row r="234" spans="2:10" x14ac:dyDescent="0.25">
      <c r="B234" t="s">
        <v>63</v>
      </c>
      <c r="C234" s="1">
        <v>46155</v>
      </c>
      <c r="D234" t="s">
        <v>68</v>
      </c>
      <c r="E234" s="2">
        <v>139.1</v>
      </c>
      <c r="F234" s="2"/>
      <c r="G234" s="2">
        <f>tblTrans[[#This Row],[Credit (Income)]]-tblTrans[[#This Row],[Debit (Spend)]]</f>
        <v>-139.1</v>
      </c>
      <c r="H234" s="2" t="str" cm="1">
        <f t="array" ref="H234">_xlfn.XLOOKUP(TRUE,ISNUMBER(SEARCH(Categories[Description],tblTrans[[#This Row],[Description]])),Categories[Subcategory],"Uncategorised")</f>
        <v>Groceries</v>
      </c>
      <c r="I234" s="2" t="str" cm="1">
        <f t="array" ref="I234">_xlfn.XLOOKUP(TRUE,ISNUMBER(SEARCH(Categories[Description],tblTrans[[#This Row],[Description]])),Categories[Category],"Uncategorised")</f>
        <v>Living Expenses</v>
      </c>
      <c r="J234" s="2" t="str" cm="1">
        <f t="array" ref="J234">_xlfn.XLOOKUP(TRUE,ISNUMBER(SEARCH(Categories[Description],tblTrans[[#This Row],[Description]])),Categories[Category Type],"Uncategorised")</f>
        <v>Expense</v>
      </c>
    </row>
    <row r="235" spans="2:10" x14ac:dyDescent="0.25">
      <c r="B235" t="s">
        <v>63</v>
      </c>
      <c r="C235" s="1">
        <v>46155</v>
      </c>
      <c r="D235" t="s">
        <v>64</v>
      </c>
      <c r="E235" s="2">
        <v>5</v>
      </c>
      <c r="F235" s="2"/>
      <c r="G235" s="2">
        <f>tblTrans[[#This Row],[Credit (Income)]]-tblTrans[[#This Row],[Debit (Spend)]]</f>
        <v>-5</v>
      </c>
      <c r="H235" s="2" t="str" cm="1">
        <f t="array" ref="H235">_xlfn.XLOOKUP(TRUE,ISNUMBER(SEARCH(Categories[Description],tblTrans[[#This Row],[Description]])),Categories[Subcategory],"Uncategorised")</f>
        <v>Coffee</v>
      </c>
      <c r="I235" s="2" t="str" cm="1">
        <f t="array" ref="I235">_xlfn.XLOOKUP(TRUE,ISNUMBER(SEARCH(Categories[Description],tblTrans[[#This Row],[Description]])),Categories[Category],"Uncategorised")</f>
        <v>Discretionary</v>
      </c>
      <c r="J235" s="2" t="str" cm="1">
        <f t="array" ref="J235">_xlfn.XLOOKUP(TRUE,ISNUMBER(SEARCH(Categories[Description],tblTrans[[#This Row],[Description]])),Categories[Category Type],"Uncategorised")</f>
        <v>Expense</v>
      </c>
    </row>
    <row r="236" spans="2:10" x14ac:dyDescent="0.25">
      <c r="B236" t="s">
        <v>63</v>
      </c>
      <c r="C236" s="1">
        <v>46156</v>
      </c>
      <c r="D236" t="s">
        <v>64</v>
      </c>
      <c r="E236" s="2">
        <v>5</v>
      </c>
      <c r="F236" s="2"/>
      <c r="G236" s="2">
        <f>tblTrans[[#This Row],[Credit (Income)]]-tblTrans[[#This Row],[Debit (Spend)]]</f>
        <v>-5</v>
      </c>
      <c r="H236" s="2" t="str" cm="1">
        <f t="array" ref="H236">_xlfn.XLOOKUP(TRUE,ISNUMBER(SEARCH(Categories[Description],tblTrans[[#This Row],[Description]])),Categories[Subcategory],"Uncategorised")</f>
        <v>Coffee</v>
      </c>
      <c r="I236" s="2" t="str" cm="1">
        <f t="array" ref="I236">_xlfn.XLOOKUP(TRUE,ISNUMBER(SEARCH(Categories[Description],tblTrans[[#This Row],[Description]])),Categories[Category],"Uncategorised")</f>
        <v>Discretionary</v>
      </c>
      <c r="J236" s="2" t="str" cm="1">
        <f t="array" ref="J236">_xlfn.XLOOKUP(TRUE,ISNUMBER(SEARCH(Categories[Description],tblTrans[[#This Row],[Description]])),Categories[Category Type],"Uncategorised")</f>
        <v>Expense</v>
      </c>
    </row>
    <row r="237" spans="2:10" x14ac:dyDescent="0.25">
      <c r="B237" t="s">
        <v>63</v>
      </c>
      <c r="C237" s="1">
        <v>46156</v>
      </c>
      <c r="D237" t="s">
        <v>71</v>
      </c>
      <c r="E237" s="2">
        <v>43.9</v>
      </c>
      <c r="F237" s="2"/>
      <c r="G237" s="2">
        <f>tblTrans[[#This Row],[Credit (Income)]]-tblTrans[[#This Row],[Debit (Spend)]]</f>
        <v>-43.9</v>
      </c>
      <c r="H237" s="2" t="str" cm="1">
        <f t="array" ref="H237">_xlfn.XLOOKUP(TRUE,ISNUMBER(SEARCH(Categories[Description],tblTrans[[#This Row],[Description]])),Categories[Subcategory],"Uncategorised")</f>
        <v>Entertainment</v>
      </c>
      <c r="I237" s="2" t="str" cm="1">
        <f t="array" ref="I237">_xlfn.XLOOKUP(TRUE,ISNUMBER(SEARCH(Categories[Description],tblTrans[[#This Row],[Description]])),Categories[Category],"Uncategorised")</f>
        <v>Discretionary</v>
      </c>
      <c r="J237" s="2" t="str" cm="1">
        <f t="array" ref="J237">_xlfn.XLOOKUP(TRUE,ISNUMBER(SEARCH(Categories[Description],tblTrans[[#This Row],[Description]])),Categories[Category Type],"Uncategorised")</f>
        <v>Expense</v>
      </c>
    </row>
    <row r="238" spans="2:10" x14ac:dyDescent="0.25">
      <c r="B238" t="s">
        <v>63</v>
      </c>
      <c r="C238" s="1">
        <v>46156</v>
      </c>
      <c r="D238" t="s">
        <v>72</v>
      </c>
      <c r="E238" s="2">
        <v>101.80000000000001</v>
      </c>
      <c r="F238" s="2"/>
      <c r="G238" s="2">
        <f>tblTrans[[#This Row],[Credit (Income)]]-tblTrans[[#This Row],[Debit (Spend)]]</f>
        <v>-101.80000000000001</v>
      </c>
      <c r="H238" s="2" t="str" cm="1">
        <f t="array" ref="H238">_xlfn.XLOOKUP(TRUE,ISNUMBER(SEARCH(Categories[Description],tblTrans[[#This Row],[Description]])),Categories[Subcategory],"Uncategorised")</f>
        <v>Clothes</v>
      </c>
      <c r="I238" s="2" t="str" cm="1">
        <f t="array" ref="I238">_xlfn.XLOOKUP(TRUE,ISNUMBER(SEARCH(Categories[Description],tblTrans[[#This Row],[Description]])),Categories[Category],"Uncategorised")</f>
        <v>Discretionary</v>
      </c>
      <c r="J238" s="2" t="str" cm="1">
        <f t="array" ref="J238">_xlfn.XLOOKUP(TRUE,ISNUMBER(SEARCH(Categories[Description],tblTrans[[#This Row],[Description]])),Categories[Category Type],"Uncategorised")</f>
        <v>Expense</v>
      </c>
    </row>
    <row r="239" spans="2:10" x14ac:dyDescent="0.25">
      <c r="B239" t="s">
        <v>63</v>
      </c>
      <c r="C239" s="1">
        <v>46156</v>
      </c>
      <c r="D239" t="s">
        <v>73</v>
      </c>
      <c r="E239" s="2">
        <v>55.9</v>
      </c>
      <c r="F239" s="2"/>
      <c r="G239" s="2">
        <f>tblTrans[[#This Row],[Credit (Income)]]-tblTrans[[#This Row],[Debit (Spend)]]</f>
        <v>-55.9</v>
      </c>
      <c r="H239" s="2" t="str" cm="1">
        <f t="array" ref="H239">_xlfn.XLOOKUP(TRUE,ISNUMBER(SEARCH(Categories[Description],tblTrans[[#This Row],[Description]])),Categories[Subcategory],"Uncategorised")</f>
        <v>Restaurant</v>
      </c>
      <c r="I239" s="2" t="str" cm="1">
        <f t="array" ref="I239">_xlfn.XLOOKUP(TRUE,ISNUMBER(SEARCH(Categories[Description],tblTrans[[#This Row],[Description]])),Categories[Category],"Uncategorised")</f>
        <v>Discretionary</v>
      </c>
      <c r="J239" s="2" t="str" cm="1">
        <f t="array" ref="J239">_xlfn.XLOOKUP(TRUE,ISNUMBER(SEARCH(Categories[Description],tblTrans[[#This Row],[Description]])),Categories[Category Type],"Uncategorised")</f>
        <v>Expense</v>
      </c>
    </row>
    <row r="240" spans="2:10" x14ac:dyDescent="0.25">
      <c r="B240" t="s">
        <v>63</v>
      </c>
      <c r="C240" s="1">
        <v>46157</v>
      </c>
      <c r="D240" t="s">
        <v>74</v>
      </c>
      <c r="E240" s="2">
        <v>32</v>
      </c>
      <c r="F240" s="2"/>
      <c r="G240" s="2">
        <f>tblTrans[[#This Row],[Credit (Income)]]-tblTrans[[#This Row],[Debit (Spend)]]</f>
        <v>-32</v>
      </c>
      <c r="H240" s="2" t="str" cm="1">
        <f t="array" ref="H240">_xlfn.XLOOKUP(TRUE,ISNUMBER(SEARCH(Categories[Description],tblTrans[[#This Row],[Description]])),Categories[Subcategory],"Uncategorised")</f>
        <v>Taxi</v>
      </c>
      <c r="I240" s="2" t="str" cm="1">
        <f t="array" ref="I240">_xlfn.XLOOKUP(TRUE,ISNUMBER(SEARCH(Categories[Description],tblTrans[[#This Row],[Description]])),Categories[Category],"Uncategorised")</f>
        <v>Transport</v>
      </c>
      <c r="J240" s="2" t="str" cm="1">
        <f t="array" ref="J240">_xlfn.XLOOKUP(TRUE,ISNUMBER(SEARCH(Categories[Description],tblTrans[[#This Row],[Description]])),Categories[Category Type],"Uncategorised")</f>
        <v>Expense</v>
      </c>
    </row>
    <row r="241" spans="2:10" x14ac:dyDescent="0.25">
      <c r="B241" t="s">
        <v>59</v>
      </c>
      <c r="C241" s="1">
        <v>46158</v>
      </c>
      <c r="D241" t="s">
        <v>75</v>
      </c>
      <c r="E241" s="2">
        <v>30</v>
      </c>
      <c r="F241" s="2"/>
      <c r="G241" s="2">
        <f>tblTrans[[#This Row],[Credit (Income)]]-tblTrans[[#This Row],[Debit (Spend)]]</f>
        <v>-30</v>
      </c>
      <c r="H241" s="2" t="str" cm="1">
        <f t="array" ref="H241">_xlfn.XLOOKUP(TRUE,ISNUMBER(SEARCH(Categories[Description],tblTrans[[#This Row],[Description]])),Categories[Subcategory],"Uncategorised")</f>
        <v>Gym</v>
      </c>
      <c r="I241" s="2" t="str" cm="1">
        <f t="array" ref="I241">_xlfn.XLOOKUP(TRUE,ISNUMBER(SEARCH(Categories[Description],tblTrans[[#This Row],[Description]])),Categories[Category],"Uncategorised")</f>
        <v>Discretionary</v>
      </c>
      <c r="J241" s="2" t="str" cm="1">
        <f t="array" ref="J241">_xlfn.XLOOKUP(TRUE,ISNUMBER(SEARCH(Categories[Description],tblTrans[[#This Row],[Description]])),Categories[Category Type],"Uncategorised")</f>
        <v>Expense</v>
      </c>
    </row>
    <row r="242" spans="2:10" x14ac:dyDescent="0.25">
      <c r="B242" t="s">
        <v>63</v>
      </c>
      <c r="C242" s="1">
        <v>46158</v>
      </c>
      <c r="D242" t="s">
        <v>64</v>
      </c>
      <c r="E242" s="2">
        <v>5</v>
      </c>
      <c r="F242" s="2"/>
      <c r="G242" s="2">
        <f>tblTrans[[#This Row],[Credit (Income)]]-tblTrans[[#This Row],[Debit (Spend)]]</f>
        <v>-5</v>
      </c>
      <c r="H242" s="2" t="str" cm="1">
        <f t="array" ref="H242">_xlfn.XLOOKUP(TRUE,ISNUMBER(SEARCH(Categories[Description],tblTrans[[#This Row],[Description]])),Categories[Subcategory],"Uncategorised")</f>
        <v>Coffee</v>
      </c>
      <c r="I242" s="2" t="str" cm="1">
        <f t="array" ref="I242">_xlfn.XLOOKUP(TRUE,ISNUMBER(SEARCH(Categories[Description],tblTrans[[#This Row],[Description]])),Categories[Category],"Uncategorised")</f>
        <v>Discretionary</v>
      </c>
      <c r="J242" s="2" t="str" cm="1">
        <f t="array" ref="J242">_xlfn.XLOOKUP(TRUE,ISNUMBER(SEARCH(Categories[Description],tblTrans[[#This Row],[Description]])),Categories[Category Type],"Uncategorised")</f>
        <v>Expense</v>
      </c>
    </row>
    <row r="243" spans="2:10" x14ac:dyDescent="0.25">
      <c r="B243" t="s">
        <v>63</v>
      </c>
      <c r="C243" s="1">
        <v>46159</v>
      </c>
      <c r="D243" t="s">
        <v>64</v>
      </c>
      <c r="E243" s="2">
        <v>5</v>
      </c>
      <c r="F243" s="2"/>
      <c r="G243" s="2">
        <f>tblTrans[[#This Row],[Credit (Income)]]-tblTrans[[#This Row],[Debit (Spend)]]</f>
        <v>-5</v>
      </c>
      <c r="H243" s="2" t="str" cm="1">
        <f t="array" ref="H243">_xlfn.XLOOKUP(TRUE,ISNUMBER(SEARCH(Categories[Description],tblTrans[[#This Row],[Description]])),Categories[Subcategory],"Uncategorised")</f>
        <v>Coffee</v>
      </c>
      <c r="I243" s="2" t="str" cm="1">
        <f t="array" ref="I243">_xlfn.XLOOKUP(TRUE,ISNUMBER(SEARCH(Categories[Description],tblTrans[[#This Row],[Description]])),Categories[Category],"Uncategorised")</f>
        <v>Discretionary</v>
      </c>
      <c r="J243" s="2" t="str" cm="1">
        <f t="array" ref="J243">_xlfn.XLOOKUP(TRUE,ISNUMBER(SEARCH(Categories[Description],tblTrans[[#This Row],[Description]])),Categories[Category Type],"Uncategorised")</f>
        <v>Expense</v>
      </c>
    </row>
    <row r="244" spans="2:10" x14ac:dyDescent="0.25">
      <c r="B244" t="s">
        <v>59</v>
      </c>
      <c r="C244" s="1">
        <v>46159</v>
      </c>
      <c r="D244" t="s">
        <v>88</v>
      </c>
      <c r="E244" s="2">
        <v>75</v>
      </c>
      <c r="F244" s="2"/>
      <c r="G244" s="2">
        <f>tblTrans[[#This Row],[Credit (Income)]]-tblTrans[[#This Row],[Debit (Spend)]]</f>
        <v>-75</v>
      </c>
      <c r="H244" s="2" t="str" cm="1">
        <f t="array" ref="H244">_xlfn.XLOOKUP(TRUE,ISNUMBER(SEARCH(Categories[Description],tblTrans[[#This Row],[Description]])),Categories[Subcategory],"Uncategorised")</f>
        <v>Doctor</v>
      </c>
      <c r="I244" s="2" t="str" cm="1">
        <f t="array" ref="I244">_xlfn.XLOOKUP(TRUE,ISNUMBER(SEARCH(Categories[Description],tblTrans[[#This Row],[Description]])),Categories[Category],"Uncategorised")</f>
        <v>Medical</v>
      </c>
      <c r="J244" s="2" t="str" cm="1">
        <f t="array" ref="J244">_xlfn.XLOOKUP(TRUE,ISNUMBER(SEARCH(Categories[Description],tblTrans[[#This Row],[Description]])),Categories[Category Type],"Uncategorised")</f>
        <v>Expense</v>
      </c>
    </row>
    <row r="245" spans="2:10" x14ac:dyDescent="0.25">
      <c r="B245" t="s">
        <v>59</v>
      </c>
      <c r="C245" s="1">
        <v>46159</v>
      </c>
      <c r="D245" t="s">
        <v>77</v>
      </c>
      <c r="E245" s="2">
        <v>40</v>
      </c>
      <c r="F245" s="2"/>
      <c r="G245" s="2">
        <f>tblTrans[[#This Row],[Credit (Income)]]-tblTrans[[#This Row],[Debit (Spend)]]</f>
        <v>-40</v>
      </c>
      <c r="H245" s="2" t="str" cm="1">
        <f t="array" ref="H245">_xlfn.XLOOKUP(TRUE,ISNUMBER(SEARCH(Categories[Description],tblTrans[[#This Row],[Description]])),Categories[Subcategory],"Uncategorised")</f>
        <v>Phone</v>
      </c>
      <c r="I245" s="2" t="str" cm="1">
        <f t="array" ref="I245">_xlfn.XLOOKUP(TRUE,ISNUMBER(SEARCH(Categories[Description],tblTrans[[#This Row],[Description]])),Categories[Category],"Uncategorised")</f>
        <v>Living Expenses</v>
      </c>
      <c r="J245" s="2" t="str" cm="1">
        <f t="array" ref="J245">_xlfn.XLOOKUP(TRUE,ISNUMBER(SEARCH(Categories[Description],tblTrans[[#This Row],[Description]])),Categories[Category Type],"Uncategorised")</f>
        <v>Expense</v>
      </c>
    </row>
    <row r="246" spans="2:10" x14ac:dyDescent="0.25">
      <c r="B246" t="s">
        <v>59</v>
      </c>
      <c r="C246" s="1">
        <v>46159</v>
      </c>
      <c r="D246" t="s">
        <v>60</v>
      </c>
      <c r="E246" s="2">
        <v>500</v>
      </c>
      <c r="F246" s="2"/>
      <c r="G246" s="2">
        <f>tblTrans[[#This Row],[Credit (Income)]]-tblTrans[[#This Row],[Debit (Spend)]]</f>
        <v>-500</v>
      </c>
      <c r="H246" s="2" t="str" cm="1">
        <f t="array" ref="H246">_xlfn.XLOOKUP(TRUE,ISNUMBER(SEARCH(Categories[Description],tblTrans[[#This Row],[Description]])),Categories[Subcategory],"Uncategorised")</f>
        <v>Savings</v>
      </c>
      <c r="I246" s="2" t="str" cm="1">
        <f t="array" ref="I246">_xlfn.XLOOKUP(TRUE,ISNUMBER(SEARCH(Categories[Description],tblTrans[[#This Row],[Description]])),Categories[Category],"Uncategorised")</f>
        <v>Transfer</v>
      </c>
      <c r="J246" s="2" t="str" cm="1">
        <f t="array" ref="J246">_xlfn.XLOOKUP(TRUE,ISNUMBER(SEARCH(Categories[Description],tblTrans[[#This Row],[Description]])),Categories[Category Type],"Uncategorised")</f>
        <v>Not Reported</v>
      </c>
    </row>
    <row r="247" spans="2:10" x14ac:dyDescent="0.25">
      <c r="B247" t="s">
        <v>57</v>
      </c>
      <c r="C247" s="1">
        <v>46159</v>
      </c>
      <c r="D247" t="s">
        <v>61</v>
      </c>
      <c r="E247" s="2"/>
      <c r="F247" s="2">
        <v>500</v>
      </c>
      <c r="G247" s="2">
        <f>tblTrans[[#This Row],[Credit (Income)]]-tblTrans[[#This Row],[Debit (Spend)]]</f>
        <v>500</v>
      </c>
      <c r="H247" s="2" t="str" cm="1">
        <f t="array" ref="H247">_xlfn.XLOOKUP(TRUE,ISNUMBER(SEARCH(Categories[Description],tblTrans[[#This Row],[Description]])),Categories[Subcategory],"Uncategorised")</f>
        <v>Bank Transfer</v>
      </c>
      <c r="I247" s="2" t="str" cm="1">
        <f t="array" ref="I247">_xlfn.XLOOKUP(TRUE,ISNUMBER(SEARCH(Categories[Description],tblTrans[[#This Row],[Description]])),Categories[Category],"Uncategorised")</f>
        <v>Transfer</v>
      </c>
      <c r="J247" s="2" t="str" cm="1">
        <f t="array" ref="J247">_xlfn.XLOOKUP(TRUE,ISNUMBER(SEARCH(Categories[Description],tblTrans[[#This Row],[Description]])),Categories[Category Type],"Uncategorised")</f>
        <v>Not Reported</v>
      </c>
    </row>
    <row r="248" spans="2:10" x14ac:dyDescent="0.25">
      <c r="B248" t="s">
        <v>63</v>
      </c>
      <c r="C248" s="1">
        <v>46160</v>
      </c>
      <c r="D248" t="s">
        <v>78</v>
      </c>
      <c r="E248" s="2">
        <v>49</v>
      </c>
      <c r="F248" s="2"/>
      <c r="G248" s="2">
        <f>tblTrans[[#This Row],[Credit (Income)]]-tblTrans[[#This Row],[Debit (Spend)]]</f>
        <v>-49</v>
      </c>
      <c r="H248" s="2" t="str" cm="1">
        <f t="array" ref="H248">_xlfn.XLOOKUP(TRUE,ISNUMBER(SEARCH(Categories[Description],tblTrans[[#This Row],[Description]])),Categories[Subcategory],"Uncategorised")</f>
        <v>Gifts</v>
      </c>
      <c r="I248" s="2" t="str" cm="1">
        <f t="array" ref="I248">_xlfn.XLOOKUP(TRUE,ISNUMBER(SEARCH(Categories[Description],tblTrans[[#This Row],[Description]])),Categories[Category],"Uncategorised")</f>
        <v>Discretionary</v>
      </c>
      <c r="J248" s="2" t="str" cm="1">
        <f t="array" ref="J248">_xlfn.XLOOKUP(TRUE,ISNUMBER(SEARCH(Categories[Description],tblTrans[[#This Row],[Description]])),Categories[Category Type],"Uncategorised")</f>
        <v>Expense</v>
      </c>
    </row>
    <row r="249" spans="2:10" x14ac:dyDescent="0.25">
      <c r="B249" t="s">
        <v>63</v>
      </c>
      <c r="C249" s="1">
        <v>46160</v>
      </c>
      <c r="D249" t="s">
        <v>79</v>
      </c>
      <c r="E249" s="2">
        <v>35</v>
      </c>
      <c r="F249" s="2"/>
      <c r="G249" s="2">
        <f>tblTrans[[#This Row],[Credit (Income)]]-tblTrans[[#This Row],[Debit (Spend)]]</f>
        <v>-35</v>
      </c>
      <c r="H249" s="2" t="str" cm="1">
        <f t="array" ref="H249">_xlfn.XLOOKUP(TRUE,ISNUMBER(SEARCH(Categories[Description],tblTrans[[#This Row],[Description]])),Categories[Subcategory],"Uncategorised")</f>
        <v>Entertainment</v>
      </c>
      <c r="I249" s="2" t="str" cm="1">
        <f t="array" ref="I249">_xlfn.XLOOKUP(TRUE,ISNUMBER(SEARCH(Categories[Description],tblTrans[[#This Row],[Description]])),Categories[Category],"Uncategorised")</f>
        <v>Discretionary</v>
      </c>
      <c r="J249" s="2" t="str" cm="1">
        <f t="array" ref="J249">_xlfn.XLOOKUP(TRUE,ISNUMBER(SEARCH(Categories[Description],tblTrans[[#This Row],[Description]])),Categories[Category Type],"Uncategorised")</f>
        <v>Expense</v>
      </c>
    </row>
    <row r="250" spans="2:10" x14ac:dyDescent="0.25">
      <c r="B250" t="s">
        <v>63</v>
      </c>
      <c r="C250" s="1">
        <v>46160</v>
      </c>
      <c r="D250" t="s">
        <v>64</v>
      </c>
      <c r="E250" s="2">
        <v>5</v>
      </c>
      <c r="F250" s="2"/>
      <c r="G250" s="2">
        <f>tblTrans[[#This Row],[Credit (Income)]]-tblTrans[[#This Row],[Debit (Spend)]]</f>
        <v>-5</v>
      </c>
      <c r="H250" s="2" t="str" cm="1">
        <f t="array" ref="H250">_xlfn.XLOOKUP(TRUE,ISNUMBER(SEARCH(Categories[Description],tblTrans[[#This Row],[Description]])),Categories[Subcategory],"Uncategorised")</f>
        <v>Coffee</v>
      </c>
      <c r="I250" s="2" t="str" cm="1">
        <f t="array" ref="I250">_xlfn.XLOOKUP(TRUE,ISNUMBER(SEARCH(Categories[Description],tblTrans[[#This Row],[Description]])),Categories[Category],"Uncategorised")</f>
        <v>Discretionary</v>
      </c>
      <c r="J250" s="2" t="str" cm="1">
        <f t="array" ref="J250">_xlfn.XLOOKUP(TRUE,ISNUMBER(SEARCH(Categories[Description],tblTrans[[#This Row],[Description]])),Categories[Category Type],"Uncategorised")</f>
        <v>Expense</v>
      </c>
    </row>
    <row r="251" spans="2:10" x14ac:dyDescent="0.25">
      <c r="B251" t="s">
        <v>63</v>
      </c>
      <c r="C251" s="1">
        <v>46161</v>
      </c>
      <c r="D251" t="s">
        <v>64</v>
      </c>
      <c r="E251" s="2">
        <v>5</v>
      </c>
      <c r="F251" s="2"/>
      <c r="G251" s="2">
        <f>tblTrans[[#This Row],[Credit (Income)]]-tblTrans[[#This Row],[Debit (Spend)]]</f>
        <v>-5</v>
      </c>
      <c r="H251" s="2" t="str" cm="1">
        <f t="array" ref="H251">_xlfn.XLOOKUP(TRUE,ISNUMBER(SEARCH(Categories[Description],tblTrans[[#This Row],[Description]])),Categories[Subcategory],"Uncategorised")</f>
        <v>Coffee</v>
      </c>
      <c r="I251" s="2" t="str" cm="1">
        <f t="array" ref="I251">_xlfn.XLOOKUP(TRUE,ISNUMBER(SEARCH(Categories[Description],tblTrans[[#This Row],[Description]])),Categories[Category],"Uncategorised")</f>
        <v>Discretionary</v>
      </c>
      <c r="J251" s="2" t="str" cm="1">
        <f t="array" ref="J251">_xlfn.XLOOKUP(TRUE,ISNUMBER(SEARCH(Categories[Description],tblTrans[[#This Row],[Description]])),Categories[Category Type],"Uncategorised")</f>
        <v>Expense</v>
      </c>
    </row>
    <row r="252" spans="2:10" x14ac:dyDescent="0.25">
      <c r="B252" t="s">
        <v>63</v>
      </c>
      <c r="C252" s="1">
        <v>46162</v>
      </c>
      <c r="D252" t="s">
        <v>64</v>
      </c>
      <c r="E252" s="2">
        <v>5</v>
      </c>
      <c r="F252" s="2"/>
      <c r="G252" s="2">
        <f>tblTrans[[#This Row],[Credit (Income)]]-tblTrans[[#This Row],[Debit (Spend)]]</f>
        <v>-5</v>
      </c>
      <c r="H252" s="2" t="str" cm="1">
        <f t="array" ref="H252">_xlfn.XLOOKUP(TRUE,ISNUMBER(SEARCH(Categories[Description],tblTrans[[#This Row],[Description]])),Categories[Subcategory],"Uncategorised")</f>
        <v>Coffee</v>
      </c>
      <c r="I252" s="2" t="str" cm="1">
        <f t="array" ref="I252">_xlfn.XLOOKUP(TRUE,ISNUMBER(SEARCH(Categories[Description],tblTrans[[#This Row],[Description]])),Categories[Category],"Uncategorised")</f>
        <v>Discretionary</v>
      </c>
      <c r="J252" s="2" t="str" cm="1">
        <f t="array" ref="J252">_xlfn.XLOOKUP(TRUE,ISNUMBER(SEARCH(Categories[Description],tblTrans[[#This Row],[Description]])),Categories[Category Type],"Uncategorised")</f>
        <v>Expense</v>
      </c>
    </row>
    <row r="253" spans="2:10" x14ac:dyDescent="0.25">
      <c r="B253" t="s">
        <v>63</v>
      </c>
      <c r="C253" s="1">
        <v>46162</v>
      </c>
      <c r="D253" t="s">
        <v>68</v>
      </c>
      <c r="E253" s="2">
        <v>174</v>
      </c>
      <c r="F253" s="2"/>
      <c r="G253" s="2">
        <f>tblTrans[[#This Row],[Credit (Income)]]-tblTrans[[#This Row],[Debit (Spend)]]</f>
        <v>-174</v>
      </c>
      <c r="H253" s="2" t="str" cm="1">
        <f t="array" ref="H253">_xlfn.XLOOKUP(TRUE,ISNUMBER(SEARCH(Categories[Description],tblTrans[[#This Row],[Description]])),Categories[Subcategory],"Uncategorised")</f>
        <v>Groceries</v>
      </c>
      <c r="I253" s="2" t="str" cm="1">
        <f t="array" ref="I253">_xlfn.XLOOKUP(TRUE,ISNUMBER(SEARCH(Categories[Description],tblTrans[[#This Row],[Description]])),Categories[Category],"Uncategorised")</f>
        <v>Living Expenses</v>
      </c>
      <c r="J253" s="2" t="str" cm="1">
        <f t="array" ref="J253">_xlfn.XLOOKUP(TRUE,ISNUMBER(SEARCH(Categories[Description],tblTrans[[#This Row],[Description]])),Categories[Category Type],"Uncategorised")</f>
        <v>Expense</v>
      </c>
    </row>
    <row r="254" spans="2:10" x14ac:dyDescent="0.25">
      <c r="B254" t="s">
        <v>63</v>
      </c>
      <c r="C254" s="1">
        <v>46163</v>
      </c>
      <c r="D254" t="s">
        <v>80</v>
      </c>
      <c r="E254" s="2">
        <v>41.1</v>
      </c>
      <c r="F254" s="2"/>
      <c r="G254" s="2">
        <f>tblTrans[[#This Row],[Credit (Income)]]-tblTrans[[#This Row],[Debit (Spend)]]</f>
        <v>-41.1</v>
      </c>
      <c r="H254" s="2" t="str" cm="1">
        <f t="array" ref="H254">_xlfn.XLOOKUP(TRUE,ISNUMBER(SEARCH(Categories[Description],tblTrans[[#This Row],[Description]])),Categories[Subcategory],"Uncategorised")</f>
        <v>Restaurant</v>
      </c>
      <c r="I254" s="2" t="str" cm="1">
        <f t="array" ref="I254">_xlfn.XLOOKUP(TRUE,ISNUMBER(SEARCH(Categories[Description],tblTrans[[#This Row],[Description]])),Categories[Category],"Uncategorised")</f>
        <v>Discretionary</v>
      </c>
      <c r="J254" s="2" t="str" cm="1">
        <f t="array" ref="J254">_xlfn.XLOOKUP(TRUE,ISNUMBER(SEARCH(Categories[Description],tblTrans[[#This Row],[Description]])),Categories[Category Type],"Uncategorised")</f>
        <v>Expense</v>
      </c>
    </row>
    <row r="255" spans="2:10" x14ac:dyDescent="0.25">
      <c r="B255" t="s">
        <v>63</v>
      </c>
      <c r="C255" s="1">
        <v>46164</v>
      </c>
      <c r="D255" t="s">
        <v>81</v>
      </c>
      <c r="E255" s="2">
        <v>16.2</v>
      </c>
      <c r="F255" s="2"/>
      <c r="G255" s="2">
        <f>tblTrans[[#This Row],[Credit (Income)]]-tblTrans[[#This Row],[Debit (Spend)]]</f>
        <v>-16.2</v>
      </c>
      <c r="H255" s="2" t="str" cm="1">
        <f t="array" ref="H255">_xlfn.XLOOKUP(TRUE,ISNUMBER(SEARCH(Categories[Description],tblTrans[[#This Row],[Description]])),Categories[Subcategory],"Uncategorised")</f>
        <v>Restaurant</v>
      </c>
      <c r="I255" s="2" t="str" cm="1">
        <f t="array" ref="I255">_xlfn.XLOOKUP(TRUE,ISNUMBER(SEARCH(Categories[Description],tblTrans[[#This Row],[Description]])),Categories[Category],"Uncategorised")</f>
        <v>Discretionary</v>
      </c>
      <c r="J255" s="2" t="str" cm="1">
        <f t="array" ref="J255">_xlfn.XLOOKUP(TRUE,ISNUMBER(SEARCH(Categories[Description],tblTrans[[#This Row],[Description]])),Categories[Category Type],"Uncategorised")</f>
        <v>Expense</v>
      </c>
    </row>
    <row r="256" spans="2:10" x14ac:dyDescent="0.25">
      <c r="B256" t="s">
        <v>59</v>
      </c>
      <c r="C256" s="1">
        <v>46165</v>
      </c>
      <c r="D256" t="s">
        <v>82</v>
      </c>
      <c r="E256" s="2">
        <v>55</v>
      </c>
      <c r="F256" s="2"/>
      <c r="G256" s="2">
        <f>tblTrans[[#This Row],[Credit (Income)]]-tblTrans[[#This Row],[Debit (Spend)]]</f>
        <v>-55</v>
      </c>
      <c r="H256" s="2" t="str" cm="1">
        <f t="array" ref="H256">_xlfn.XLOOKUP(TRUE,ISNUMBER(SEARCH(Categories[Description],tblTrans[[#This Row],[Description]])),Categories[Subcategory],"Uncategorised")</f>
        <v>Donation</v>
      </c>
      <c r="I256" s="2" t="str" cm="1">
        <f t="array" ref="I256">_xlfn.XLOOKUP(TRUE,ISNUMBER(SEARCH(Categories[Description],tblTrans[[#This Row],[Description]])),Categories[Category],"Uncategorised")</f>
        <v>Discretionary</v>
      </c>
      <c r="J256" s="2" t="str" cm="1">
        <f t="array" ref="J256">_xlfn.XLOOKUP(TRUE,ISNUMBER(SEARCH(Categories[Description],tblTrans[[#This Row],[Description]])),Categories[Category Type],"Uncategorised")</f>
        <v>Expense</v>
      </c>
    </row>
    <row r="257" spans="2:10" x14ac:dyDescent="0.25">
      <c r="B257" t="s">
        <v>63</v>
      </c>
      <c r="C257" s="1">
        <v>46165</v>
      </c>
      <c r="D257" t="s">
        <v>196</v>
      </c>
      <c r="E257" s="2">
        <v>67</v>
      </c>
      <c r="F257" s="2"/>
      <c r="G257" s="2">
        <f>tblTrans[[#This Row],[Credit (Income)]]-tblTrans[[#This Row],[Debit (Spend)]]</f>
        <v>-67</v>
      </c>
      <c r="H257" s="2" t="str" cm="1">
        <f t="array" ref="H257">_xlfn.XLOOKUP(TRUE,ISNUMBER(SEARCH(Categories[Description],tblTrans[[#This Row],[Description]])),Categories[Subcategory],"Uncategorised")</f>
        <v>MV Fuel</v>
      </c>
      <c r="I257" s="2" t="str" cm="1">
        <f t="array" ref="I257">_xlfn.XLOOKUP(TRUE,ISNUMBER(SEARCH(Categories[Description],tblTrans[[#This Row],[Description]])),Categories[Category],"Uncategorised")</f>
        <v>Transport</v>
      </c>
      <c r="J257" s="2" t="str" cm="1">
        <f t="array" ref="J257">_xlfn.XLOOKUP(TRUE,ISNUMBER(SEARCH(Categories[Description],tblTrans[[#This Row],[Description]])),Categories[Category Type],"Uncategorised")</f>
        <v>Expense</v>
      </c>
    </row>
    <row r="258" spans="2:10" x14ac:dyDescent="0.25">
      <c r="B258" t="s">
        <v>63</v>
      </c>
      <c r="C258" s="1">
        <v>46165</v>
      </c>
      <c r="D258" t="s">
        <v>64</v>
      </c>
      <c r="E258" s="2">
        <v>5</v>
      </c>
      <c r="F258" s="2"/>
      <c r="G258" s="2">
        <f>tblTrans[[#This Row],[Credit (Income)]]-tblTrans[[#This Row],[Debit (Spend)]]</f>
        <v>-5</v>
      </c>
      <c r="H258" s="2" t="str" cm="1">
        <f t="array" ref="H258">_xlfn.XLOOKUP(TRUE,ISNUMBER(SEARCH(Categories[Description],tblTrans[[#This Row],[Description]])),Categories[Subcategory],"Uncategorised")</f>
        <v>Coffee</v>
      </c>
      <c r="I258" s="2" t="str" cm="1">
        <f t="array" ref="I258">_xlfn.XLOOKUP(TRUE,ISNUMBER(SEARCH(Categories[Description],tblTrans[[#This Row],[Description]])),Categories[Category],"Uncategorised")</f>
        <v>Discretionary</v>
      </c>
      <c r="J258" s="2" t="str" cm="1">
        <f t="array" ref="J258">_xlfn.XLOOKUP(TRUE,ISNUMBER(SEARCH(Categories[Description],tblTrans[[#This Row],[Description]])),Categories[Category Type],"Uncategorised")</f>
        <v>Expense</v>
      </c>
    </row>
    <row r="259" spans="2:10" x14ac:dyDescent="0.25">
      <c r="B259" t="s">
        <v>63</v>
      </c>
      <c r="C259" s="1">
        <v>46166</v>
      </c>
      <c r="D259" t="s">
        <v>64</v>
      </c>
      <c r="E259" s="2">
        <v>5</v>
      </c>
      <c r="F259" s="2"/>
      <c r="G259" s="2">
        <f>tblTrans[[#This Row],[Credit (Income)]]-tblTrans[[#This Row],[Debit (Spend)]]</f>
        <v>-5</v>
      </c>
      <c r="H259" s="2" t="str" cm="1">
        <f t="array" ref="H259">_xlfn.XLOOKUP(TRUE,ISNUMBER(SEARCH(Categories[Description],tblTrans[[#This Row],[Description]])),Categories[Subcategory],"Uncategorised")</f>
        <v>Coffee</v>
      </c>
      <c r="I259" s="2" t="str" cm="1">
        <f t="array" ref="I259">_xlfn.XLOOKUP(TRUE,ISNUMBER(SEARCH(Categories[Description],tblTrans[[#This Row],[Description]])),Categories[Category],"Uncategorised")</f>
        <v>Discretionary</v>
      </c>
      <c r="J259" s="2" t="str" cm="1">
        <f t="array" ref="J259">_xlfn.XLOOKUP(TRUE,ISNUMBER(SEARCH(Categories[Description],tblTrans[[#This Row],[Description]])),Categories[Category Type],"Uncategorised")</f>
        <v>Expense</v>
      </c>
    </row>
    <row r="260" spans="2:10" x14ac:dyDescent="0.25">
      <c r="B260" t="s">
        <v>63</v>
      </c>
      <c r="C260" s="1">
        <v>46167</v>
      </c>
      <c r="D260" t="s">
        <v>64</v>
      </c>
      <c r="E260" s="2">
        <v>5</v>
      </c>
      <c r="F260" s="2"/>
      <c r="G260" s="2">
        <f>tblTrans[[#This Row],[Credit (Income)]]-tblTrans[[#This Row],[Debit (Spend)]]</f>
        <v>-5</v>
      </c>
      <c r="H260" s="2" t="str" cm="1">
        <f t="array" ref="H260">_xlfn.XLOOKUP(TRUE,ISNUMBER(SEARCH(Categories[Description],tblTrans[[#This Row],[Description]])),Categories[Subcategory],"Uncategorised")</f>
        <v>Coffee</v>
      </c>
      <c r="I260" s="2" t="str" cm="1">
        <f t="array" ref="I260">_xlfn.XLOOKUP(TRUE,ISNUMBER(SEARCH(Categories[Description],tblTrans[[#This Row],[Description]])),Categories[Category],"Uncategorised")</f>
        <v>Discretionary</v>
      </c>
      <c r="J260" s="2" t="str" cm="1">
        <f t="array" ref="J260">_xlfn.XLOOKUP(TRUE,ISNUMBER(SEARCH(Categories[Description],tblTrans[[#This Row],[Description]])),Categories[Category Type],"Uncategorised")</f>
        <v>Expense</v>
      </c>
    </row>
    <row r="261" spans="2:10" x14ac:dyDescent="0.25">
      <c r="B261" t="s">
        <v>63</v>
      </c>
      <c r="C261" s="1">
        <v>46168</v>
      </c>
      <c r="D261" t="s">
        <v>64</v>
      </c>
      <c r="E261" s="2">
        <v>5</v>
      </c>
      <c r="F261" s="2"/>
      <c r="G261" s="2">
        <f>tblTrans[[#This Row],[Credit (Income)]]-tblTrans[[#This Row],[Debit (Spend)]]</f>
        <v>-5</v>
      </c>
      <c r="H261" s="2" t="str" cm="1">
        <f t="array" ref="H261">_xlfn.XLOOKUP(TRUE,ISNUMBER(SEARCH(Categories[Description],tblTrans[[#This Row],[Description]])),Categories[Subcategory],"Uncategorised")</f>
        <v>Coffee</v>
      </c>
      <c r="I261" s="2" t="str" cm="1">
        <f t="array" ref="I261">_xlfn.XLOOKUP(TRUE,ISNUMBER(SEARCH(Categories[Description],tblTrans[[#This Row],[Description]])),Categories[Category],"Uncategorised")</f>
        <v>Discretionary</v>
      </c>
      <c r="J261" s="2" t="str" cm="1">
        <f t="array" ref="J261">_xlfn.XLOOKUP(TRUE,ISNUMBER(SEARCH(Categories[Description],tblTrans[[#This Row],[Description]])),Categories[Category Type],"Uncategorised")</f>
        <v>Expense</v>
      </c>
    </row>
    <row r="262" spans="2:10" x14ac:dyDescent="0.25">
      <c r="B262" t="s">
        <v>63</v>
      </c>
      <c r="C262" s="1">
        <v>46169</v>
      </c>
      <c r="D262" t="s">
        <v>64</v>
      </c>
      <c r="E262" s="2">
        <v>5</v>
      </c>
      <c r="F262" s="2"/>
      <c r="G262" s="2">
        <f>tblTrans[[#This Row],[Credit (Income)]]-tblTrans[[#This Row],[Debit (Spend)]]</f>
        <v>-5</v>
      </c>
      <c r="H262" s="2" t="str" cm="1">
        <f t="array" ref="H262">_xlfn.XLOOKUP(TRUE,ISNUMBER(SEARCH(Categories[Description],tblTrans[[#This Row],[Description]])),Categories[Subcategory],"Uncategorised")</f>
        <v>Coffee</v>
      </c>
      <c r="I262" s="2" t="str" cm="1">
        <f t="array" ref="I262">_xlfn.XLOOKUP(TRUE,ISNUMBER(SEARCH(Categories[Description],tblTrans[[#This Row],[Description]])),Categories[Category],"Uncategorised")</f>
        <v>Discretionary</v>
      </c>
      <c r="J262" s="2" t="str" cm="1">
        <f t="array" ref="J262">_xlfn.XLOOKUP(TRUE,ISNUMBER(SEARCH(Categories[Description],tblTrans[[#This Row],[Description]])),Categories[Category Type],"Uncategorised")</f>
        <v>Expense</v>
      </c>
    </row>
    <row r="263" spans="2:10" x14ac:dyDescent="0.25">
      <c r="B263" t="s">
        <v>63</v>
      </c>
      <c r="C263" s="1">
        <v>46169</v>
      </c>
      <c r="D263" t="s">
        <v>68</v>
      </c>
      <c r="E263" s="2">
        <v>165.8</v>
      </c>
      <c r="F263" s="2"/>
      <c r="G263" s="2">
        <f>tblTrans[[#This Row],[Credit (Income)]]-tblTrans[[#This Row],[Debit (Spend)]]</f>
        <v>-165.8</v>
      </c>
      <c r="H263" s="2" t="str" cm="1">
        <f t="array" ref="H263">_xlfn.XLOOKUP(TRUE,ISNUMBER(SEARCH(Categories[Description],tblTrans[[#This Row],[Description]])),Categories[Subcategory],"Uncategorised")</f>
        <v>Groceries</v>
      </c>
      <c r="I263" s="2" t="str" cm="1">
        <f t="array" ref="I263">_xlfn.XLOOKUP(TRUE,ISNUMBER(SEARCH(Categories[Description],tblTrans[[#This Row],[Description]])),Categories[Category],"Uncategorised")</f>
        <v>Living Expenses</v>
      </c>
      <c r="J263" s="2" t="str" cm="1">
        <f t="array" ref="J263">_xlfn.XLOOKUP(TRUE,ISNUMBER(SEARCH(Categories[Description],tblTrans[[#This Row],[Description]])),Categories[Category Type],"Uncategorised")</f>
        <v>Expense</v>
      </c>
    </row>
    <row r="264" spans="2:10" x14ac:dyDescent="0.25">
      <c r="B264" t="s">
        <v>63</v>
      </c>
      <c r="C264" s="1">
        <v>46170</v>
      </c>
      <c r="D264" t="s">
        <v>83</v>
      </c>
      <c r="E264" s="2">
        <v>128.80000000000001</v>
      </c>
      <c r="F264" s="2"/>
      <c r="G264" s="2">
        <f>tblTrans[[#This Row],[Credit (Income)]]-tblTrans[[#This Row],[Debit (Spend)]]</f>
        <v>-128.80000000000001</v>
      </c>
      <c r="H264" s="2" t="str" cm="1">
        <f t="array" ref="H264">_xlfn.XLOOKUP(TRUE,ISNUMBER(SEARCH(Categories[Description],tblTrans[[#This Row],[Description]])),Categories[Subcategory],"Uncategorised")</f>
        <v>Clothes</v>
      </c>
      <c r="I264" s="2" t="str" cm="1">
        <f t="array" ref="I264">_xlfn.XLOOKUP(TRUE,ISNUMBER(SEARCH(Categories[Description],tblTrans[[#This Row],[Description]])),Categories[Category],"Uncategorised")</f>
        <v>Discretionary</v>
      </c>
      <c r="J264" s="2" t="str" cm="1">
        <f t="array" ref="J264">_xlfn.XLOOKUP(TRUE,ISNUMBER(SEARCH(Categories[Description],tblTrans[[#This Row],[Description]])),Categories[Category Type],"Uncategorised")</f>
        <v>Expense</v>
      </c>
    </row>
    <row r="265" spans="2:10" x14ac:dyDescent="0.25">
      <c r="B265" t="s">
        <v>63</v>
      </c>
      <c r="C265" s="1">
        <v>46170</v>
      </c>
      <c r="D265" t="s">
        <v>93</v>
      </c>
      <c r="E265" s="2">
        <v>235</v>
      </c>
      <c r="F265" s="2"/>
      <c r="G265" s="2">
        <f>tblTrans[[#This Row],[Credit (Income)]]-tblTrans[[#This Row],[Debit (Spend)]]</f>
        <v>-235</v>
      </c>
      <c r="H265" s="2" t="str" cm="1">
        <f t="array" ref="H265">_xlfn.XLOOKUP(TRUE,ISNUMBER(SEARCH(Categories[Description],tblTrans[[#This Row],[Description]])),Categories[Subcategory],"Uncategorised")</f>
        <v>Furnishings</v>
      </c>
      <c r="I265" s="2" t="str" cm="1">
        <f t="array" ref="I265">_xlfn.XLOOKUP(TRUE,ISNUMBER(SEARCH(Categories[Description],tblTrans[[#This Row],[Description]])),Categories[Category],"Uncategorised")</f>
        <v>Discretionary</v>
      </c>
      <c r="J265" s="2" t="str" cm="1">
        <f t="array" ref="J265">_xlfn.XLOOKUP(TRUE,ISNUMBER(SEARCH(Categories[Description],tblTrans[[#This Row],[Description]])),Categories[Category Type],"Uncategorised")</f>
        <v>Expense</v>
      </c>
    </row>
    <row r="266" spans="2:10" x14ac:dyDescent="0.25">
      <c r="B266" t="s">
        <v>63</v>
      </c>
      <c r="C266" s="1">
        <v>46171</v>
      </c>
      <c r="D266" t="s">
        <v>72</v>
      </c>
      <c r="E266" s="2">
        <v>149.19999999999999</v>
      </c>
      <c r="F266" s="2"/>
      <c r="G266" s="2">
        <f>tblTrans[[#This Row],[Credit (Income)]]-tblTrans[[#This Row],[Debit (Spend)]]</f>
        <v>-149.19999999999999</v>
      </c>
      <c r="H266" s="2" t="str" cm="1">
        <f t="array" ref="H266">_xlfn.XLOOKUP(TRUE,ISNUMBER(SEARCH(Categories[Description],tblTrans[[#This Row],[Description]])),Categories[Subcategory],"Uncategorised")</f>
        <v>Clothes</v>
      </c>
      <c r="I266" s="2" t="str" cm="1">
        <f t="array" ref="I266">_xlfn.XLOOKUP(TRUE,ISNUMBER(SEARCH(Categories[Description],tblTrans[[#This Row],[Description]])),Categories[Category],"Uncategorised")</f>
        <v>Discretionary</v>
      </c>
      <c r="J266" s="2" t="str" cm="1">
        <f t="array" ref="J266">_xlfn.XLOOKUP(TRUE,ISNUMBER(SEARCH(Categories[Description],tblTrans[[#This Row],[Description]])),Categories[Category Type],"Uncategorised")</f>
        <v>Expense</v>
      </c>
    </row>
    <row r="267" spans="2:10" x14ac:dyDescent="0.25">
      <c r="B267" t="s">
        <v>63</v>
      </c>
      <c r="C267" s="1">
        <v>46171</v>
      </c>
      <c r="D267" t="s">
        <v>74</v>
      </c>
      <c r="E267" s="2">
        <v>27.200000000000003</v>
      </c>
      <c r="F267" s="2"/>
      <c r="G267" s="2">
        <f>tblTrans[[#This Row],[Credit (Income)]]-tblTrans[[#This Row],[Debit (Spend)]]</f>
        <v>-27.200000000000003</v>
      </c>
      <c r="H267" s="2" t="str" cm="1">
        <f t="array" ref="H267">_xlfn.XLOOKUP(TRUE,ISNUMBER(SEARCH(Categories[Description],tblTrans[[#This Row],[Description]])),Categories[Subcategory],"Uncategorised")</f>
        <v>Taxi</v>
      </c>
      <c r="I267" s="2" t="str" cm="1">
        <f t="array" ref="I267">_xlfn.XLOOKUP(TRUE,ISNUMBER(SEARCH(Categories[Description],tblTrans[[#This Row],[Description]])),Categories[Category],"Uncategorised")</f>
        <v>Transport</v>
      </c>
      <c r="J267" s="2" t="str" cm="1">
        <f t="array" ref="J267">_xlfn.XLOOKUP(TRUE,ISNUMBER(SEARCH(Categories[Description],tblTrans[[#This Row],[Description]])),Categories[Category Type],"Uncategorised")</f>
        <v>Expense</v>
      </c>
    </row>
    <row r="268" spans="2:10" x14ac:dyDescent="0.25">
      <c r="B268" t="s">
        <v>63</v>
      </c>
      <c r="C268" s="1">
        <v>46172</v>
      </c>
      <c r="D268" t="s">
        <v>64</v>
      </c>
      <c r="E268" s="2">
        <v>5</v>
      </c>
      <c r="F268" s="2"/>
      <c r="G268" s="2">
        <f>tblTrans[[#This Row],[Credit (Income)]]-tblTrans[[#This Row],[Debit (Spend)]]</f>
        <v>-5</v>
      </c>
      <c r="H268" s="2" t="str" cm="1">
        <f t="array" ref="H268">_xlfn.XLOOKUP(TRUE,ISNUMBER(SEARCH(Categories[Description],tblTrans[[#This Row],[Description]])),Categories[Subcategory],"Uncategorised")</f>
        <v>Coffee</v>
      </c>
      <c r="I268" s="2" t="str" cm="1">
        <f t="array" ref="I268">_xlfn.XLOOKUP(TRUE,ISNUMBER(SEARCH(Categories[Description],tblTrans[[#This Row],[Description]])),Categories[Category],"Uncategorised")</f>
        <v>Discretionary</v>
      </c>
      <c r="J268" s="2" t="str" cm="1">
        <f t="array" ref="J268">_xlfn.XLOOKUP(TRUE,ISNUMBER(SEARCH(Categories[Description],tblTrans[[#This Row],[Description]])),Categories[Category Type],"Uncategorised")</f>
        <v>Expense</v>
      </c>
    </row>
    <row r="269" spans="2:10" x14ac:dyDescent="0.25">
      <c r="B269" t="s">
        <v>63</v>
      </c>
      <c r="C269" s="1">
        <v>46173</v>
      </c>
      <c r="D269" t="s">
        <v>90</v>
      </c>
      <c r="E269" s="2">
        <v>15</v>
      </c>
      <c r="F269" s="2"/>
      <c r="G269" s="2">
        <f>tblTrans[[#This Row],[Credit (Income)]]-tblTrans[[#This Row],[Debit (Spend)]]</f>
        <v>-15</v>
      </c>
      <c r="H269" s="2" t="str" cm="1">
        <f t="array" ref="H269">_xlfn.XLOOKUP(TRUE,ISNUMBER(SEARCH(Categories[Description],tblTrans[[#This Row],[Description]])),Categories[Subcategory],"Uncategorised")</f>
        <v>Restaurant</v>
      </c>
      <c r="I269" s="2" t="str" cm="1">
        <f t="array" ref="I269">_xlfn.XLOOKUP(TRUE,ISNUMBER(SEARCH(Categories[Description],tblTrans[[#This Row],[Description]])),Categories[Category],"Uncategorised")</f>
        <v>Discretionary</v>
      </c>
      <c r="J269" s="2" t="str" cm="1">
        <f t="array" ref="J269">_xlfn.XLOOKUP(TRUE,ISNUMBER(SEARCH(Categories[Description],tblTrans[[#This Row],[Description]])),Categories[Category Type],"Uncategorised")</f>
        <v>Expense</v>
      </c>
    </row>
    <row r="270" spans="2:10" x14ac:dyDescent="0.25">
      <c r="B270" t="s">
        <v>63</v>
      </c>
      <c r="C270" s="1">
        <v>46173</v>
      </c>
      <c r="D270" t="s">
        <v>64</v>
      </c>
      <c r="E270" s="2">
        <v>5</v>
      </c>
      <c r="F270" s="2"/>
      <c r="G270" s="2">
        <f>tblTrans[[#This Row],[Credit (Income)]]-tblTrans[[#This Row],[Debit (Spend)]]</f>
        <v>-5</v>
      </c>
      <c r="H270" s="2" t="str" cm="1">
        <f t="array" ref="H270">_xlfn.XLOOKUP(TRUE,ISNUMBER(SEARCH(Categories[Description],tblTrans[[#This Row],[Description]])),Categories[Subcategory],"Uncategorised")</f>
        <v>Coffee</v>
      </c>
      <c r="I270" s="2" t="str" cm="1">
        <f t="array" ref="I270">_xlfn.XLOOKUP(TRUE,ISNUMBER(SEARCH(Categories[Description],tblTrans[[#This Row],[Description]])),Categories[Category],"Uncategorised")</f>
        <v>Discretionary</v>
      </c>
      <c r="J270" s="2" t="str" cm="1">
        <f t="array" ref="J270">_xlfn.XLOOKUP(TRUE,ISNUMBER(SEARCH(Categories[Description],tblTrans[[#This Row],[Description]])),Categories[Category Type],"Uncategorised")</f>
        <v>Expense</v>
      </c>
    </row>
    <row r="271" spans="2:10" x14ac:dyDescent="0.25">
      <c r="B271" t="s">
        <v>59</v>
      </c>
      <c r="C271" s="1">
        <v>46174</v>
      </c>
      <c r="D271" t="s">
        <v>62</v>
      </c>
      <c r="E271" s="2"/>
      <c r="F271" s="2">
        <v>4000</v>
      </c>
      <c r="G271" s="2">
        <f>tblTrans[[#This Row],[Credit (Income)]]-tblTrans[[#This Row],[Debit (Spend)]]</f>
        <v>4000</v>
      </c>
      <c r="H271" s="2" t="str" cm="1">
        <f t="array" ref="H271">_xlfn.XLOOKUP(TRUE,ISNUMBER(SEARCH(Categories[Description],tblTrans[[#This Row],[Description]])),Categories[Subcategory],"Uncategorised")</f>
        <v>Salary</v>
      </c>
      <c r="I271" s="2" t="str" cm="1">
        <f t="array" ref="I271">_xlfn.XLOOKUP(TRUE,ISNUMBER(SEARCH(Categories[Description],tblTrans[[#This Row],[Description]])),Categories[Category],"Uncategorised")</f>
        <v>Fixed Income</v>
      </c>
      <c r="J271" s="2" t="str" cm="1">
        <f t="array" ref="J271">_xlfn.XLOOKUP(TRUE,ISNUMBER(SEARCH(Categories[Description],tblTrans[[#This Row],[Description]])),Categories[Category Type],"Uncategorised")</f>
        <v>Income</v>
      </c>
    </row>
    <row r="272" spans="2:10" x14ac:dyDescent="0.25">
      <c r="B272" t="s">
        <v>57</v>
      </c>
      <c r="C272" s="1">
        <v>46174</v>
      </c>
      <c r="D272" t="s">
        <v>58</v>
      </c>
      <c r="E272" s="2"/>
      <c r="F272" s="2">
        <v>40</v>
      </c>
      <c r="G272" s="2">
        <f>tblTrans[[#This Row],[Credit (Income)]]-tblTrans[[#This Row],[Debit (Spend)]]</f>
        <v>40</v>
      </c>
      <c r="H272" s="2" t="str" cm="1">
        <f t="array" ref="H272">_xlfn.XLOOKUP(TRUE,ISNUMBER(SEARCH(Categories[Description],tblTrans[[#This Row],[Description]])),Categories[Subcategory],"Uncategorised")</f>
        <v>Interest Earned</v>
      </c>
      <c r="I272" s="2" t="str" cm="1">
        <f t="array" ref="I272">_xlfn.XLOOKUP(TRUE,ISNUMBER(SEARCH(Categories[Description],tblTrans[[#This Row],[Description]])),Categories[Category],"Uncategorised")</f>
        <v>Variable Income</v>
      </c>
      <c r="J272" s="2" t="str" cm="1">
        <f t="array" ref="J272">_xlfn.XLOOKUP(TRUE,ISNUMBER(SEARCH(Categories[Description],tblTrans[[#This Row],[Description]])),Categories[Category Type],"Uncategorised")</f>
        <v>Income</v>
      </c>
    </row>
    <row r="273" spans="2:10" x14ac:dyDescent="0.25">
      <c r="B273" t="s">
        <v>57</v>
      </c>
      <c r="C273" s="1">
        <v>46174</v>
      </c>
      <c r="D273" t="s">
        <v>24</v>
      </c>
      <c r="E273" s="2"/>
      <c r="F273" s="2">
        <v>2576</v>
      </c>
      <c r="G273" s="2">
        <f>tblTrans[[#This Row],[Credit (Income)]]-tblTrans[[#This Row],[Debit (Spend)]]</f>
        <v>2576</v>
      </c>
      <c r="H273" s="2" t="str" cm="1">
        <f t="array" ref="H273">_xlfn.XLOOKUP(TRUE,ISNUMBER(SEARCH(Categories[Description],tblTrans[[#This Row],[Description]])),Categories[Subcategory],"Uncategorised")</f>
        <v>Side Hustle</v>
      </c>
      <c r="I273" s="2" t="str" cm="1">
        <f t="array" ref="I273">_xlfn.XLOOKUP(TRUE,ISNUMBER(SEARCH(Categories[Description],tblTrans[[#This Row],[Description]])),Categories[Category],"Uncategorised")</f>
        <v>Variable Income</v>
      </c>
      <c r="J273" s="2" t="str" cm="1">
        <f t="array" ref="J273">_xlfn.XLOOKUP(TRUE,ISNUMBER(SEARCH(Categories[Description],tblTrans[[#This Row],[Description]])),Categories[Category Type],"Uncategorised")</f>
        <v>Income</v>
      </c>
    </row>
    <row r="274" spans="2:10" x14ac:dyDescent="0.25">
      <c r="B274" t="s">
        <v>63</v>
      </c>
      <c r="C274" s="1">
        <v>46176</v>
      </c>
      <c r="D274" t="s">
        <v>64</v>
      </c>
      <c r="E274" s="2">
        <v>5</v>
      </c>
      <c r="F274" s="2"/>
      <c r="G274" s="2">
        <f>tblTrans[[#This Row],[Credit (Income)]]-tblTrans[[#This Row],[Debit (Spend)]]</f>
        <v>-5</v>
      </c>
      <c r="H274" s="2" t="str" cm="1">
        <f t="array" ref="H274">_xlfn.XLOOKUP(TRUE,ISNUMBER(SEARCH(Categories[Description],tblTrans[[#This Row],[Description]])),Categories[Subcategory],"Uncategorised")</f>
        <v>Coffee</v>
      </c>
      <c r="I274" s="2" t="str" cm="1">
        <f t="array" ref="I274">_xlfn.XLOOKUP(TRUE,ISNUMBER(SEARCH(Categories[Description],tblTrans[[#This Row],[Description]])),Categories[Category],"Uncategorised")</f>
        <v>Discretionary</v>
      </c>
      <c r="J274" s="2" t="str" cm="1">
        <f t="array" ref="J274">_xlfn.XLOOKUP(TRUE,ISNUMBER(SEARCH(Categories[Description],tblTrans[[#This Row],[Description]])),Categories[Category Type],"Uncategorised")</f>
        <v>Expense</v>
      </c>
    </row>
    <row r="275" spans="2:10" x14ac:dyDescent="0.25">
      <c r="B275" t="s">
        <v>59</v>
      </c>
      <c r="C275" s="1">
        <v>46176</v>
      </c>
      <c r="D275" t="s">
        <v>65</v>
      </c>
      <c r="E275" s="2">
        <v>900</v>
      </c>
      <c r="F275" s="2"/>
      <c r="G275" s="2">
        <f>tblTrans[[#This Row],[Credit (Income)]]-tblTrans[[#This Row],[Debit (Spend)]]</f>
        <v>-900</v>
      </c>
      <c r="H275" s="2" t="str" cm="1">
        <f t="array" ref="H275">_xlfn.XLOOKUP(TRUE,ISNUMBER(SEARCH(Categories[Description],tblTrans[[#This Row],[Description]])),Categories[Subcategory],"Uncategorised")</f>
        <v>Rent</v>
      </c>
      <c r="I275" s="2" t="str" cm="1">
        <f t="array" ref="I275">_xlfn.XLOOKUP(TRUE,ISNUMBER(SEARCH(Categories[Description],tblTrans[[#This Row],[Description]])),Categories[Category],"Uncategorised")</f>
        <v>Living Expenses</v>
      </c>
      <c r="J275" s="2" t="str" cm="1">
        <f t="array" ref="J275">_xlfn.XLOOKUP(TRUE,ISNUMBER(SEARCH(Categories[Description],tblTrans[[#This Row],[Description]])),Categories[Category Type],"Uncategorised")</f>
        <v>Expense</v>
      </c>
    </row>
    <row r="276" spans="2:10" x14ac:dyDescent="0.25">
      <c r="B276" t="s">
        <v>59</v>
      </c>
      <c r="C276" s="1">
        <v>46176</v>
      </c>
      <c r="D276" t="s">
        <v>66</v>
      </c>
      <c r="E276" s="2">
        <v>150</v>
      </c>
      <c r="F276" s="2"/>
      <c r="G276" s="2">
        <f>tblTrans[[#This Row],[Credit (Income)]]-tblTrans[[#This Row],[Debit (Spend)]]</f>
        <v>-150</v>
      </c>
      <c r="H276" s="2" t="str" cm="1">
        <f t="array" ref="H276">_xlfn.XLOOKUP(TRUE,ISNUMBER(SEARCH(Categories[Description],tblTrans[[#This Row],[Description]])),Categories[Subcategory],"Uncategorised")</f>
        <v>Loan Repayment</v>
      </c>
      <c r="I276" s="2" t="str" cm="1">
        <f t="array" ref="I276">_xlfn.XLOOKUP(TRUE,ISNUMBER(SEARCH(Categories[Description],tblTrans[[#This Row],[Description]])),Categories[Category],"Uncategorised")</f>
        <v>Debt</v>
      </c>
      <c r="J276" s="2" t="str" cm="1">
        <f t="array" ref="J276">_xlfn.XLOOKUP(TRUE,ISNUMBER(SEARCH(Categories[Description],tblTrans[[#This Row],[Description]])),Categories[Category Type],"Uncategorised")</f>
        <v>Expense</v>
      </c>
    </row>
    <row r="277" spans="2:10" x14ac:dyDescent="0.25">
      <c r="B277" t="s">
        <v>63</v>
      </c>
      <c r="C277" s="1">
        <v>46176</v>
      </c>
      <c r="D277" t="s">
        <v>64</v>
      </c>
      <c r="E277" s="2">
        <v>5</v>
      </c>
      <c r="F277" s="2"/>
      <c r="G277" s="2">
        <f>tblTrans[[#This Row],[Credit (Income)]]-tblTrans[[#This Row],[Debit (Spend)]]</f>
        <v>-5</v>
      </c>
      <c r="H277" s="2" t="str" cm="1">
        <f t="array" ref="H277">_xlfn.XLOOKUP(TRUE,ISNUMBER(SEARCH(Categories[Description],tblTrans[[#This Row],[Description]])),Categories[Subcategory],"Uncategorised")</f>
        <v>Coffee</v>
      </c>
      <c r="I277" s="2" t="str" cm="1">
        <f t="array" ref="I277">_xlfn.XLOOKUP(TRUE,ISNUMBER(SEARCH(Categories[Description],tblTrans[[#This Row],[Description]])),Categories[Category],"Uncategorised")</f>
        <v>Discretionary</v>
      </c>
      <c r="J277" s="2" t="str" cm="1">
        <f t="array" ref="J277">_xlfn.XLOOKUP(TRUE,ISNUMBER(SEARCH(Categories[Description],tblTrans[[#This Row],[Description]])),Categories[Category Type],"Uncategorised")</f>
        <v>Expense</v>
      </c>
    </row>
    <row r="278" spans="2:10" x14ac:dyDescent="0.25">
      <c r="B278" t="s">
        <v>63</v>
      </c>
      <c r="C278" s="1">
        <v>46177</v>
      </c>
      <c r="D278" t="s">
        <v>64</v>
      </c>
      <c r="E278" s="2">
        <v>5</v>
      </c>
      <c r="F278" s="2"/>
      <c r="G278" s="2">
        <f>tblTrans[[#This Row],[Credit (Income)]]-tblTrans[[#This Row],[Debit (Spend)]]</f>
        <v>-5</v>
      </c>
      <c r="H278" s="2" t="str" cm="1">
        <f t="array" ref="H278">_xlfn.XLOOKUP(TRUE,ISNUMBER(SEARCH(Categories[Description],tblTrans[[#This Row],[Description]])),Categories[Subcategory],"Uncategorised")</f>
        <v>Coffee</v>
      </c>
      <c r="I278" s="2" t="str" cm="1">
        <f t="array" ref="I278">_xlfn.XLOOKUP(TRUE,ISNUMBER(SEARCH(Categories[Description],tblTrans[[#This Row],[Description]])),Categories[Category],"Uncategorised")</f>
        <v>Discretionary</v>
      </c>
      <c r="J278" s="2" t="str" cm="1">
        <f t="array" ref="J278">_xlfn.XLOOKUP(TRUE,ISNUMBER(SEARCH(Categories[Description],tblTrans[[#This Row],[Description]])),Categories[Category Type],"Uncategorised")</f>
        <v>Expense</v>
      </c>
    </row>
    <row r="279" spans="2:10" x14ac:dyDescent="0.25">
      <c r="B279" t="s">
        <v>63</v>
      </c>
      <c r="C279" s="1">
        <v>46178</v>
      </c>
      <c r="D279" t="s">
        <v>64</v>
      </c>
      <c r="E279" s="2">
        <v>5</v>
      </c>
      <c r="F279" s="2"/>
      <c r="G279" s="2">
        <f>tblTrans[[#This Row],[Credit (Income)]]-tblTrans[[#This Row],[Debit (Spend)]]</f>
        <v>-5</v>
      </c>
      <c r="H279" s="2" t="str" cm="1">
        <f t="array" ref="H279">_xlfn.XLOOKUP(TRUE,ISNUMBER(SEARCH(Categories[Description],tblTrans[[#This Row],[Description]])),Categories[Subcategory],"Uncategorised")</f>
        <v>Coffee</v>
      </c>
      <c r="I279" s="2" t="str" cm="1">
        <f t="array" ref="I279">_xlfn.XLOOKUP(TRUE,ISNUMBER(SEARCH(Categories[Description],tblTrans[[#This Row],[Description]])),Categories[Category],"Uncategorised")</f>
        <v>Discretionary</v>
      </c>
      <c r="J279" s="2" t="str" cm="1">
        <f t="array" ref="J279">_xlfn.XLOOKUP(TRUE,ISNUMBER(SEARCH(Categories[Description],tblTrans[[#This Row],[Description]])),Categories[Category Type],"Uncategorised")</f>
        <v>Expense</v>
      </c>
    </row>
    <row r="280" spans="2:10" x14ac:dyDescent="0.25">
      <c r="B280" t="s">
        <v>63</v>
      </c>
      <c r="C280" s="1">
        <v>46179</v>
      </c>
      <c r="D280" t="s">
        <v>64</v>
      </c>
      <c r="E280" s="2">
        <v>5</v>
      </c>
      <c r="F280" s="2"/>
      <c r="G280" s="2">
        <f>tblTrans[[#This Row],[Credit (Income)]]-tblTrans[[#This Row],[Debit (Spend)]]</f>
        <v>-5</v>
      </c>
      <c r="H280" s="2" t="str" cm="1">
        <f t="array" ref="H280">_xlfn.XLOOKUP(TRUE,ISNUMBER(SEARCH(Categories[Description],tblTrans[[#This Row],[Description]])),Categories[Subcategory],"Uncategorised")</f>
        <v>Coffee</v>
      </c>
      <c r="I280" s="2" t="str" cm="1">
        <f t="array" ref="I280">_xlfn.XLOOKUP(TRUE,ISNUMBER(SEARCH(Categories[Description],tblTrans[[#This Row],[Description]])),Categories[Category],"Uncategorised")</f>
        <v>Discretionary</v>
      </c>
      <c r="J280" s="2" t="str" cm="1">
        <f t="array" ref="J280">_xlfn.XLOOKUP(TRUE,ISNUMBER(SEARCH(Categories[Description],tblTrans[[#This Row],[Description]])),Categories[Category Type],"Uncategorised")</f>
        <v>Expense</v>
      </c>
    </row>
    <row r="281" spans="2:10" x14ac:dyDescent="0.25">
      <c r="B281" t="s">
        <v>63</v>
      </c>
      <c r="C281" s="1">
        <v>46179</v>
      </c>
      <c r="D281" t="s">
        <v>68</v>
      </c>
      <c r="E281" s="2">
        <v>119</v>
      </c>
      <c r="F281" s="2"/>
      <c r="G281" s="2">
        <f>tblTrans[[#This Row],[Credit (Income)]]-tblTrans[[#This Row],[Debit (Spend)]]</f>
        <v>-119</v>
      </c>
      <c r="H281" s="2" t="str" cm="1">
        <f t="array" ref="H281">_xlfn.XLOOKUP(TRUE,ISNUMBER(SEARCH(Categories[Description],tblTrans[[#This Row],[Description]])),Categories[Subcategory],"Uncategorised")</f>
        <v>Groceries</v>
      </c>
      <c r="I281" s="2" t="str" cm="1">
        <f t="array" ref="I281">_xlfn.XLOOKUP(TRUE,ISNUMBER(SEARCH(Categories[Description],tblTrans[[#This Row],[Description]])),Categories[Category],"Uncategorised")</f>
        <v>Living Expenses</v>
      </c>
      <c r="J281" s="2" t="str" cm="1">
        <f t="array" ref="J281">_xlfn.XLOOKUP(TRUE,ISNUMBER(SEARCH(Categories[Description],tblTrans[[#This Row],[Description]])),Categories[Category Type],"Uncategorised")</f>
        <v>Expense</v>
      </c>
    </row>
    <row r="282" spans="2:10" x14ac:dyDescent="0.25">
      <c r="B282" t="s">
        <v>59</v>
      </c>
      <c r="C282" s="1">
        <v>46182</v>
      </c>
      <c r="D282" t="s">
        <v>69</v>
      </c>
      <c r="E282" s="2">
        <v>55</v>
      </c>
      <c r="F282" s="2"/>
      <c r="G282" s="2">
        <f>tblTrans[[#This Row],[Credit (Income)]]-tblTrans[[#This Row],[Debit (Spend)]]</f>
        <v>-55</v>
      </c>
      <c r="H282" s="2" t="str" cm="1">
        <f t="array" ref="H282">_xlfn.XLOOKUP(TRUE,ISNUMBER(SEARCH(Categories[Description],tblTrans[[#This Row],[Description]])),Categories[Subcategory],"Uncategorised")</f>
        <v>Gas/Electrics</v>
      </c>
      <c r="I282" s="2" t="str" cm="1">
        <f t="array" ref="I282">_xlfn.XLOOKUP(TRUE,ISNUMBER(SEARCH(Categories[Description],tblTrans[[#This Row],[Description]])),Categories[Category],"Uncategorised")</f>
        <v>Living Expenses</v>
      </c>
      <c r="J282" s="2" t="str" cm="1">
        <f t="array" ref="J282">_xlfn.XLOOKUP(TRUE,ISNUMBER(SEARCH(Categories[Description],tblTrans[[#This Row],[Description]])),Categories[Category Type],"Uncategorised")</f>
        <v>Expense</v>
      </c>
    </row>
    <row r="283" spans="2:10" x14ac:dyDescent="0.25">
      <c r="B283" t="s">
        <v>63</v>
      </c>
      <c r="C283" s="1">
        <v>46182</v>
      </c>
      <c r="D283" t="s">
        <v>64</v>
      </c>
      <c r="E283" s="2">
        <v>5</v>
      </c>
      <c r="F283" s="2"/>
      <c r="G283" s="2">
        <f>tblTrans[[#This Row],[Credit (Income)]]-tblTrans[[#This Row],[Debit (Spend)]]</f>
        <v>-5</v>
      </c>
      <c r="H283" s="2" t="str" cm="1">
        <f t="array" ref="H283">_xlfn.XLOOKUP(TRUE,ISNUMBER(SEARCH(Categories[Description],tblTrans[[#This Row],[Description]])),Categories[Subcategory],"Uncategorised")</f>
        <v>Coffee</v>
      </c>
      <c r="I283" s="2" t="str" cm="1">
        <f t="array" ref="I283">_xlfn.XLOOKUP(TRUE,ISNUMBER(SEARCH(Categories[Description],tblTrans[[#This Row],[Description]])),Categories[Category],"Uncategorised")</f>
        <v>Discretionary</v>
      </c>
      <c r="J283" s="2" t="str" cm="1">
        <f t="array" ref="J283">_xlfn.XLOOKUP(TRUE,ISNUMBER(SEARCH(Categories[Description],tblTrans[[#This Row],[Description]])),Categories[Category Type],"Uncategorised")</f>
        <v>Expense</v>
      </c>
    </row>
    <row r="284" spans="2:10" x14ac:dyDescent="0.25">
      <c r="B284" t="s">
        <v>63</v>
      </c>
      <c r="C284" s="1">
        <v>46183</v>
      </c>
      <c r="D284" t="s">
        <v>64</v>
      </c>
      <c r="E284" s="2">
        <v>5</v>
      </c>
      <c r="F284" s="2"/>
      <c r="G284" s="2">
        <f>tblTrans[[#This Row],[Credit (Income)]]-tblTrans[[#This Row],[Debit (Spend)]]</f>
        <v>-5</v>
      </c>
      <c r="H284" s="2" t="str" cm="1">
        <f t="array" ref="H284">_xlfn.XLOOKUP(TRUE,ISNUMBER(SEARCH(Categories[Description],tblTrans[[#This Row],[Description]])),Categories[Subcategory],"Uncategorised")</f>
        <v>Coffee</v>
      </c>
      <c r="I284" s="2" t="str" cm="1">
        <f t="array" ref="I284">_xlfn.XLOOKUP(TRUE,ISNUMBER(SEARCH(Categories[Description],tblTrans[[#This Row],[Description]])),Categories[Category],"Uncategorised")</f>
        <v>Discretionary</v>
      </c>
      <c r="J284" s="2" t="str" cm="1">
        <f t="array" ref="J284">_xlfn.XLOOKUP(TRUE,ISNUMBER(SEARCH(Categories[Description],tblTrans[[#This Row],[Description]])),Categories[Category Type],"Uncategorised")</f>
        <v>Expense</v>
      </c>
    </row>
    <row r="285" spans="2:10" x14ac:dyDescent="0.25">
      <c r="B285" t="s">
        <v>63</v>
      </c>
      <c r="C285" s="1">
        <v>46184</v>
      </c>
      <c r="D285" t="s">
        <v>196</v>
      </c>
      <c r="E285" s="2">
        <v>82.1</v>
      </c>
      <c r="F285" s="2"/>
      <c r="G285" s="2">
        <f>tblTrans[[#This Row],[Credit (Income)]]-tblTrans[[#This Row],[Debit (Spend)]]</f>
        <v>-82.1</v>
      </c>
      <c r="H285" s="2" t="str" cm="1">
        <f t="array" ref="H285">_xlfn.XLOOKUP(TRUE,ISNUMBER(SEARCH(Categories[Description],tblTrans[[#This Row],[Description]])),Categories[Subcategory],"Uncategorised")</f>
        <v>MV Fuel</v>
      </c>
      <c r="I285" s="2" t="str" cm="1">
        <f t="array" ref="I285">_xlfn.XLOOKUP(TRUE,ISNUMBER(SEARCH(Categories[Description],tblTrans[[#This Row],[Description]])),Categories[Category],"Uncategorised")</f>
        <v>Transport</v>
      </c>
      <c r="J285" s="2" t="str" cm="1">
        <f t="array" ref="J285">_xlfn.XLOOKUP(TRUE,ISNUMBER(SEARCH(Categories[Description],tblTrans[[#This Row],[Description]])),Categories[Category Type],"Uncategorised")</f>
        <v>Expense</v>
      </c>
    </row>
    <row r="286" spans="2:10" x14ac:dyDescent="0.25">
      <c r="B286" t="s">
        <v>63</v>
      </c>
      <c r="C286" s="1">
        <v>46184</v>
      </c>
      <c r="D286" t="s">
        <v>64</v>
      </c>
      <c r="E286" s="2">
        <v>5</v>
      </c>
      <c r="F286" s="2"/>
      <c r="G286" s="2">
        <f>tblTrans[[#This Row],[Credit (Income)]]-tblTrans[[#This Row],[Debit (Spend)]]</f>
        <v>-5</v>
      </c>
      <c r="H286" s="2" t="str" cm="1">
        <f t="array" ref="H286">_xlfn.XLOOKUP(TRUE,ISNUMBER(SEARCH(Categories[Description],tblTrans[[#This Row],[Description]])),Categories[Subcategory],"Uncategorised")</f>
        <v>Coffee</v>
      </c>
      <c r="I286" s="2" t="str" cm="1">
        <f t="array" ref="I286">_xlfn.XLOOKUP(TRUE,ISNUMBER(SEARCH(Categories[Description],tblTrans[[#This Row],[Description]])),Categories[Category],"Uncategorised")</f>
        <v>Discretionary</v>
      </c>
      <c r="J286" s="2" t="str" cm="1">
        <f t="array" ref="J286">_xlfn.XLOOKUP(TRUE,ISNUMBER(SEARCH(Categories[Description],tblTrans[[#This Row],[Description]])),Categories[Category Type],"Uncategorised")</f>
        <v>Expense</v>
      </c>
    </row>
    <row r="287" spans="2:10" x14ac:dyDescent="0.25">
      <c r="B287" t="s">
        <v>59</v>
      </c>
      <c r="C287" s="1">
        <v>46184</v>
      </c>
      <c r="D287" t="s">
        <v>60</v>
      </c>
      <c r="E287" s="2">
        <v>200</v>
      </c>
      <c r="F287" s="2"/>
      <c r="G287" s="2">
        <f>tblTrans[[#This Row],[Credit (Income)]]-tblTrans[[#This Row],[Debit (Spend)]]</f>
        <v>-200</v>
      </c>
      <c r="H287" s="2" t="str" cm="1">
        <f t="array" ref="H287">_xlfn.XLOOKUP(TRUE,ISNUMBER(SEARCH(Categories[Description],tblTrans[[#This Row],[Description]])),Categories[Subcategory],"Uncategorised")</f>
        <v>Savings</v>
      </c>
      <c r="I287" s="2" t="str" cm="1">
        <f t="array" ref="I287">_xlfn.XLOOKUP(TRUE,ISNUMBER(SEARCH(Categories[Description],tblTrans[[#This Row],[Description]])),Categories[Category],"Uncategorised")</f>
        <v>Transfer</v>
      </c>
      <c r="J287" s="2" t="str" cm="1">
        <f t="array" ref="J287">_xlfn.XLOOKUP(TRUE,ISNUMBER(SEARCH(Categories[Description],tblTrans[[#This Row],[Description]])),Categories[Category Type],"Uncategorised")</f>
        <v>Not Reported</v>
      </c>
    </row>
    <row r="288" spans="2:10" x14ac:dyDescent="0.25">
      <c r="B288" t="s">
        <v>57</v>
      </c>
      <c r="C288" s="1">
        <v>46184</v>
      </c>
      <c r="D288" t="s">
        <v>61</v>
      </c>
      <c r="E288" s="2"/>
      <c r="F288" s="2">
        <v>500</v>
      </c>
      <c r="G288" s="2">
        <f>tblTrans[[#This Row],[Credit (Income)]]-tblTrans[[#This Row],[Debit (Spend)]]</f>
        <v>500</v>
      </c>
      <c r="H288" s="2" t="str" cm="1">
        <f t="array" ref="H288">_xlfn.XLOOKUP(TRUE,ISNUMBER(SEARCH(Categories[Description],tblTrans[[#This Row],[Description]])),Categories[Subcategory],"Uncategorised")</f>
        <v>Bank Transfer</v>
      </c>
      <c r="I288" s="2" t="str" cm="1">
        <f t="array" ref="I288">_xlfn.XLOOKUP(TRUE,ISNUMBER(SEARCH(Categories[Description],tblTrans[[#This Row],[Description]])),Categories[Category],"Uncategorised")</f>
        <v>Transfer</v>
      </c>
      <c r="J288" s="2" t="str" cm="1">
        <f t="array" ref="J288">_xlfn.XLOOKUP(TRUE,ISNUMBER(SEARCH(Categories[Description],tblTrans[[#This Row],[Description]])),Categories[Category Type],"Uncategorised")</f>
        <v>Not Reported</v>
      </c>
    </row>
    <row r="289" spans="2:10" x14ac:dyDescent="0.25">
      <c r="B289" t="s">
        <v>63</v>
      </c>
      <c r="C289" s="1">
        <v>46185</v>
      </c>
      <c r="D289" t="s">
        <v>64</v>
      </c>
      <c r="E289" s="2">
        <v>5</v>
      </c>
      <c r="F289" s="2"/>
      <c r="G289" s="2">
        <f>tblTrans[[#This Row],[Credit (Income)]]-tblTrans[[#This Row],[Debit (Spend)]]</f>
        <v>-5</v>
      </c>
      <c r="H289" s="2" t="str" cm="1">
        <f t="array" ref="H289">_xlfn.XLOOKUP(TRUE,ISNUMBER(SEARCH(Categories[Description],tblTrans[[#This Row],[Description]])),Categories[Subcategory],"Uncategorised")</f>
        <v>Coffee</v>
      </c>
      <c r="I289" s="2" t="str" cm="1">
        <f t="array" ref="I289">_xlfn.XLOOKUP(TRUE,ISNUMBER(SEARCH(Categories[Description],tblTrans[[#This Row],[Description]])),Categories[Category],"Uncategorised")</f>
        <v>Discretionary</v>
      </c>
      <c r="J289" s="2" t="str" cm="1">
        <f t="array" ref="J289">_xlfn.XLOOKUP(TRUE,ISNUMBER(SEARCH(Categories[Description],tblTrans[[#This Row],[Description]])),Categories[Category Type],"Uncategorised")</f>
        <v>Expense</v>
      </c>
    </row>
    <row r="290" spans="2:10" x14ac:dyDescent="0.25">
      <c r="B290" t="s">
        <v>63</v>
      </c>
      <c r="C290" s="1">
        <v>46186</v>
      </c>
      <c r="D290" t="s">
        <v>68</v>
      </c>
      <c r="E290" s="2">
        <v>140.19999999999999</v>
      </c>
      <c r="F290" s="2"/>
      <c r="G290" s="2">
        <f>tblTrans[[#This Row],[Credit (Income)]]-tblTrans[[#This Row],[Debit (Spend)]]</f>
        <v>-140.19999999999999</v>
      </c>
      <c r="H290" s="2" t="str" cm="1">
        <f t="array" ref="H290">_xlfn.XLOOKUP(TRUE,ISNUMBER(SEARCH(Categories[Description],tblTrans[[#This Row],[Description]])),Categories[Subcategory],"Uncategorised")</f>
        <v>Groceries</v>
      </c>
      <c r="I290" s="2" t="str" cm="1">
        <f t="array" ref="I290">_xlfn.XLOOKUP(TRUE,ISNUMBER(SEARCH(Categories[Description],tblTrans[[#This Row],[Description]])),Categories[Category],"Uncategorised")</f>
        <v>Living Expenses</v>
      </c>
      <c r="J290" s="2" t="str" cm="1">
        <f t="array" ref="J290">_xlfn.XLOOKUP(TRUE,ISNUMBER(SEARCH(Categories[Description],tblTrans[[#This Row],[Description]])),Categories[Category Type],"Uncategorised")</f>
        <v>Expense</v>
      </c>
    </row>
    <row r="291" spans="2:10" x14ac:dyDescent="0.25">
      <c r="B291" t="s">
        <v>63</v>
      </c>
      <c r="C291" s="1">
        <v>46186</v>
      </c>
      <c r="D291" t="s">
        <v>64</v>
      </c>
      <c r="E291" s="2">
        <v>5</v>
      </c>
      <c r="F291" s="2"/>
      <c r="G291" s="2">
        <f>tblTrans[[#This Row],[Credit (Income)]]-tblTrans[[#This Row],[Debit (Spend)]]</f>
        <v>-5</v>
      </c>
      <c r="H291" s="2" t="str" cm="1">
        <f t="array" ref="H291">_xlfn.XLOOKUP(TRUE,ISNUMBER(SEARCH(Categories[Description],tblTrans[[#This Row],[Description]])),Categories[Subcategory],"Uncategorised")</f>
        <v>Coffee</v>
      </c>
      <c r="I291" s="2" t="str" cm="1">
        <f t="array" ref="I291">_xlfn.XLOOKUP(TRUE,ISNUMBER(SEARCH(Categories[Description],tblTrans[[#This Row],[Description]])),Categories[Category],"Uncategorised")</f>
        <v>Discretionary</v>
      </c>
      <c r="J291" s="2" t="str" cm="1">
        <f t="array" ref="J291">_xlfn.XLOOKUP(TRUE,ISNUMBER(SEARCH(Categories[Description],tblTrans[[#This Row],[Description]])),Categories[Category Type],"Uncategorised")</f>
        <v>Expense</v>
      </c>
    </row>
    <row r="292" spans="2:10" x14ac:dyDescent="0.25">
      <c r="B292" t="s">
        <v>63</v>
      </c>
      <c r="C292" s="1">
        <v>46187</v>
      </c>
      <c r="D292" t="s">
        <v>64</v>
      </c>
      <c r="E292" s="2">
        <v>5</v>
      </c>
      <c r="F292" s="2"/>
      <c r="G292" s="2">
        <f>tblTrans[[#This Row],[Credit (Income)]]-tblTrans[[#This Row],[Debit (Spend)]]</f>
        <v>-5</v>
      </c>
      <c r="H292" s="2" t="str" cm="1">
        <f t="array" ref="H292">_xlfn.XLOOKUP(TRUE,ISNUMBER(SEARCH(Categories[Description],tblTrans[[#This Row],[Description]])),Categories[Subcategory],"Uncategorised")</f>
        <v>Coffee</v>
      </c>
      <c r="I292" s="2" t="str" cm="1">
        <f t="array" ref="I292">_xlfn.XLOOKUP(TRUE,ISNUMBER(SEARCH(Categories[Description],tblTrans[[#This Row],[Description]])),Categories[Category],"Uncategorised")</f>
        <v>Discretionary</v>
      </c>
      <c r="J292" s="2" t="str" cm="1">
        <f t="array" ref="J292">_xlfn.XLOOKUP(TRUE,ISNUMBER(SEARCH(Categories[Description],tblTrans[[#This Row],[Description]])),Categories[Category Type],"Uncategorised")</f>
        <v>Expense</v>
      </c>
    </row>
    <row r="293" spans="2:10" x14ac:dyDescent="0.25">
      <c r="B293" t="s">
        <v>63</v>
      </c>
      <c r="C293" s="1">
        <v>46187</v>
      </c>
      <c r="D293" t="s">
        <v>71</v>
      </c>
      <c r="E293" s="2">
        <v>44.9</v>
      </c>
      <c r="F293" s="2"/>
      <c r="G293" s="2">
        <f>tblTrans[[#This Row],[Credit (Income)]]-tblTrans[[#This Row],[Debit (Spend)]]</f>
        <v>-44.9</v>
      </c>
      <c r="H293" s="2" t="str" cm="1">
        <f t="array" ref="H293">_xlfn.XLOOKUP(TRUE,ISNUMBER(SEARCH(Categories[Description],tblTrans[[#This Row],[Description]])),Categories[Subcategory],"Uncategorised")</f>
        <v>Entertainment</v>
      </c>
      <c r="I293" s="2" t="str" cm="1">
        <f t="array" ref="I293">_xlfn.XLOOKUP(TRUE,ISNUMBER(SEARCH(Categories[Description],tblTrans[[#This Row],[Description]])),Categories[Category],"Uncategorised")</f>
        <v>Discretionary</v>
      </c>
      <c r="J293" s="2" t="str" cm="1">
        <f t="array" ref="J293">_xlfn.XLOOKUP(TRUE,ISNUMBER(SEARCH(Categories[Description],tblTrans[[#This Row],[Description]])),Categories[Category Type],"Uncategorised")</f>
        <v>Expense</v>
      </c>
    </row>
    <row r="294" spans="2:10" x14ac:dyDescent="0.25">
      <c r="B294" t="s">
        <v>63</v>
      </c>
      <c r="C294" s="1">
        <v>46187</v>
      </c>
      <c r="D294" t="s">
        <v>72</v>
      </c>
      <c r="E294" s="2">
        <v>102.9</v>
      </c>
      <c r="F294" s="2"/>
      <c r="G294" s="2">
        <f>tblTrans[[#This Row],[Credit (Income)]]-tblTrans[[#This Row],[Debit (Spend)]]</f>
        <v>-102.9</v>
      </c>
      <c r="H294" s="2" t="str" cm="1">
        <f t="array" ref="H294">_xlfn.XLOOKUP(TRUE,ISNUMBER(SEARCH(Categories[Description],tblTrans[[#This Row],[Description]])),Categories[Subcategory],"Uncategorised")</f>
        <v>Clothes</v>
      </c>
      <c r="I294" s="2" t="str" cm="1">
        <f t="array" ref="I294">_xlfn.XLOOKUP(TRUE,ISNUMBER(SEARCH(Categories[Description],tblTrans[[#This Row],[Description]])),Categories[Category],"Uncategorised")</f>
        <v>Discretionary</v>
      </c>
      <c r="J294" s="2" t="str" cm="1">
        <f t="array" ref="J294">_xlfn.XLOOKUP(TRUE,ISNUMBER(SEARCH(Categories[Description],tblTrans[[#This Row],[Description]])),Categories[Category Type],"Uncategorised")</f>
        <v>Expense</v>
      </c>
    </row>
    <row r="295" spans="2:10" x14ac:dyDescent="0.25">
      <c r="B295" t="s">
        <v>63</v>
      </c>
      <c r="C295" s="1">
        <v>46187</v>
      </c>
      <c r="D295" t="s">
        <v>73</v>
      </c>
      <c r="E295" s="2">
        <v>56.9</v>
      </c>
      <c r="F295" s="2"/>
      <c r="G295" s="2">
        <f>tblTrans[[#This Row],[Credit (Income)]]-tblTrans[[#This Row],[Debit (Spend)]]</f>
        <v>-56.9</v>
      </c>
      <c r="H295" s="2" t="str" cm="1">
        <f t="array" ref="H295">_xlfn.XLOOKUP(TRUE,ISNUMBER(SEARCH(Categories[Description],tblTrans[[#This Row],[Description]])),Categories[Subcategory],"Uncategorised")</f>
        <v>Restaurant</v>
      </c>
      <c r="I295" s="2" t="str" cm="1">
        <f t="array" ref="I295">_xlfn.XLOOKUP(TRUE,ISNUMBER(SEARCH(Categories[Description],tblTrans[[#This Row],[Description]])),Categories[Category],"Uncategorised")</f>
        <v>Discretionary</v>
      </c>
      <c r="J295" s="2" t="str" cm="1">
        <f t="array" ref="J295">_xlfn.XLOOKUP(TRUE,ISNUMBER(SEARCH(Categories[Description],tblTrans[[#This Row],[Description]])),Categories[Category Type],"Uncategorised")</f>
        <v>Expense</v>
      </c>
    </row>
    <row r="296" spans="2:10" x14ac:dyDescent="0.25">
      <c r="B296" t="s">
        <v>63</v>
      </c>
      <c r="C296" s="1">
        <v>46188</v>
      </c>
      <c r="D296" t="s">
        <v>74</v>
      </c>
      <c r="E296" s="2">
        <v>33.1</v>
      </c>
      <c r="F296" s="2"/>
      <c r="G296" s="2">
        <f>tblTrans[[#This Row],[Credit (Income)]]-tblTrans[[#This Row],[Debit (Spend)]]</f>
        <v>-33.1</v>
      </c>
      <c r="H296" s="2" t="str" cm="1">
        <f t="array" ref="H296">_xlfn.XLOOKUP(TRUE,ISNUMBER(SEARCH(Categories[Description],tblTrans[[#This Row],[Description]])),Categories[Subcategory],"Uncategorised")</f>
        <v>Taxi</v>
      </c>
      <c r="I296" s="2" t="str" cm="1">
        <f t="array" ref="I296">_xlfn.XLOOKUP(TRUE,ISNUMBER(SEARCH(Categories[Description],tblTrans[[#This Row],[Description]])),Categories[Category],"Uncategorised")</f>
        <v>Transport</v>
      </c>
      <c r="J296" s="2" t="str" cm="1">
        <f t="array" ref="J296">_xlfn.XLOOKUP(TRUE,ISNUMBER(SEARCH(Categories[Description],tblTrans[[#This Row],[Description]])),Categories[Category Type],"Uncategorised")</f>
        <v>Expense</v>
      </c>
    </row>
    <row r="297" spans="2:10" x14ac:dyDescent="0.25">
      <c r="B297" t="s">
        <v>59</v>
      </c>
      <c r="C297" s="1">
        <v>46189</v>
      </c>
      <c r="D297" t="s">
        <v>75</v>
      </c>
      <c r="E297" s="2">
        <v>30</v>
      </c>
      <c r="F297" s="2"/>
      <c r="G297" s="2">
        <f>tblTrans[[#This Row],[Credit (Income)]]-tblTrans[[#This Row],[Debit (Spend)]]</f>
        <v>-30</v>
      </c>
      <c r="H297" s="2" t="str" cm="1">
        <f t="array" ref="H297">_xlfn.XLOOKUP(TRUE,ISNUMBER(SEARCH(Categories[Description],tblTrans[[#This Row],[Description]])),Categories[Subcategory],"Uncategorised")</f>
        <v>Gym</v>
      </c>
      <c r="I297" s="2" t="str" cm="1">
        <f t="array" ref="I297">_xlfn.XLOOKUP(TRUE,ISNUMBER(SEARCH(Categories[Description],tblTrans[[#This Row],[Description]])),Categories[Category],"Uncategorised")</f>
        <v>Discretionary</v>
      </c>
      <c r="J297" s="2" t="str" cm="1">
        <f t="array" ref="J297">_xlfn.XLOOKUP(TRUE,ISNUMBER(SEARCH(Categories[Description],tblTrans[[#This Row],[Description]])),Categories[Category Type],"Uncategorised")</f>
        <v>Expense</v>
      </c>
    </row>
    <row r="298" spans="2:10" x14ac:dyDescent="0.25">
      <c r="B298" t="s">
        <v>63</v>
      </c>
      <c r="C298" s="1">
        <v>46189</v>
      </c>
      <c r="D298" t="s">
        <v>64</v>
      </c>
      <c r="E298" s="2">
        <v>5</v>
      </c>
      <c r="F298" s="2"/>
      <c r="G298" s="2">
        <f>tblTrans[[#This Row],[Credit (Income)]]-tblTrans[[#This Row],[Debit (Spend)]]</f>
        <v>-5</v>
      </c>
      <c r="H298" s="2" t="str" cm="1">
        <f t="array" ref="H298">_xlfn.XLOOKUP(TRUE,ISNUMBER(SEARCH(Categories[Description],tblTrans[[#This Row],[Description]])),Categories[Subcategory],"Uncategorised")</f>
        <v>Coffee</v>
      </c>
      <c r="I298" s="2" t="str" cm="1">
        <f t="array" ref="I298">_xlfn.XLOOKUP(TRUE,ISNUMBER(SEARCH(Categories[Description],tblTrans[[#This Row],[Description]])),Categories[Category],"Uncategorised")</f>
        <v>Discretionary</v>
      </c>
      <c r="J298" s="2" t="str" cm="1">
        <f t="array" ref="J298">_xlfn.XLOOKUP(TRUE,ISNUMBER(SEARCH(Categories[Description],tblTrans[[#This Row],[Description]])),Categories[Category Type],"Uncategorised")</f>
        <v>Expense</v>
      </c>
    </row>
    <row r="299" spans="2:10" x14ac:dyDescent="0.25">
      <c r="B299" t="s">
        <v>63</v>
      </c>
      <c r="C299" s="1">
        <v>46190</v>
      </c>
      <c r="D299" t="s">
        <v>64</v>
      </c>
      <c r="E299" s="2">
        <v>5</v>
      </c>
      <c r="F299" s="2"/>
      <c r="G299" s="2">
        <f>tblTrans[[#This Row],[Credit (Income)]]-tblTrans[[#This Row],[Debit (Spend)]]</f>
        <v>-5</v>
      </c>
      <c r="H299" s="2" t="str" cm="1">
        <f t="array" ref="H299">_xlfn.XLOOKUP(TRUE,ISNUMBER(SEARCH(Categories[Description],tblTrans[[#This Row],[Description]])),Categories[Subcategory],"Uncategorised")</f>
        <v>Coffee</v>
      </c>
      <c r="I299" s="2" t="str" cm="1">
        <f t="array" ref="I299">_xlfn.XLOOKUP(TRUE,ISNUMBER(SEARCH(Categories[Description],tblTrans[[#This Row],[Description]])),Categories[Category],"Uncategorised")</f>
        <v>Discretionary</v>
      </c>
      <c r="J299" s="2" t="str" cm="1">
        <f t="array" ref="J299">_xlfn.XLOOKUP(TRUE,ISNUMBER(SEARCH(Categories[Description],tblTrans[[#This Row],[Description]])),Categories[Category Type],"Uncategorised")</f>
        <v>Expense</v>
      </c>
    </row>
    <row r="300" spans="2:10" x14ac:dyDescent="0.25">
      <c r="B300" t="s">
        <v>59</v>
      </c>
      <c r="C300" s="1">
        <v>46190</v>
      </c>
      <c r="D300" t="s">
        <v>77</v>
      </c>
      <c r="E300" s="2">
        <v>40</v>
      </c>
      <c r="F300" s="2"/>
      <c r="G300" s="2">
        <f>tblTrans[[#This Row],[Credit (Income)]]-tblTrans[[#This Row],[Debit (Spend)]]</f>
        <v>-40</v>
      </c>
      <c r="H300" s="2" t="str" cm="1">
        <f t="array" ref="H300">_xlfn.XLOOKUP(TRUE,ISNUMBER(SEARCH(Categories[Description],tblTrans[[#This Row],[Description]])),Categories[Subcategory],"Uncategorised")</f>
        <v>Phone</v>
      </c>
      <c r="I300" s="2" t="str" cm="1">
        <f t="array" ref="I300">_xlfn.XLOOKUP(TRUE,ISNUMBER(SEARCH(Categories[Description],tblTrans[[#This Row],[Description]])),Categories[Category],"Uncategorised")</f>
        <v>Living Expenses</v>
      </c>
      <c r="J300" s="2" t="str" cm="1">
        <f t="array" ref="J300">_xlfn.XLOOKUP(TRUE,ISNUMBER(SEARCH(Categories[Description],tblTrans[[#This Row],[Description]])),Categories[Category Type],"Uncategorised")</f>
        <v>Expense</v>
      </c>
    </row>
    <row r="301" spans="2:10" x14ac:dyDescent="0.25">
      <c r="B301" t="s">
        <v>63</v>
      </c>
      <c r="C301" s="1">
        <v>46191</v>
      </c>
      <c r="D301" t="s">
        <v>78</v>
      </c>
      <c r="E301" s="2">
        <v>50.1</v>
      </c>
      <c r="F301" s="2"/>
      <c r="G301" s="2">
        <f>tblTrans[[#This Row],[Credit (Income)]]-tblTrans[[#This Row],[Debit (Spend)]]</f>
        <v>-50.1</v>
      </c>
      <c r="H301" s="2" t="str" cm="1">
        <f t="array" ref="H301">_xlfn.XLOOKUP(TRUE,ISNUMBER(SEARCH(Categories[Description],tblTrans[[#This Row],[Description]])),Categories[Subcategory],"Uncategorised")</f>
        <v>Gifts</v>
      </c>
      <c r="I301" s="2" t="str" cm="1">
        <f t="array" ref="I301">_xlfn.XLOOKUP(TRUE,ISNUMBER(SEARCH(Categories[Description],tblTrans[[#This Row],[Description]])),Categories[Category],"Uncategorised")</f>
        <v>Discretionary</v>
      </c>
      <c r="J301" s="2" t="str" cm="1">
        <f t="array" ref="J301">_xlfn.XLOOKUP(TRUE,ISNUMBER(SEARCH(Categories[Description],tblTrans[[#This Row],[Description]])),Categories[Category Type],"Uncategorised")</f>
        <v>Expense</v>
      </c>
    </row>
    <row r="302" spans="2:10" x14ac:dyDescent="0.25">
      <c r="B302" t="s">
        <v>63</v>
      </c>
      <c r="C302" s="1">
        <v>46191</v>
      </c>
      <c r="D302" t="s">
        <v>79</v>
      </c>
      <c r="E302" s="2">
        <v>35</v>
      </c>
      <c r="F302" s="2"/>
      <c r="G302" s="2">
        <f>tblTrans[[#This Row],[Credit (Income)]]-tblTrans[[#This Row],[Debit (Spend)]]</f>
        <v>-35</v>
      </c>
      <c r="H302" s="2" t="str" cm="1">
        <f t="array" ref="H302">_xlfn.XLOOKUP(TRUE,ISNUMBER(SEARCH(Categories[Description],tblTrans[[#This Row],[Description]])),Categories[Subcategory],"Uncategorised")</f>
        <v>Entertainment</v>
      </c>
      <c r="I302" s="2" t="str" cm="1">
        <f t="array" ref="I302">_xlfn.XLOOKUP(TRUE,ISNUMBER(SEARCH(Categories[Description],tblTrans[[#This Row],[Description]])),Categories[Category],"Uncategorised")</f>
        <v>Discretionary</v>
      </c>
      <c r="J302" s="2" t="str" cm="1">
        <f t="array" ref="J302">_xlfn.XLOOKUP(TRUE,ISNUMBER(SEARCH(Categories[Description],tblTrans[[#This Row],[Description]])),Categories[Category Type],"Uncategorised")</f>
        <v>Expense</v>
      </c>
    </row>
    <row r="303" spans="2:10" x14ac:dyDescent="0.25">
      <c r="B303" t="s">
        <v>63</v>
      </c>
      <c r="C303" s="1">
        <v>46191</v>
      </c>
      <c r="D303" t="s">
        <v>64</v>
      </c>
      <c r="E303" s="2">
        <v>5</v>
      </c>
      <c r="F303" s="2"/>
      <c r="G303" s="2">
        <f>tblTrans[[#This Row],[Credit (Income)]]-tblTrans[[#This Row],[Debit (Spend)]]</f>
        <v>-5</v>
      </c>
      <c r="H303" s="2" t="str" cm="1">
        <f t="array" ref="H303">_xlfn.XLOOKUP(TRUE,ISNUMBER(SEARCH(Categories[Description],tblTrans[[#This Row],[Description]])),Categories[Subcategory],"Uncategorised")</f>
        <v>Coffee</v>
      </c>
      <c r="I303" s="2" t="str" cm="1">
        <f t="array" ref="I303">_xlfn.XLOOKUP(TRUE,ISNUMBER(SEARCH(Categories[Description],tblTrans[[#This Row],[Description]])),Categories[Category],"Uncategorised")</f>
        <v>Discretionary</v>
      </c>
      <c r="J303" s="2" t="str" cm="1">
        <f t="array" ref="J303">_xlfn.XLOOKUP(TRUE,ISNUMBER(SEARCH(Categories[Description],tblTrans[[#This Row],[Description]])),Categories[Category Type],"Uncategorised")</f>
        <v>Expense</v>
      </c>
    </row>
    <row r="304" spans="2:10" x14ac:dyDescent="0.25">
      <c r="B304" t="s">
        <v>63</v>
      </c>
      <c r="C304" s="1">
        <v>46192</v>
      </c>
      <c r="D304" t="s">
        <v>64</v>
      </c>
      <c r="E304" s="2">
        <v>5</v>
      </c>
      <c r="F304" s="2"/>
      <c r="G304" s="2">
        <f>tblTrans[[#This Row],[Credit (Income)]]-tblTrans[[#This Row],[Debit (Spend)]]</f>
        <v>-5</v>
      </c>
      <c r="H304" s="2" t="str" cm="1">
        <f t="array" ref="H304">_xlfn.XLOOKUP(TRUE,ISNUMBER(SEARCH(Categories[Description],tblTrans[[#This Row],[Description]])),Categories[Subcategory],"Uncategorised")</f>
        <v>Coffee</v>
      </c>
      <c r="I304" s="2" t="str" cm="1">
        <f t="array" ref="I304">_xlfn.XLOOKUP(TRUE,ISNUMBER(SEARCH(Categories[Description],tblTrans[[#This Row],[Description]])),Categories[Category],"Uncategorised")</f>
        <v>Discretionary</v>
      </c>
      <c r="J304" s="2" t="str" cm="1">
        <f t="array" ref="J304">_xlfn.XLOOKUP(TRUE,ISNUMBER(SEARCH(Categories[Description],tblTrans[[#This Row],[Description]])),Categories[Category Type],"Uncategorised")</f>
        <v>Expense</v>
      </c>
    </row>
    <row r="305" spans="2:10" x14ac:dyDescent="0.25">
      <c r="B305" t="s">
        <v>63</v>
      </c>
      <c r="C305" s="1">
        <v>46193</v>
      </c>
      <c r="D305" t="s">
        <v>64</v>
      </c>
      <c r="E305" s="2">
        <v>5</v>
      </c>
      <c r="F305" s="2"/>
      <c r="G305" s="2">
        <f>tblTrans[[#This Row],[Credit (Income)]]-tblTrans[[#This Row],[Debit (Spend)]]</f>
        <v>-5</v>
      </c>
      <c r="H305" s="2" t="str" cm="1">
        <f t="array" ref="H305">_xlfn.XLOOKUP(TRUE,ISNUMBER(SEARCH(Categories[Description],tblTrans[[#This Row],[Description]])),Categories[Subcategory],"Uncategorised")</f>
        <v>Coffee</v>
      </c>
      <c r="I305" s="2" t="str" cm="1">
        <f t="array" ref="I305">_xlfn.XLOOKUP(TRUE,ISNUMBER(SEARCH(Categories[Description],tblTrans[[#This Row],[Description]])),Categories[Category],"Uncategorised")</f>
        <v>Discretionary</v>
      </c>
      <c r="J305" s="2" t="str" cm="1">
        <f t="array" ref="J305">_xlfn.XLOOKUP(TRUE,ISNUMBER(SEARCH(Categories[Description],tblTrans[[#This Row],[Description]])),Categories[Category Type],"Uncategorised")</f>
        <v>Expense</v>
      </c>
    </row>
    <row r="306" spans="2:10" x14ac:dyDescent="0.25">
      <c r="B306" t="s">
        <v>63</v>
      </c>
      <c r="C306" s="1">
        <v>46193</v>
      </c>
      <c r="D306" t="s">
        <v>68</v>
      </c>
      <c r="E306" s="2">
        <v>234</v>
      </c>
      <c r="F306" s="2"/>
      <c r="G306" s="2">
        <f>tblTrans[[#This Row],[Credit (Income)]]-tblTrans[[#This Row],[Debit (Spend)]]</f>
        <v>-234</v>
      </c>
      <c r="H306" s="2" t="str" cm="1">
        <f t="array" ref="H306">_xlfn.XLOOKUP(TRUE,ISNUMBER(SEARCH(Categories[Description],tblTrans[[#This Row],[Description]])),Categories[Subcategory],"Uncategorised")</f>
        <v>Groceries</v>
      </c>
      <c r="I306" s="2" t="str" cm="1">
        <f t="array" ref="I306">_xlfn.XLOOKUP(TRUE,ISNUMBER(SEARCH(Categories[Description],tblTrans[[#This Row],[Description]])),Categories[Category],"Uncategorised")</f>
        <v>Living Expenses</v>
      </c>
      <c r="J306" s="2" t="str" cm="1">
        <f t="array" ref="J306">_xlfn.XLOOKUP(TRUE,ISNUMBER(SEARCH(Categories[Description],tblTrans[[#This Row],[Description]])),Categories[Category Type],"Uncategorised")</f>
        <v>Expense</v>
      </c>
    </row>
    <row r="307" spans="2:10" x14ac:dyDescent="0.25">
      <c r="B307" t="s">
        <v>63</v>
      </c>
      <c r="C307" s="1">
        <v>46194</v>
      </c>
      <c r="D307" t="s">
        <v>80</v>
      </c>
      <c r="E307" s="2">
        <v>42.1</v>
      </c>
      <c r="F307" s="2"/>
      <c r="G307" s="2">
        <f>tblTrans[[#This Row],[Credit (Income)]]-tblTrans[[#This Row],[Debit (Spend)]]</f>
        <v>-42.1</v>
      </c>
      <c r="H307" s="2" t="str" cm="1">
        <f t="array" ref="H307">_xlfn.XLOOKUP(TRUE,ISNUMBER(SEARCH(Categories[Description],tblTrans[[#This Row],[Description]])),Categories[Subcategory],"Uncategorised")</f>
        <v>Restaurant</v>
      </c>
      <c r="I307" s="2" t="str" cm="1">
        <f t="array" ref="I307">_xlfn.XLOOKUP(TRUE,ISNUMBER(SEARCH(Categories[Description],tblTrans[[#This Row],[Description]])),Categories[Category],"Uncategorised")</f>
        <v>Discretionary</v>
      </c>
      <c r="J307" s="2" t="str" cm="1">
        <f t="array" ref="J307">_xlfn.XLOOKUP(TRUE,ISNUMBER(SEARCH(Categories[Description],tblTrans[[#This Row],[Description]])),Categories[Category Type],"Uncategorised")</f>
        <v>Expense</v>
      </c>
    </row>
    <row r="308" spans="2:10" x14ac:dyDescent="0.25">
      <c r="B308" t="s">
        <v>63</v>
      </c>
      <c r="C308" s="1">
        <v>46195</v>
      </c>
      <c r="D308" t="s">
        <v>81</v>
      </c>
      <c r="E308" s="2">
        <v>17.099999999999998</v>
      </c>
      <c r="F308" s="2"/>
      <c r="G308" s="2">
        <f>tblTrans[[#This Row],[Credit (Income)]]-tblTrans[[#This Row],[Debit (Spend)]]</f>
        <v>-17.099999999999998</v>
      </c>
      <c r="H308" s="2" t="str" cm="1">
        <f t="array" ref="H308">_xlfn.XLOOKUP(TRUE,ISNUMBER(SEARCH(Categories[Description],tblTrans[[#This Row],[Description]])),Categories[Subcategory],"Uncategorised")</f>
        <v>Restaurant</v>
      </c>
      <c r="I308" s="2" t="str" cm="1">
        <f t="array" ref="I308">_xlfn.XLOOKUP(TRUE,ISNUMBER(SEARCH(Categories[Description],tblTrans[[#This Row],[Description]])),Categories[Category],"Uncategorised")</f>
        <v>Discretionary</v>
      </c>
      <c r="J308" s="2" t="str" cm="1">
        <f t="array" ref="J308">_xlfn.XLOOKUP(TRUE,ISNUMBER(SEARCH(Categories[Description],tblTrans[[#This Row],[Description]])),Categories[Category Type],"Uncategorised")</f>
        <v>Expense</v>
      </c>
    </row>
    <row r="309" spans="2:10" x14ac:dyDescent="0.25">
      <c r="B309" t="s">
        <v>59</v>
      </c>
      <c r="C309" s="1">
        <v>46196</v>
      </c>
      <c r="D309" t="s">
        <v>82</v>
      </c>
      <c r="E309" s="2">
        <v>55</v>
      </c>
      <c r="F309" s="2"/>
      <c r="G309" s="2">
        <f>tblTrans[[#This Row],[Credit (Income)]]-tblTrans[[#This Row],[Debit (Spend)]]</f>
        <v>-55</v>
      </c>
      <c r="H309" s="2" t="str" cm="1">
        <f t="array" ref="H309">_xlfn.XLOOKUP(TRUE,ISNUMBER(SEARCH(Categories[Description],tblTrans[[#This Row],[Description]])),Categories[Subcategory],"Uncategorised")</f>
        <v>Donation</v>
      </c>
      <c r="I309" s="2" t="str" cm="1">
        <f t="array" ref="I309">_xlfn.XLOOKUP(TRUE,ISNUMBER(SEARCH(Categories[Description],tblTrans[[#This Row],[Description]])),Categories[Category],"Uncategorised")</f>
        <v>Discretionary</v>
      </c>
      <c r="J309" s="2" t="str" cm="1">
        <f t="array" ref="J309">_xlfn.XLOOKUP(TRUE,ISNUMBER(SEARCH(Categories[Description],tblTrans[[#This Row],[Description]])),Categories[Category Type],"Uncategorised")</f>
        <v>Expense</v>
      </c>
    </row>
    <row r="310" spans="2:10" x14ac:dyDescent="0.25">
      <c r="B310" t="s">
        <v>63</v>
      </c>
      <c r="C310" s="1">
        <v>46196</v>
      </c>
      <c r="D310" t="s">
        <v>196</v>
      </c>
      <c r="E310" s="2">
        <v>67.900000000000006</v>
      </c>
      <c r="F310" s="2"/>
      <c r="G310" s="2">
        <f>tblTrans[[#This Row],[Credit (Income)]]-tblTrans[[#This Row],[Debit (Spend)]]</f>
        <v>-67.900000000000006</v>
      </c>
      <c r="H310" s="2" t="str" cm="1">
        <f t="array" ref="H310">_xlfn.XLOOKUP(TRUE,ISNUMBER(SEARCH(Categories[Description],tblTrans[[#This Row],[Description]])),Categories[Subcategory],"Uncategorised")</f>
        <v>MV Fuel</v>
      </c>
      <c r="I310" s="2" t="str" cm="1">
        <f t="array" ref="I310">_xlfn.XLOOKUP(TRUE,ISNUMBER(SEARCH(Categories[Description],tblTrans[[#This Row],[Description]])),Categories[Category],"Uncategorised")</f>
        <v>Transport</v>
      </c>
      <c r="J310" s="2" t="str" cm="1">
        <f t="array" ref="J310">_xlfn.XLOOKUP(TRUE,ISNUMBER(SEARCH(Categories[Description],tblTrans[[#This Row],[Description]])),Categories[Category Type],"Uncategorised")</f>
        <v>Expense</v>
      </c>
    </row>
    <row r="311" spans="2:10" x14ac:dyDescent="0.25">
      <c r="B311" t="s">
        <v>63</v>
      </c>
      <c r="C311" s="1">
        <v>46196</v>
      </c>
      <c r="D311" t="s">
        <v>64</v>
      </c>
      <c r="E311" s="2">
        <v>5</v>
      </c>
      <c r="F311" s="2"/>
      <c r="G311" s="2">
        <f>tblTrans[[#This Row],[Credit (Income)]]-tblTrans[[#This Row],[Debit (Spend)]]</f>
        <v>-5</v>
      </c>
      <c r="H311" s="2" t="str" cm="1">
        <f t="array" ref="H311">_xlfn.XLOOKUP(TRUE,ISNUMBER(SEARCH(Categories[Description],tblTrans[[#This Row],[Description]])),Categories[Subcategory],"Uncategorised")</f>
        <v>Coffee</v>
      </c>
      <c r="I311" s="2" t="str" cm="1">
        <f t="array" ref="I311">_xlfn.XLOOKUP(TRUE,ISNUMBER(SEARCH(Categories[Description],tblTrans[[#This Row],[Description]])),Categories[Category],"Uncategorised")</f>
        <v>Discretionary</v>
      </c>
      <c r="J311" s="2" t="str" cm="1">
        <f t="array" ref="J311">_xlfn.XLOOKUP(TRUE,ISNUMBER(SEARCH(Categories[Description],tblTrans[[#This Row],[Description]])),Categories[Category Type],"Uncategorised")</f>
        <v>Expense</v>
      </c>
    </row>
    <row r="312" spans="2:10" x14ac:dyDescent="0.25">
      <c r="B312" t="s">
        <v>63</v>
      </c>
      <c r="C312" s="1">
        <v>46197</v>
      </c>
      <c r="D312" t="s">
        <v>64</v>
      </c>
      <c r="E312" s="2">
        <v>5</v>
      </c>
      <c r="F312" s="2"/>
      <c r="G312" s="2">
        <f>tblTrans[[#This Row],[Credit (Income)]]-tblTrans[[#This Row],[Debit (Spend)]]</f>
        <v>-5</v>
      </c>
      <c r="H312" s="2" t="str" cm="1">
        <f t="array" ref="H312">_xlfn.XLOOKUP(TRUE,ISNUMBER(SEARCH(Categories[Description],tblTrans[[#This Row],[Description]])),Categories[Subcategory],"Uncategorised")</f>
        <v>Coffee</v>
      </c>
      <c r="I312" s="2" t="str" cm="1">
        <f t="array" ref="I312">_xlfn.XLOOKUP(TRUE,ISNUMBER(SEARCH(Categories[Description],tblTrans[[#This Row],[Description]])),Categories[Category],"Uncategorised")</f>
        <v>Discretionary</v>
      </c>
      <c r="J312" s="2" t="str" cm="1">
        <f t="array" ref="J312">_xlfn.XLOOKUP(TRUE,ISNUMBER(SEARCH(Categories[Description],tblTrans[[#This Row],[Description]])),Categories[Category Type],"Uncategorised")</f>
        <v>Expense</v>
      </c>
    </row>
    <row r="313" spans="2:10" x14ac:dyDescent="0.25">
      <c r="B313" t="s">
        <v>63</v>
      </c>
      <c r="C313" s="1">
        <v>46198</v>
      </c>
      <c r="D313" t="s">
        <v>64</v>
      </c>
      <c r="E313" s="2">
        <v>5</v>
      </c>
      <c r="F313" s="2"/>
      <c r="G313" s="2">
        <f>tblTrans[[#This Row],[Credit (Income)]]-tblTrans[[#This Row],[Debit (Spend)]]</f>
        <v>-5</v>
      </c>
      <c r="H313" s="2" t="str" cm="1">
        <f t="array" ref="H313">_xlfn.XLOOKUP(TRUE,ISNUMBER(SEARCH(Categories[Description],tblTrans[[#This Row],[Description]])),Categories[Subcategory],"Uncategorised")</f>
        <v>Coffee</v>
      </c>
      <c r="I313" s="2" t="str" cm="1">
        <f t="array" ref="I313">_xlfn.XLOOKUP(TRUE,ISNUMBER(SEARCH(Categories[Description],tblTrans[[#This Row],[Description]])),Categories[Category],"Uncategorised")</f>
        <v>Discretionary</v>
      </c>
      <c r="J313" s="2" t="str" cm="1">
        <f t="array" ref="J313">_xlfn.XLOOKUP(TRUE,ISNUMBER(SEARCH(Categories[Description],tblTrans[[#This Row],[Description]])),Categories[Category Type],"Uncategorised")</f>
        <v>Expense</v>
      </c>
    </row>
    <row r="314" spans="2:10" x14ac:dyDescent="0.25">
      <c r="B314" t="s">
        <v>63</v>
      </c>
      <c r="C314" s="1">
        <v>46199</v>
      </c>
      <c r="D314" t="s">
        <v>64</v>
      </c>
      <c r="E314" s="2">
        <v>5</v>
      </c>
      <c r="F314" s="2"/>
      <c r="G314" s="2">
        <f>tblTrans[[#This Row],[Credit (Income)]]-tblTrans[[#This Row],[Debit (Spend)]]</f>
        <v>-5</v>
      </c>
      <c r="H314" s="2" t="str" cm="1">
        <f t="array" ref="H314">_xlfn.XLOOKUP(TRUE,ISNUMBER(SEARCH(Categories[Description],tblTrans[[#This Row],[Description]])),Categories[Subcategory],"Uncategorised")</f>
        <v>Coffee</v>
      </c>
      <c r="I314" s="2" t="str" cm="1">
        <f t="array" ref="I314">_xlfn.XLOOKUP(TRUE,ISNUMBER(SEARCH(Categories[Description],tblTrans[[#This Row],[Description]])),Categories[Category],"Uncategorised")</f>
        <v>Discretionary</v>
      </c>
      <c r="J314" s="2" t="str" cm="1">
        <f t="array" ref="J314">_xlfn.XLOOKUP(TRUE,ISNUMBER(SEARCH(Categories[Description],tblTrans[[#This Row],[Description]])),Categories[Category Type],"Uncategorised")</f>
        <v>Expense</v>
      </c>
    </row>
    <row r="315" spans="2:10" x14ac:dyDescent="0.25">
      <c r="B315" t="s">
        <v>63</v>
      </c>
      <c r="C315" s="1">
        <v>46200</v>
      </c>
      <c r="D315" t="s">
        <v>64</v>
      </c>
      <c r="E315" s="2">
        <v>5</v>
      </c>
      <c r="F315" s="2"/>
      <c r="G315" s="2">
        <f>tblTrans[[#This Row],[Credit (Income)]]-tblTrans[[#This Row],[Debit (Spend)]]</f>
        <v>-5</v>
      </c>
      <c r="H315" s="2" t="str" cm="1">
        <f t="array" ref="H315">_xlfn.XLOOKUP(TRUE,ISNUMBER(SEARCH(Categories[Description],tblTrans[[#This Row],[Description]])),Categories[Subcategory],"Uncategorised")</f>
        <v>Coffee</v>
      </c>
      <c r="I315" s="2" t="str" cm="1">
        <f t="array" ref="I315">_xlfn.XLOOKUP(TRUE,ISNUMBER(SEARCH(Categories[Description],tblTrans[[#This Row],[Description]])),Categories[Category],"Uncategorised")</f>
        <v>Discretionary</v>
      </c>
      <c r="J315" s="2" t="str" cm="1">
        <f t="array" ref="J315">_xlfn.XLOOKUP(TRUE,ISNUMBER(SEARCH(Categories[Description],tblTrans[[#This Row],[Description]])),Categories[Category Type],"Uncategorised")</f>
        <v>Expense</v>
      </c>
    </row>
    <row r="316" spans="2:10" x14ac:dyDescent="0.25">
      <c r="B316" t="s">
        <v>63</v>
      </c>
      <c r="C316" s="1">
        <v>46200</v>
      </c>
      <c r="D316" t="s">
        <v>68</v>
      </c>
      <c r="E316" s="2">
        <v>166.9</v>
      </c>
      <c r="F316" s="2"/>
      <c r="G316" s="2">
        <f>tblTrans[[#This Row],[Credit (Income)]]-tblTrans[[#This Row],[Debit (Spend)]]</f>
        <v>-166.9</v>
      </c>
      <c r="H316" s="2" t="str" cm="1">
        <f t="array" ref="H316">_xlfn.XLOOKUP(TRUE,ISNUMBER(SEARCH(Categories[Description],tblTrans[[#This Row],[Description]])),Categories[Subcategory],"Uncategorised")</f>
        <v>Groceries</v>
      </c>
      <c r="I316" s="2" t="str" cm="1">
        <f t="array" ref="I316">_xlfn.XLOOKUP(TRUE,ISNUMBER(SEARCH(Categories[Description],tblTrans[[#This Row],[Description]])),Categories[Category],"Uncategorised")</f>
        <v>Living Expenses</v>
      </c>
      <c r="J316" s="2" t="str" cm="1">
        <f t="array" ref="J316">_xlfn.XLOOKUP(TRUE,ISNUMBER(SEARCH(Categories[Description],tblTrans[[#This Row],[Description]])),Categories[Category Type],"Uncategorised")</f>
        <v>Expense</v>
      </c>
    </row>
    <row r="317" spans="2:10" x14ac:dyDescent="0.25">
      <c r="B317" t="s">
        <v>63</v>
      </c>
      <c r="C317" s="1">
        <v>46201</v>
      </c>
      <c r="D317" t="s">
        <v>83</v>
      </c>
      <c r="E317" s="2">
        <v>129.9</v>
      </c>
      <c r="F317" s="2"/>
      <c r="G317" s="2">
        <f>tblTrans[[#This Row],[Credit (Income)]]-tblTrans[[#This Row],[Debit (Spend)]]</f>
        <v>-129.9</v>
      </c>
      <c r="H317" s="2" t="str" cm="1">
        <f t="array" ref="H317">_xlfn.XLOOKUP(TRUE,ISNUMBER(SEARCH(Categories[Description],tblTrans[[#This Row],[Description]])),Categories[Subcategory],"Uncategorised")</f>
        <v>Clothes</v>
      </c>
      <c r="I317" s="2" t="str" cm="1">
        <f t="array" ref="I317">_xlfn.XLOOKUP(TRUE,ISNUMBER(SEARCH(Categories[Description],tblTrans[[#This Row],[Description]])),Categories[Category],"Uncategorised")</f>
        <v>Discretionary</v>
      </c>
      <c r="J317" s="2" t="str" cm="1">
        <f t="array" ref="J317">_xlfn.XLOOKUP(TRUE,ISNUMBER(SEARCH(Categories[Description],tblTrans[[#This Row],[Description]])),Categories[Category Type],"Uncategorised")</f>
        <v>Expense</v>
      </c>
    </row>
    <row r="318" spans="2:10" x14ac:dyDescent="0.25">
      <c r="B318" t="s">
        <v>63</v>
      </c>
      <c r="C318" s="1">
        <v>46201</v>
      </c>
      <c r="D318" t="s">
        <v>84</v>
      </c>
      <c r="E318" s="2">
        <v>180.29999999999998</v>
      </c>
      <c r="F318" s="2"/>
      <c r="G318" s="2">
        <f>tblTrans[[#This Row],[Credit (Income)]]-tblTrans[[#This Row],[Debit (Spend)]]</f>
        <v>-180.29999999999998</v>
      </c>
      <c r="H318" s="2" t="str" cm="1">
        <f t="array" ref="H318">_xlfn.XLOOKUP(TRUE,ISNUMBER(SEARCH(Categories[Description],tblTrans[[#This Row],[Description]])),Categories[Subcategory],"Uncategorised")</f>
        <v>Entertainment</v>
      </c>
      <c r="I318" s="2" t="str" cm="1">
        <f t="array" ref="I318">_xlfn.XLOOKUP(TRUE,ISNUMBER(SEARCH(Categories[Description],tblTrans[[#This Row],[Description]])),Categories[Category],"Uncategorised")</f>
        <v>Discretionary</v>
      </c>
      <c r="J318" s="2" t="str" cm="1">
        <f t="array" ref="J318">_xlfn.XLOOKUP(TRUE,ISNUMBER(SEARCH(Categories[Description],tblTrans[[#This Row],[Description]])),Categories[Category Type],"Uncategorised")</f>
        <v>Expense</v>
      </c>
    </row>
    <row r="319" spans="2:10" x14ac:dyDescent="0.25">
      <c r="B319" t="s">
        <v>63</v>
      </c>
      <c r="C319" s="1">
        <v>46202</v>
      </c>
      <c r="D319" t="s">
        <v>72</v>
      </c>
      <c r="E319" s="2">
        <v>150.1</v>
      </c>
      <c r="F319" s="2"/>
      <c r="G319" s="2">
        <f>tblTrans[[#This Row],[Credit (Income)]]-tblTrans[[#This Row],[Debit (Spend)]]</f>
        <v>-150.1</v>
      </c>
      <c r="H319" s="2" t="str" cm="1">
        <f t="array" ref="H319">_xlfn.XLOOKUP(TRUE,ISNUMBER(SEARCH(Categories[Description],tblTrans[[#This Row],[Description]])),Categories[Subcategory],"Uncategorised")</f>
        <v>Clothes</v>
      </c>
      <c r="I319" s="2" t="str" cm="1">
        <f t="array" ref="I319">_xlfn.XLOOKUP(TRUE,ISNUMBER(SEARCH(Categories[Description],tblTrans[[#This Row],[Description]])),Categories[Category],"Uncategorised")</f>
        <v>Discretionary</v>
      </c>
      <c r="J319" s="2" t="str" cm="1">
        <f t="array" ref="J319">_xlfn.XLOOKUP(TRUE,ISNUMBER(SEARCH(Categories[Description],tblTrans[[#This Row],[Description]])),Categories[Category Type],"Uncategorised")</f>
        <v>Expense</v>
      </c>
    </row>
    <row r="320" spans="2:10" x14ac:dyDescent="0.25">
      <c r="B320" t="s">
        <v>63</v>
      </c>
      <c r="C320" s="1">
        <v>46202</v>
      </c>
      <c r="D320" t="s">
        <v>74</v>
      </c>
      <c r="E320" s="2">
        <v>28.200000000000003</v>
      </c>
      <c r="F320" s="2"/>
      <c r="G320" s="2">
        <f>tblTrans[[#This Row],[Credit (Income)]]-tblTrans[[#This Row],[Debit (Spend)]]</f>
        <v>-28.200000000000003</v>
      </c>
      <c r="H320" s="2" t="str" cm="1">
        <f t="array" ref="H320">_xlfn.XLOOKUP(TRUE,ISNUMBER(SEARCH(Categories[Description],tblTrans[[#This Row],[Description]])),Categories[Subcategory],"Uncategorised")</f>
        <v>Taxi</v>
      </c>
      <c r="I320" s="2" t="str" cm="1">
        <f t="array" ref="I320">_xlfn.XLOOKUP(TRUE,ISNUMBER(SEARCH(Categories[Description],tblTrans[[#This Row],[Description]])),Categories[Category],"Uncategorised")</f>
        <v>Transport</v>
      </c>
      <c r="J320" s="2" t="str" cm="1">
        <f t="array" ref="J320">_xlfn.XLOOKUP(TRUE,ISNUMBER(SEARCH(Categories[Description],tblTrans[[#This Row],[Description]])),Categories[Category Type],"Uncategorised")</f>
        <v>Expense</v>
      </c>
    </row>
    <row r="321" spans="2:10" x14ac:dyDescent="0.25">
      <c r="B321" t="s">
        <v>63</v>
      </c>
      <c r="C321" s="1">
        <v>46202</v>
      </c>
      <c r="D321" t="s">
        <v>90</v>
      </c>
      <c r="E321" s="2">
        <v>15</v>
      </c>
      <c r="F321" s="2"/>
      <c r="G321" s="2">
        <f>tblTrans[[#This Row],[Credit (Income)]]-tblTrans[[#This Row],[Debit (Spend)]]</f>
        <v>-15</v>
      </c>
      <c r="H321" s="2" t="str" cm="1">
        <f t="array" ref="H321">_xlfn.XLOOKUP(TRUE,ISNUMBER(SEARCH(Categories[Description],tblTrans[[#This Row],[Description]])),Categories[Subcategory],"Uncategorised")</f>
        <v>Restaurant</v>
      </c>
      <c r="I321" s="2" t="str" cm="1">
        <f t="array" ref="I321">_xlfn.XLOOKUP(TRUE,ISNUMBER(SEARCH(Categories[Description],tblTrans[[#This Row],[Description]])),Categories[Category],"Uncategorised")</f>
        <v>Discretionary</v>
      </c>
      <c r="J321" s="2" t="str" cm="1">
        <f t="array" ref="J321">_xlfn.XLOOKUP(TRUE,ISNUMBER(SEARCH(Categories[Description],tblTrans[[#This Row],[Description]])),Categories[Category Type],"Uncategorised")</f>
        <v>Expense</v>
      </c>
    </row>
    <row r="322" spans="2:10" x14ac:dyDescent="0.25">
      <c r="B322" t="s">
        <v>63</v>
      </c>
      <c r="C322" s="1">
        <v>46203</v>
      </c>
      <c r="D322" t="s">
        <v>64</v>
      </c>
      <c r="E322" s="2">
        <v>5</v>
      </c>
      <c r="F322" s="2"/>
      <c r="G322" s="2">
        <f>tblTrans[[#This Row],[Credit (Income)]]-tblTrans[[#This Row],[Debit (Spend)]]</f>
        <v>-5</v>
      </c>
      <c r="H322" s="2" t="str" cm="1">
        <f t="array" ref="H322">_xlfn.XLOOKUP(TRUE,ISNUMBER(SEARCH(Categories[Description],tblTrans[[#This Row],[Description]])),Categories[Subcategory],"Uncategorised")</f>
        <v>Coffee</v>
      </c>
      <c r="I322" s="2" t="str" cm="1">
        <f t="array" ref="I322">_xlfn.XLOOKUP(TRUE,ISNUMBER(SEARCH(Categories[Description],tblTrans[[#This Row],[Description]])),Categories[Category],"Uncategorised")</f>
        <v>Discretionary</v>
      </c>
      <c r="J322" s="2" t="str" cm="1">
        <f t="array" ref="J322">_xlfn.XLOOKUP(TRUE,ISNUMBER(SEARCH(Categories[Description],tblTrans[[#This Row],[Description]])),Categories[Category Type],"Uncategorised")</f>
        <v>Expense</v>
      </c>
    </row>
    <row r="323" spans="2:10" x14ac:dyDescent="0.25">
      <c r="B323" t="s">
        <v>63</v>
      </c>
      <c r="C323" s="1">
        <v>46204</v>
      </c>
      <c r="D323" t="s">
        <v>64</v>
      </c>
      <c r="E323" s="2">
        <v>5</v>
      </c>
      <c r="F323" s="2"/>
      <c r="G323" s="2">
        <f>tblTrans[[#This Row],[Credit (Income)]]-tblTrans[[#This Row],[Debit (Spend)]]</f>
        <v>-5</v>
      </c>
      <c r="H323" s="2" t="str" cm="1">
        <f t="array" ref="H323">_xlfn.XLOOKUP(TRUE,ISNUMBER(SEARCH(Categories[Description],tblTrans[[#This Row],[Description]])),Categories[Subcategory],"Uncategorised")</f>
        <v>Coffee</v>
      </c>
      <c r="I323" s="2" t="str" cm="1">
        <f t="array" ref="I323">_xlfn.XLOOKUP(TRUE,ISNUMBER(SEARCH(Categories[Description],tblTrans[[#This Row],[Description]])),Categories[Category],"Uncategorised")</f>
        <v>Discretionary</v>
      </c>
      <c r="J323" s="2" t="str" cm="1">
        <f t="array" ref="J323">_xlfn.XLOOKUP(TRUE,ISNUMBER(SEARCH(Categories[Description],tblTrans[[#This Row],[Description]])),Categories[Category Type],"Uncategorised")</f>
        <v>Expense</v>
      </c>
    </row>
    <row r="324" spans="2:10" x14ac:dyDescent="0.25">
      <c r="B324" t="s">
        <v>59</v>
      </c>
      <c r="C324" s="1">
        <v>46205</v>
      </c>
      <c r="D324" t="s">
        <v>62</v>
      </c>
      <c r="E324" s="2"/>
      <c r="F324" s="2">
        <v>4000</v>
      </c>
      <c r="G324" s="2">
        <f>tblTrans[[#This Row],[Credit (Income)]]-tblTrans[[#This Row],[Debit (Spend)]]</f>
        <v>4000</v>
      </c>
      <c r="H324" s="2" t="str" cm="1">
        <f t="array" ref="H324">_xlfn.XLOOKUP(TRUE,ISNUMBER(SEARCH(Categories[Description],tblTrans[[#This Row],[Description]])),Categories[Subcategory],"Uncategorised")</f>
        <v>Salary</v>
      </c>
      <c r="I324" s="2" t="str" cm="1">
        <f t="array" ref="I324">_xlfn.XLOOKUP(TRUE,ISNUMBER(SEARCH(Categories[Description],tblTrans[[#This Row],[Description]])),Categories[Category],"Uncategorised")</f>
        <v>Fixed Income</v>
      </c>
      <c r="J324" s="2" t="str" cm="1">
        <f t="array" ref="J324">_xlfn.XLOOKUP(TRUE,ISNUMBER(SEARCH(Categories[Description],tblTrans[[#This Row],[Description]])),Categories[Category Type],"Uncategorised")</f>
        <v>Income</v>
      </c>
    </row>
    <row r="325" spans="2:10" x14ac:dyDescent="0.25">
      <c r="B325" t="s">
        <v>59</v>
      </c>
      <c r="C325" s="1">
        <v>46205</v>
      </c>
      <c r="D325" t="s">
        <v>60</v>
      </c>
      <c r="E325" s="2">
        <v>600</v>
      </c>
      <c r="F325" s="2"/>
      <c r="G325" s="2">
        <f>tblTrans[[#This Row],[Credit (Income)]]-tblTrans[[#This Row],[Debit (Spend)]]</f>
        <v>-600</v>
      </c>
      <c r="H325" s="2" t="str" cm="1">
        <f t="array" ref="H325">_xlfn.XLOOKUP(TRUE,ISNUMBER(SEARCH(Categories[Description],tblTrans[[#This Row],[Description]])),Categories[Subcategory],"Uncategorised")</f>
        <v>Savings</v>
      </c>
      <c r="I325" s="2" t="str" cm="1">
        <f t="array" ref="I325">_xlfn.XLOOKUP(TRUE,ISNUMBER(SEARCH(Categories[Description],tblTrans[[#This Row],[Description]])),Categories[Category],"Uncategorised")</f>
        <v>Transfer</v>
      </c>
      <c r="J325" s="2" t="str" cm="1">
        <f t="array" ref="J325">_xlfn.XLOOKUP(TRUE,ISNUMBER(SEARCH(Categories[Description],tblTrans[[#This Row],[Description]])),Categories[Category Type],"Uncategorised")</f>
        <v>Not Reported</v>
      </c>
    </row>
    <row r="326" spans="2:10" x14ac:dyDescent="0.25">
      <c r="B326" t="s">
        <v>57</v>
      </c>
      <c r="C326" s="1">
        <v>46205</v>
      </c>
      <c r="D326" t="s">
        <v>58</v>
      </c>
      <c r="E326" s="2"/>
      <c r="F326" s="2">
        <v>41</v>
      </c>
      <c r="G326" s="2">
        <f>tblTrans[[#This Row],[Credit (Income)]]-tblTrans[[#This Row],[Debit (Spend)]]</f>
        <v>41</v>
      </c>
      <c r="H326" s="2" t="str" cm="1">
        <f t="array" ref="H326">_xlfn.XLOOKUP(TRUE,ISNUMBER(SEARCH(Categories[Description],tblTrans[[#This Row],[Description]])),Categories[Subcategory],"Uncategorised")</f>
        <v>Interest Earned</v>
      </c>
      <c r="I326" s="2" t="str" cm="1">
        <f t="array" ref="I326">_xlfn.XLOOKUP(TRUE,ISNUMBER(SEARCH(Categories[Description],tblTrans[[#This Row],[Description]])),Categories[Category],"Uncategorised")</f>
        <v>Variable Income</v>
      </c>
      <c r="J326" s="2" t="str" cm="1">
        <f t="array" ref="J326">_xlfn.XLOOKUP(TRUE,ISNUMBER(SEARCH(Categories[Description],tblTrans[[#This Row],[Description]])),Categories[Category Type],"Uncategorised")</f>
        <v>Income</v>
      </c>
    </row>
    <row r="327" spans="2:10" x14ac:dyDescent="0.25">
      <c r="B327" t="s">
        <v>57</v>
      </c>
      <c r="C327" s="1">
        <v>46205</v>
      </c>
      <c r="D327" t="s">
        <v>24</v>
      </c>
      <c r="E327" s="2"/>
      <c r="F327" s="2">
        <v>2301</v>
      </c>
      <c r="G327" s="2">
        <f>tblTrans[[#This Row],[Credit (Income)]]-tblTrans[[#This Row],[Debit (Spend)]]</f>
        <v>2301</v>
      </c>
      <c r="H327" s="2" t="str" cm="1">
        <f t="array" ref="H327">_xlfn.XLOOKUP(TRUE,ISNUMBER(SEARCH(Categories[Description],tblTrans[[#This Row],[Description]])),Categories[Subcategory],"Uncategorised")</f>
        <v>Side Hustle</v>
      </c>
      <c r="I327" s="2" t="str" cm="1">
        <f t="array" ref="I327">_xlfn.XLOOKUP(TRUE,ISNUMBER(SEARCH(Categories[Description],tblTrans[[#This Row],[Description]])),Categories[Category],"Uncategorised")</f>
        <v>Variable Income</v>
      </c>
      <c r="J327" s="2" t="str" cm="1">
        <f t="array" ref="J327">_xlfn.XLOOKUP(TRUE,ISNUMBER(SEARCH(Categories[Description],tblTrans[[#This Row],[Description]])),Categories[Category Type],"Uncategorised")</f>
        <v>Income</v>
      </c>
    </row>
    <row r="328" spans="2:10" x14ac:dyDescent="0.25">
      <c r="B328" t="s">
        <v>57</v>
      </c>
      <c r="C328" s="1">
        <v>46205</v>
      </c>
      <c r="D328" t="s">
        <v>61</v>
      </c>
      <c r="E328" s="2"/>
      <c r="F328" s="2">
        <v>600</v>
      </c>
      <c r="G328" s="2">
        <f>tblTrans[[#This Row],[Credit (Income)]]-tblTrans[[#This Row],[Debit (Spend)]]</f>
        <v>600</v>
      </c>
      <c r="H328" s="2" t="str" cm="1">
        <f t="array" ref="H328">_xlfn.XLOOKUP(TRUE,ISNUMBER(SEARCH(Categories[Description],tblTrans[[#This Row],[Description]])),Categories[Subcategory],"Uncategorised")</f>
        <v>Bank Transfer</v>
      </c>
      <c r="I328" s="2" t="str" cm="1">
        <f t="array" ref="I328">_xlfn.XLOOKUP(TRUE,ISNUMBER(SEARCH(Categories[Description],tblTrans[[#This Row],[Description]])),Categories[Category],"Uncategorised")</f>
        <v>Transfer</v>
      </c>
      <c r="J328" s="2" t="str" cm="1">
        <f t="array" ref="J328">_xlfn.XLOOKUP(TRUE,ISNUMBER(SEARCH(Categories[Description],tblTrans[[#This Row],[Description]])),Categories[Category Type],"Uncategorised")</f>
        <v>Not Reported</v>
      </c>
    </row>
    <row r="329" spans="2:10" x14ac:dyDescent="0.25">
      <c r="B329" t="s">
        <v>63</v>
      </c>
      <c r="C329" s="1">
        <v>46206</v>
      </c>
      <c r="D329" t="s">
        <v>64</v>
      </c>
      <c r="E329" s="2">
        <v>5</v>
      </c>
      <c r="F329" s="2"/>
      <c r="G329" s="2">
        <f>tblTrans[[#This Row],[Credit (Income)]]-tblTrans[[#This Row],[Debit (Spend)]]</f>
        <v>-5</v>
      </c>
      <c r="H329" s="2" t="str" cm="1">
        <f t="array" ref="H329">_xlfn.XLOOKUP(TRUE,ISNUMBER(SEARCH(Categories[Description],tblTrans[[#This Row],[Description]])),Categories[Subcategory],"Uncategorised")</f>
        <v>Coffee</v>
      </c>
      <c r="I329" s="2" t="str" cm="1">
        <f t="array" ref="I329">_xlfn.XLOOKUP(TRUE,ISNUMBER(SEARCH(Categories[Description],tblTrans[[#This Row],[Description]])),Categories[Category],"Uncategorised")</f>
        <v>Discretionary</v>
      </c>
      <c r="J329" s="2" t="str" cm="1">
        <f t="array" ref="J329">_xlfn.XLOOKUP(TRUE,ISNUMBER(SEARCH(Categories[Description],tblTrans[[#This Row],[Description]])),Categories[Category Type],"Uncategorised")</f>
        <v>Expense</v>
      </c>
    </row>
    <row r="330" spans="2:10" x14ac:dyDescent="0.25">
      <c r="B330" t="s">
        <v>59</v>
      </c>
      <c r="C330" s="1">
        <v>46208</v>
      </c>
      <c r="D330" t="s">
        <v>65</v>
      </c>
      <c r="E330" s="2">
        <v>900</v>
      </c>
      <c r="F330" s="2"/>
      <c r="G330" s="2">
        <f>tblTrans[[#This Row],[Credit (Income)]]-tblTrans[[#This Row],[Debit (Spend)]]</f>
        <v>-900</v>
      </c>
      <c r="H330" s="2" t="str" cm="1">
        <f t="array" ref="H330">_xlfn.XLOOKUP(TRUE,ISNUMBER(SEARCH(Categories[Description],tblTrans[[#This Row],[Description]])),Categories[Subcategory],"Uncategorised")</f>
        <v>Rent</v>
      </c>
      <c r="I330" s="2" t="str" cm="1">
        <f t="array" ref="I330">_xlfn.XLOOKUP(TRUE,ISNUMBER(SEARCH(Categories[Description],tblTrans[[#This Row],[Description]])),Categories[Category],"Uncategorised")</f>
        <v>Living Expenses</v>
      </c>
      <c r="J330" s="2" t="str" cm="1">
        <f t="array" ref="J330">_xlfn.XLOOKUP(TRUE,ISNUMBER(SEARCH(Categories[Description],tblTrans[[#This Row],[Description]])),Categories[Category Type],"Uncategorised")</f>
        <v>Expense</v>
      </c>
    </row>
    <row r="331" spans="2:10" x14ac:dyDescent="0.25">
      <c r="B331" t="s">
        <v>59</v>
      </c>
      <c r="C331" s="1">
        <v>46208</v>
      </c>
      <c r="D331" t="s">
        <v>66</v>
      </c>
      <c r="E331" s="2">
        <v>150</v>
      </c>
      <c r="F331" s="2"/>
      <c r="G331" s="2">
        <f>tblTrans[[#This Row],[Credit (Income)]]-tblTrans[[#This Row],[Debit (Spend)]]</f>
        <v>-150</v>
      </c>
      <c r="H331" s="2" t="str" cm="1">
        <f t="array" ref="H331">_xlfn.XLOOKUP(TRUE,ISNUMBER(SEARCH(Categories[Description],tblTrans[[#This Row],[Description]])),Categories[Subcategory],"Uncategorised")</f>
        <v>Loan Repayment</v>
      </c>
      <c r="I331" s="2" t="str" cm="1">
        <f t="array" ref="I331">_xlfn.XLOOKUP(TRUE,ISNUMBER(SEARCH(Categories[Description],tblTrans[[#This Row],[Description]])),Categories[Category],"Uncategorised")</f>
        <v>Debt</v>
      </c>
      <c r="J331" s="2" t="str" cm="1">
        <f t="array" ref="J331">_xlfn.XLOOKUP(TRUE,ISNUMBER(SEARCH(Categories[Description],tblTrans[[#This Row],[Description]])),Categories[Category Type],"Uncategorised")</f>
        <v>Expense</v>
      </c>
    </row>
    <row r="332" spans="2:10" x14ac:dyDescent="0.25">
      <c r="B332" t="s">
        <v>63</v>
      </c>
      <c r="C332" s="1">
        <v>46208</v>
      </c>
      <c r="D332" t="s">
        <v>90</v>
      </c>
      <c r="E332" s="2">
        <v>15</v>
      </c>
      <c r="F332" s="2"/>
      <c r="G332" s="2">
        <f>tblTrans[[#This Row],[Credit (Income)]]-tblTrans[[#This Row],[Debit (Spend)]]</f>
        <v>-15</v>
      </c>
      <c r="H332" s="2" t="str" cm="1">
        <f t="array" ref="H332">_xlfn.XLOOKUP(TRUE,ISNUMBER(SEARCH(Categories[Description],tblTrans[[#This Row],[Description]])),Categories[Subcategory],"Uncategorised")</f>
        <v>Restaurant</v>
      </c>
      <c r="I332" s="2" t="str" cm="1">
        <f t="array" ref="I332">_xlfn.XLOOKUP(TRUE,ISNUMBER(SEARCH(Categories[Description],tblTrans[[#This Row],[Description]])),Categories[Category],"Uncategorised")</f>
        <v>Discretionary</v>
      </c>
      <c r="J332" s="2" t="str" cm="1">
        <f t="array" ref="J332">_xlfn.XLOOKUP(TRUE,ISNUMBER(SEARCH(Categories[Description],tblTrans[[#This Row],[Description]])),Categories[Category Type],"Uncategorised")</f>
        <v>Expense</v>
      </c>
    </row>
    <row r="333" spans="2:10" x14ac:dyDescent="0.25">
      <c r="B333" t="s">
        <v>63</v>
      </c>
      <c r="C333" s="1">
        <v>46208</v>
      </c>
      <c r="D333" t="s">
        <v>64</v>
      </c>
      <c r="E333" s="2">
        <v>5</v>
      </c>
      <c r="F333" s="2"/>
      <c r="G333" s="2">
        <f>tblTrans[[#This Row],[Credit (Income)]]-tblTrans[[#This Row],[Debit (Spend)]]</f>
        <v>-5</v>
      </c>
      <c r="H333" s="2" t="str" cm="1">
        <f t="array" ref="H333">_xlfn.XLOOKUP(TRUE,ISNUMBER(SEARCH(Categories[Description],tblTrans[[#This Row],[Description]])),Categories[Subcategory],"Uncategorised")</f>
        <v>Coffee</v>
      </c>
      <c r="I333" s="2" t="str" cm="1">
        <f t="array" ref="I333">_xlfn.XLOOKUP(TRUE,ISNUMBER(SEARCH(Categories[Description],tblTrans[[#This Row],[Description]])),Categories[Category],"Uncategorised")</f>
        <v>Discretionary</v>
      </c>
      <c r="J333" s="2" t="str" cm="1">
        <f t="array" ref="J333">_xlfn.XLOOKUP(TRUE,ISNUMBER(SEARCH(Categories[Description],tblTrans[[#This Row],[Description]])),Categories[Category Type],"Uncategorised")</f>
        <v>Expense</v>
      </c>
    </row>
    <row r="334" spans="2:10" x14ac:dyDescent="0.25">
      <c r="B334" t="s">
        <v>63</v>
      </c>
      <c r="C334" s="1">
        <v>46209</v>
      </c>
      <c r="D334" t="s">
        <v>64</v>
      </c>
      <c r="E334" s="2">
        <v>5</v>
      </c>
      <c r="F334" s="2"/>
      <c r="G334" s="2">
        <f>tblTrans[[#This Row],[Credit (Income)]]-tblTrans[[#This Row],[Debit (Spend)]]</f>
        <v>-5</v>
      </c>
      <c r="H334" s="2" t="str" cm="1">
        <f t="array" ref="H334">_xlfn.XLOOKUP(TRUE,ISNUMBER(SEARCH(Categories[Description],tblTrans[[#This Row],[Description]])),Categories[Subcategory],"Uncategorised")</f>
        <v>Coffee</v>
      </c>
      <c r="I334" s="2" t="str" cm="1">
        <f t="array" ref="I334">_xlfn.XLOOKUP(TRUE,ISNUMBER(SEARCH(Categories[Description],tblTrans[[#This Row],[Description]])),Categories[Category],"Uncategorised")</f>
        <v>Discretionary</v>
      </c>
      <c r="J334" s="2" t="str" cm="1">
        <f t="array" ref="J334">_xlfn.XLOOKUP(TRUE,ISNUMBER(SEARCH(Categories[Description],tblTrans[[#This Row],[Description]])),Categories[Category Type],"Uncategorised")</f>
        <v>Expense</v>
      </c>
    </row>
    <row r="335" spans="2:10" x14ac:dyDescent="0.25">
      <c r="B335" t="s">
        <v>63</v>
      </c>
      <c r="C335" s="1">
        <v>46210</v>
      </c>
      <c r="D335" t="s">
        <v>64</v>
      </c>
      <c r="E335" s="2">
        <v>5</v>
      </c>
      <c r="F335" s="2"/>
      <c r="G335" s="2">
        <f>tblTrans[[#This Row],[Credit (Income)]]-tblTrans[[#This Row],[Debit (Spend)]]</f>
        <v>-5</v>
      </c>
      <c r="H335" s="2" t="str" cm="1">
        <f t="array" ref="H335">_xlfn.XLOOKUP(TRUE,ISNUMBER(SEARCH(Categories[Description],tblTrans[[#This Row],[Description]])),Categories[Subcategory],"Uncategorised")</f>
        <v>Coffee</v>
      </c>
      <c r="I335" s="2" t="str" cm="1">
        <f t="array" ref="I335">_xlfn.XLOOKUP(TRUE,ISNUMBER(SEARCH(Categories[Description],tblTrans[[#This Row],[Description]])),Categories[Category],"Uncategorised")</f>
        <v>Discretionary</v>
      </c>
      <c r="J335" s="2" t="str" cm="1">
        <f t="array" ref="J335">_xlfn.XLOOKUP(TRUE,ISNUMBER(SEARCH(Categories[Description],tblTrans[[#This Row],[Description]])),Categories[Category Type],"Uncategorised")</f>
        <v>Expense</v>
      </c>
    </row>
    <row r="336" spans="2:10" x14ac:dyDescent="0.25">
      <c r="B336" t="s">
        <v>63</v>
      </c>
      <c r="C336" s="1">
        <v>46210</v>
      </c>
      <c r="D336" t="s">
        <v>68</v>
      </c>
      <c r="E336" s="2">
        <v>180</v>
      </c>
      <c r="F336" s="2"/>
      <c r="G336" s="2">
        <f>tblTrans[[#This Row],[Credit (Income)]]-tblTrans[[#This Row],[Debit (Spend)]]</f>
        <v>-180</v>
      </c>
      <c r="H336" s="2" t="str" cm="1">
        <f t="array" ref="H336">_xlfn.XLOOKUP(TRUE,ISNUMBER(SEARCH(Categories[Description],tblTrans[[#This Row],[Description]])),Categories[Subcategory],"Uncategorised")</f>
        <v>Groceries</v>
      </c>
      <c r="I336" s="2" t="str" cm="1">
        <f t="array" ref="I336">_xlfn.XLOOKUP(TRUE,ISNUMBER(SEARCH(Categories[Description],tblTrans[[#This Row],[Description]])),Categories[Category],"Uncategorised")</f>
        <v>Living Expenses</v>
      </c>
      <c r="J336" s="2" t="str" cm="1">
        <f t="array" ref="J336">_xlfn.XLOOKUP(TRUE,ISNUMBER(SEARCH(Categories[Description],tblTrans[[#This Row],[Description]])),Categories[Category Type],"Uncategorised")</f>
        <v>Expense</v>
      </c>
    </row>
    <row r="337" spans="2:10" x14ac:dyDescent="0.25">
      <c r="B337" t="s">
        <v>59</v>
      </c>
      <c r="C337" s="1">
        <v>46213</v>
      </c>
      <c r="D337" t="s">
        <v>69</v>
      </c>
      <c r="E337" s="2">
        <v>56.1</v>
      </c>
      <c r="F337" s="2"/>
      <c r="G337" s="2">
        <f>tblTrans[[#This Row],[Credit (Income)]]-tblTrans[[#This Row],[Debit (Spend)]]</f>
        <v>-56.1</v>
      </c>
      <c r="H337" s="2" t="str" cm="1">
        <f t="array" ref="H337">_xlfn.XLOOKUP(TRUE,ISNUMBER(SEARCH(Categories[Description],tblTrans[[#This Row],[Description]])),Categories[Subcategory],"Uncategorised")</f>
        <v>Gas/Electrics</v>
      </c>
      <c r="I337" s="2" t="str" cm="1">
        <f t="array" ref="I337">_xlfn.XLOOKUP(TRUE,ISNUMBER(SEARCH(Categories[Description],tblTrans[[#This Row],[Description]])),Categories[Category],"Uncategorised")</f>
        <v>Living Expenses</v>
      </c>
      <c r="J337" s="2" t="str" cm="1">
        <f t="array" ref="J337">_xlfn.XLOOKUP(TRUE,ISNUMBER(SEARCH(Categories[Description],tblTrans[[#This Row],[Description]])),Categories[Category Type],"Uncategorised")</f>
        <v>Expense</v>
      </c>
    </row>
    <row r="338" spans="2:10" x14ac:dyDescent="0.25">
      <c r="B338" t="s">
        <v>63</v>
      </c>
      <c r="C338" s="1">
        <v>46213</v>
      </c>
      <c r="D338" t="s">
        <v>64</v>
      </c>
      <c r="E338" s="2">
        <v>5</v>
      </c>
      <c r="F338" s="2"/>
      <c r="G338" s="2">
        <f>tblTrans[[#This Row],[Credit (Income)]]-tblTrans[[#This Row],[Debit (Spend)]]</f>
        <v>-5</v>
      </c>
      <c r="H338" s="2" t="str" cm="1">
        <f t="array" ref="H338">_xlfn.XLOOKUP(TRUE,ISNUMBER(SEARCH(Categories[Description],tblTrans[[#This Row],[Description]])),Categories[Subcategory],"Uncategorised")</f>
        <v>Coffee</v>
      </c>
      <c r="I338" s="2" t="str" cm="1">
        <f t="array" ref="I338">_xlfn.XLOOKUP(TRUE,ISNUMBER(SEARCH(Categories[Description],tblTrans[[#This Row],[Description]])),Categories[Category],"Uncategorised")</f>
        <v>Discretionary</v>
      </c>
      <c r="J338" s="2" t="str" cm="1">
        <f t="array" ref="J338">_xlfn.XLOOKUP(TRUE,ISNUMBER(SEARCH(Categories[Description],tblTrans[[#This Row],[Description]])),Categories[Category Type],"Uncategorised")</f>
        <v>Expense</v>
      </c>
    </row>
    <row r="339" spans="2:10" x14ac:dyDescent="0.25">
      <c r="B339" t="s">
        <v>63</v>
      </c>
      <c r="C339" s="1">
        <v>46214</v>
      </c>
      <c r="D339" t="s">
        <v>64</v>
      </c>
      <c r="E339" s="2">
        <v>5</v>
      </c>
      <c r="F339" s="2"/>
      <c r="G339" s="2">
        <f>tblTrans[[#This Row],[Credit (Income)]]-tblTrans[[#This Row],[Debit (Spend)]]</f>
        <v>-5</v>
      </c>
      <c r="H339" s="2" t="str" cm="1">
        <f t="array" ref="H339">_xlfn.XLOOKUP(TRUE,ISNUMBER(SEARCH(Categories[Description],tblTrans[[#This Row],[Description]])),Categories[Subcategory],"Uncategorised")</f>
        <v>Coffee</v>
      </c>
      <c r="I339" s="2" t="str" cm="1">
        <f t="array" ref="I339">_xlfn.XLOOKUP(TRUE,ISNUMBER(SEARCH(Categories[Description],tblTrans[[#This Row],[Description]])),Categories[Category],"Uncategorised")</f>
        <v>Discretionary</v>
      </c>
      <c r="J339" s="2" t="str" cm="1">
        <f t="array" ref="J339">_xlfn.XLOOKUP(TRUE,ISNUMBER(SEARCH(Categories[Description],tblTrans[[#This Row],[Description]])),Categories[Category Type],"Uncategorised")</f>
        <v>Expense</v>
      </c>
    </row>
    <row r="340" spans="2:10" x14ac:dyDescent="0.25">
      <c r="B340" t="s">
        <v>63</v>
      </c>
      <c r="C340" s="1">
        <v>46215</v>
      </c>
      <c r="D340" t="s">
        <v>196</v>
      </c>
      <c r="E340" s="2">
        <v>83.1</v>
      </c>
      <c r="F340" s="2"/>
      <c r="G340" s="2">
        <f>tblTrans[[#This Row],[Credit (Income)]]-tblTrans[[#This Row],[Debit (Spend)]]</f>
        <v>-83.1</v>
      </c>
      <c r="H340" s="2" t="str" cm="1">
        <f t="array" ref="H340">_xlfn.XLOOKUP(TRUE,ISNUMBER(SEARCH(Categories[Description],tblTrans[[#This Row],[Description]])),Categories[Subcategory],"Uncategorised")</f>
        <v>MV Fuel</v>
      </c>
      <c r="I340" s="2" t="str" cm="1">
        <f t="array" ref="I340">_xlfn.XLOOKUP(TRUE,ISNUMBER(SEARCH(Categories[Description],tblTrans[[#This Row],[Description]])),Categories[Category],"Uncategorised")</f>
        <v>Transport</v>
      </c>
      <c r="J340" s="2" t="str" cm="1">
        <f t="array" ref="J340">_xlfn.XLOOKUP(TRUE,ISNUMBER(SEARCH(Categories[Description],tblTrans[[#This Row],[Description]])),Categories[Category Type],"Uncategorised")</f>
        <v>Expense</v>
      </c>
    </row>
    <row r="341" spans="2:10" x14ac:dyDescent="0.25">
      <c r="B341" t="s">
        <v>63</v>
      </c>
      <c r="C341" s="1">
        <v>46215</v>
      </c>
      <c r="D341" t="s">
        <v>64</v>
      </c>
      <c r="E341" s="2">
        <v>5</v>
      </c>
      <c r="F341" s="2"/>
      <c r="G341" s="2">
        <f>tblTrans[[#This Row],[Credit (Income)]]-tblTrans[[#This Row],[Debit (Spend)]]</f>
        <v>-5</v>
      </c>
      <c r="H341" s="2" t="str" cm="1">
        <f t="array" ref="H341">_xlfn.XLOOKUP(TRUE,ISNUMBER(SEARCH(Categories[Description],tblTrans[[#This Row],[Description]])),Categories[Subcategory],"Uncategorised")</f>
        <v>Coffee</v>
      </c>
      <c r="I341" s="2" t="str" cm="1">
        <f t="array" ref="I341">_xlfn.XLOOKUP(TRUE,ISNUMBER(SEARCH(Categories[Description],tblTrans[[#This Row],[Description]])),Categories[Category],"Uncategorised")</f>
        <v>Discretionary</v>
      </c>
      <c r="J341" s="2" t="str" cm="1">
        <f t="array" ref="J341">_xlfn.XLOOKUP(TRUE,ISNUMBER(SEARCH(Categories[Description],tblTrans[[#This Row],[Description]])),Categories[Category Type],"Uncategorised")</f>
        <v>Expense</v>
      </c>
    </row>
    <row r="342" spans="2:10" x14ac:dyDescent="0.25">
      <c r="B342" t="s">
        <v>63</v>
      </c>
      <c r="C342" s="1">
        <v>46216</v>
      </c>
      <c r="D342" t="s">
        <v>64</v>
      </c>
      <c r="E342" s="2">
        <v>5</v>
      </c>
      <c r="F342" s="2"/>
      <c r="G342" s="2">
        <f>tblTrans[[#This Row],[Credit (Income)]]-tblTrans[[#This Row],[Debit (Spend)]]</f>
        <v>-5</v>
      </c>
      <c r="H342" s="2" t="str" cm="1">
        <f t="array" ref="H342">_xlfn.XLOOKUP(TRUE,ISNUMBER(SEARCH(Categories[Description],tblTrans[[#This Row],[Description]])),Categories[Subcategory],"Uncategorised")</f>
        <v>Coffee</v>
      </c>
      <c r="I342" s="2" t="str" cm="1">
        <f t="array" ref="I342">_xlfn.XLOOKUP(TRUE,ISNUMBER(SEARCH(Categories[Description],tblTrans[[#This Row],[Description]])),Categories[Category],"Uncategorised")</f>
        <v>Discretionary</v>
      </c>
      <c r="J342" s="2" t="str" cm="1">
        <f t="array" ref="J342">_xlfn.XLOOKUP(TRUE,ISNUMBER(SEARCH(Categories[Description],tblTrans[[#This Row],[Description]])),Categories[Category Type],"Uncategorised")</f>
        <v>Expense</v>
      </c>
    </row>
    <row r="343" spans="2:10" x14ac:dyDescent="0.25">
      <c r="B343" t="s">
        <v>63</v>
      </c>
      <c r="C343" s="1">
        <v>46217</v>
      </c>
      <c r="D343" t="s">
        <v>68</v>
      </c>
      <c r="E343" s="2">
        <v>141.1</v>
      </c>
      <c r="F343" s="2"/>
      <c r="G343" s="2">
        <f>tblTrans[[#This Row],[Credit (Income)]]-tblTrans[[#This Row],[Debit (Spend)]]</f>
        <v>-141.1</v>
      </c>
      <c r="H343" s="2" t="str" cm="1">
        <f t="array" ref="H343">_xlfn.XLOOKUP(TRUE,ISNUMBER(SEARCH(Categories[Description],tblTrans[[#This Row],[Description]])),Categories[Subcategory],"Uncategorised")</f>
        <v>Groceries</v>
      </c>
      <c r="I343" s="2" t="str" cm="1">
        <f t="array" ref="I343">_xlfn.XLOOKUP(TRUE,ISNUMBER(SEARCH(Categories[Description],tblTrans[[#This Row],[Description]])),Categories[Category],"Uncategorised")</f>
        <v>Living Expenses</v>
      </c>
      <c r="J343" s="2" t="str" cm="1">
        <f t="array" ref="J343">_xlfn.XLOOKUP(TRUE,ISNUMBER(SEARCH(Categories[Description],tblTrans[[#This Row],[Description]])),Categories[Category Type],"Uncategorised")</f>
        <v>Expense</v>
      </c>
    </row>
    <row r="344" spans="2:10" x14ac:dyDescent="0.25">
      <c r="B344" t="s">
        <v>63</v>
      </c>
      <c r="C344" s="1">
        <v>46217</v>
      </c>
      <c r="D344" t="s">
        <v>64</v>
      </c>
      <c r="E344" s="2">
        <v>5</v>
      </c>
      <c r="F344" s="2"/>
      <c r="G344" s="2">
        <f>tblTrans[[#This Row],[Credit (Income)]]-tblTrans[[#This Row],[Debit (Spend)]]</f>
        <v>-5</v>
      </c>
      <c r="H344" s="2" t="str" cm="1">
        <f t="array" ref="H344">_xlfn.XLOOKUP(TRUE,ISNUMBER(SEARCH(Categories[Description],tblTrans[[#This Row],[Description]])),Categories[Subcategory],"Uncategorised")</f>
        <v>Coffee</v>
      </c>
      <c r="I344" s="2" t="str" cm="1">
        <f t="array" ref="I344">_xlfn.XLOOKUP(TRUE,ISNUMBER(SEARCH(Categories[Description],tblTrans[[#This Row],[Description]])),Categories[Category],"Uncategorised")</f>
        <v>Discretionary</v>
      </c>
      <c r="J344" s="2" t="str" cm="1">
        <f t="array" ref="J344">_xlfn.XLOOKUP(TRUE,ISNUMBER(SEARCH(Categories[Description],tblTrans[[#This Row],[Description]])),Categories[Category Type],"Uncategorised")</f>
        <v>Expense</v>
      </c>
    </row>
    <row r="345" spans="2:10" x14ac:dyDescent="0.25">
      <c r="B345" t="s">
        <v>63</v>
      </c>
      <c r="C345" s="1">
        <v>46218</v>
      </c>
      <c r="D345" t="s">
        <v>64</v>
      </c>
      <c r="E345" s="2">
        <v>5</v>
      </c>
      <c r="F345" s="2"/>
      <c r="G345" s="2">
        <f>tblTrans[[#This Row],[Credit (Income)]]-tblTrans[[#This Row],[Debit (Spend)]]</f>
        <v>-5</v>
      </c>
      <c r="H345" s="2" t="str" cm="1">
        <f t="array" ref="H345">_xlfn.XLOOKUP(TRUE,ISNUMBER(SEARCH(Categories[Description],tblTrans[[#This Row],[Description]])),Categories[Subcategory],"Uncategorised")</f>
        <v>Coffee</v>
      </c>
      <c r="I345" s="2" t="str" cm="1">
        <f t="array" ref="I345">_xlfn.XLOOKUP(TRUE,ISNUMBER(SEARCH(Categories[Description],tblTrans[[#This Row],[Description]])),Categories[Category],"Uncategorised")</f>
        <v>Discretionary</v>
      </c>
      <c r="J345" s="2" t="str" cm="1">
        <f t="array" ref="J345">_xlfn.XLOOKUP(TRUE,ISNUMBER(SEARCH(Categories[Description],tblTrans[[#This Row],[Description]])),Categories[Category Type],"Uncategorised")</f>
        <v>Expense</v>
      </c>
    </row>
    <row r="346" spans="2:10" x14ac:dyDescent="0.25">
      <c r="B346" t="s">
        <v>63</v>
      </c>
      <c r="C346" s="1">
        <v>46218</v>
      </c>
      <c r="D346" t="s">
        <v>71</v>
      </c>
      <c r="E346" s="2">
        <v>45.8</v>
      </c>
      <c r="F346" s="2"/>
      <c r="G346" s="2">
        <f>tblTrans[[#This Row],[Credit (Income)]]-tblTrans[[#This Row],[Debit (Spend)]]</f>
        <v>-45.8</v>
      </c>
      <c r="H346" s="2" t="str" cm="1">
        <f t="array" ref="H346">_xlfn.XLOOKUP(TRUE,ISNUMBER(SEARCH(Categories[Description],tblTrans[[#This Row],[Description]])),Categories[Subcategory],"Uncategorised")</f>
        <v>Entertainment</v>
      </c>
      <c r="I346" s="2" t="str" cm="1">
        <f t="array" ref="I346">_xlfn.XLOOKUP(TRUE,ISNUMBER(SEARCH(Categories[Description],tblTrans[[#This Row],[Description]])),Categories[Category],"Uncategorised")</f>
        <v>Discretionary</v>
      </c>
      <c r="J346" s="2" t="str" cm="1">
        <f t="array" ref="J346">_xlfn.XLOOKUP(TRUE,ISNUMBER(SEARCH(Categories[Description],tblTrans[[#This Row],[Description]])),Categories[Category Type],"Uncategorised")</f>
        <v>Expense</v>
      </c>
    </row>
    <row r="347" spans="2:10" x14ac:dyDescent="0.25">
      <c r="B347" t="s">
        <v>63</v>
      </c>
      <c r="C347" s="1">
        <v>46218</v>
      </c>
      <c r="D347" t="s">
        <v>72</v>
      </c>
      <c r="E347" s="2">
        <v>103.80000000000001</v>
      </c>
      <c r="F347" s="2"/>
      <c r="G347" s="2">
        <f>tblTrans[[#This Row],[Credit (Income)]]-tblTrans[[#This Row],[Debit (Spend)]]</f>
        <v>-103.80000000000001</v>
      </c>
      <c r="H347" s="2" t="str" cm="1">
        <f t="array" ref="H347">_xlfn.XLOOKUP(TRUE,ISNUMBER(SEARCH(Categories[Description],tblTrans[[#This Row],[Description]])),Categories[Subcategory],"Uncategorised")</f>
        <v>Clothes</v>
      </c>
      <c r="I347" s="2" t="str" cm="1">
        <f t="array" ref="I347">_xlfn.XLOOKUP(TRUE,ISNUMBER(SEARCH(Categories[Description],tblTrans[[#This Row],[Description]])),Categories[Category],"Uncategorised")</f>
        <v>Discretionary</v>
      </c>
      <c r="J347" s="2" t="str" cm="1">
        <f t="array" ref="J347">_xlfn.XLOOKUP(TRUE,ISNUMBER(SEARCH(Categories[Description],tblTrans[[#This Row],[Description]])),Categories[Category Type],"Uncategorised")</f>
        <v>Expense</v>
      </c>
    </row>
    <row r="348" spans="2:10" x14ac:dyDescent="0.25">
      <c r="B348" t="s">
        <v>63</v>
      </c>
      <c r="C348" s="1">
        <v>46218</v>
      </c>
      <c r="D348" t="s">
        <v>73</v>
      </c>
      <c r="E348" s="2">
        <v>58</v>
      </c>
      <c r="F348" s="2"/>
      <c r="G348" s="2">
        <f>tblTrans[[#This Row],[Credit (Income)]]-tblTrans[[#This Row],[Debit (Spend)]]</f>
        <v>-58</v>
      </c>
      <c r="H348" s="2" t="str" cm="1">
        <f t="array" ref="H348">_xlfn.XLOOKUP(TRUE,ISNUMBER(SEARCH(Categories[Description],tblTrans[[#This Row],[Description]])),Categories[Subcategory],"Uncategorised")</f>
        <v>Restaurant</v>
      </c>
      <c r="I348" s="2" t="str" cm="1">
        <f t="array" ref="I348">_xlfn.XLOOKUP(TRUE,ISNUMBER(SEARCH(Categories[Description],tblTrans[[#This Row],[Description]])),Categories[Category],"Uncategorised")</f>
        <v>Discretionary</v>
      </c>
      <c r="J348" s="2" t="str" cm="1">
        <f t="array" ref="J348">_xlfn.XLOOKUP(TRUE,ISNUMBER(SEARCH(Categories[Description],tblTrans[[#This Row],[Description]])),Categories[Category Type],"Uncategorised")</f>
        <v>Expense</v>
      </c>
    </row>
    <row r="349" spans="2:10" x14ac:dyDescent="0.25">
      <c r="B349" t="s">
        <v>63</v>
      </c>
      <c r="C349" s="1">
        <v>46219</v>
      </c>
      <c r="D349" t="s">
        <v>74</v>
      </c>
      <c r="E349" s="2">
        <v>34.200000000000003</v>
      </c>
      <c r="F349" s="2"/>
      <c r="G349" s="2">
        <f>tblTrans[[#This Row],[Credit (Income)]]-tblTrans[[#This Row],[Debit (Spend)]]</f>
        <v>-34.200000000000003</v>
      </c>
      <c r="H349" s="2" t="str" cm="1">
        <f t="array" ref="H349">_xlfn.XLOOKUP(TRUE,ISNUMBER(SEARCH(Categories[Description],tblTrans[[#This Row],[Description]])),Categories[Subcategory],"Uncategorised")</f>
        <v>Taxi</v>
      </c>
      <c r="I349" s="2" t="str" cm="1">
        <f t="array" ref="I349">_xlfn.XLOOKUP(TRUE,ISNUMBER(SEARCH(Categories[Description],tblTrans[[#This Row],[Description]])),Categories[Category],"Uncategorised")</f>
        <v>Transport</v>
      </c>
      <c r="J349" s="2" t="str" cm="1">
        <f t="array" ref="J349">_xlfn.XLOOKUP(TRUE,ISNUMBER(SEARCH(Categories[Description],tblTrans[[#This Row],[Description]])),Categories[Category Type],"Uncategorised")</f>
        <v>Expense</v>
      </c>
    </row>
    <row r="350" spans="2:10" x14ac:dyDescent="0.25">
      <c r="B350" t="s">
        <v>59</v>
      </c>
      <c r="C350" s="1">
        <v>46220</v>
      </c>
      <c r="D350" t="s">
        <v>75</v>
      </c>
      <c r="E350" s="2">
        <v>30</v>
      </c>
      <c r="F350" s="2"/>
      <c r="G350" s="2">
        <f>tblTrans[[#This Row],[Credit (Income)]]-tblTrans[[#This Row],[Debit (Spend)]]</f>
        <v>-30</v>
      </c>
      <c r="H350" s="2" t="str" cm="1">
        <f t="array" ref="H350">_xlfn.XLOOKUP(TRUE,ISNUMBER(SEARCH(Categories[Description],tblTrans[[#This Row],[Description]])),Categories[Subcategory],"Uncategorised")</f>
        <v>Gym</v>
      </c>
      <c r="I350" s="2" t="str" cm="1">
        <f t="array" ref="I350">_xlfn.XLOOKUP(TRUE,ISNUMBER(SEARCH(Categories[Description],tblTrans[[#This Row],[Description]])),Categories[Category],"Uncategorised")</f>
        <v>Discretionary</v>
      </c>
      <c r="J350" s="2" t="str" cm="1">
        <f t="array" ref="J350">_xlfn.XLOOKUP(TRUE,ISNUMBER(SEARCH(Categories[Description],tblTrans[[#This Row],[Description]])),Categories[Category Type],"Uncategorised")</f>
        <v>Expense</v>
      </c>
    </row>
    <row r="351" spans="2:10" x14ac:dyDescent="0.25">
      <c r="B351" t="s">
        <v>63</v>
      </c>
      <c r="C351" s="1">
        <v>46220</v>
      </c>
      <c r="D351" t="s">
        <v>64</v>
      </c>
      <c r="E351" s="2">
        <v>5</v>
      </c>
      <c r="F351" s="2"/>
      <c r="G351" s="2">
        <f>tblTrans[[#This Row],[Credit (Income)]]-tblTrans[[#This Row],[Debit (Spend)]]</f>
        <v>-5</v>
      </c>
      <c r="H351" s="2" t="str" cm="1">
        <f t="array" ref="H351">_xlfn.XLOOKUP(TRUE,ISNUMBER(SEARCH(Categories[Description],tblTrans[[#This Row],[Description]])),Categories[Subcategory],"Uncategorised")</f>
        <v>Coffee</v>
      </c>
      <c r="I351" s="2" t="str" cm="1">
        <f t="array" ref="I351">_xlfn.XLOOKUP(TRUE,ISNUMBER(SEARCH(Categories[Description],tblTrans[[#This Row],[Description]])),Categories[Category],"Uncategorised")</f>
        <v>Discretionary</v>
      </c>
      <c r="J351" s="2" t="str" cm="1">
        <f t="array" ref="J351">_xlfn.XLOOKUP(TRUE,ISNUMBER(SEARCH(Categories[Description],tblTrans[[#This Row],[Description]])),Categories[Category Type],"Uncategorised")</f>
        <v>Expense</v>
      </c>
    </row>
    <row r="352" spans="2:10" x14ac:dyDescent="0.25">
      <c r="B352" t="s">
        <v>63</v>
      </c>
      <c r="C352" s="1">
        <v>46221</v>
      </c>
      <c r="D352" t="s">
        <v>64</v>
      </c>
      <c r="E352" s="2">
        <v>5</v>
      </c>
      <c r="F352" s="2"/>
      <c r="G352" s="2">
        <f>tblTrans[[#This Row],[Credit (Income)]]-tblTrans[[#This Row],[Debit (Spend)]]</f>
        <v>-5</v>
      </c>
      <c r="H352" s="2" t="str" cm="1">
        <f t="array" ref="H352">_xlfn.XLOOKUP(TRUE,ISNUMBER(SEARCH(Categories[Description],tblTrans[[#This Row],[Description]])),Categories[Subcategory],"Uncategorised")</f>
        <v>Coffee</v>
      </c>
      <c r="I352" s="2" t="str" cm="1">
        <f t="array" ref="I352">_xlfn.XLOOKUP(TRUE,ISNUMBER(SEARCH(Categories[Description],tblTrans[[#This Row],[Description]])),Categories[Category],"Uncategorised")</f>
        <v>Discretionary</v>
      </c>
      <c r="J352" s="2" t="str" cm="1">
        <f t="array" ref="J352">_xlfn.XLOOKUP(TRUE,ISNUMBER(SEARCH(Categories[Description],tblTrans[[#This Row],[Description]])),Categories[Category Type],"Uncategorised")</f>
        <v>Expense</v>
      </c>
    </row>
    <row r="353" spans="2:10" x14ac:dyDescent="0.25">
      <c r="B353" t="s">
        <v>59</v>
      </c>
      <c r="C353" s="1">
        <v>46221</v>
      </c>
      <c r="D353" t="s">
        <v>77</v>
      </c>
      <c r="E353" s="2">
        <v>40</v>
      </c>
      <c r="F353" s="2"/>
      <c r="G353" s="2">
        <f>tblTrans[[#This Row],[Credit (Income)]]-tblTrans[[#This Row],[Debit (Spend)]]</f>
        <v>-40</v>
      </c>
      <c r="H353" s="2" t="str" cm="1">
        <f t="array" ref="H353">_xlfn.XLOOKUP(TRUE,ISNUMBER(SEARCH(Categories[Description],tblTrans[[#This Row],[Description]])),Categories[Subcategory],"Uncategorised")</f>
        <v>Phone</v>
      </c>
      <c r="I353" s="2" t="str" cm="1">
        <f t="array" ref="I353">_xlfn.XLOOKUP(TRUE,ISNUMBER(SEARCH(Categories[Description],tblTrans[[#This Row],[Description]])),Categories[Category],"Uncategorised")</f>
        <v>Living Expenses</v>
      </c>
      <c r="J353" s="2" t="str" cm="1">
        <f t="array" ref="J353">_xlfn.XLOOKUP(TRUE,ISNUMBER(SEARCH(Categories[Description],tblTrans[[#This Row],[Description]])),Categories[Category Type],"Uncategorised")</f>
        <v>Expense</v>
      </c>
    </row>
    <row r="354" spans="2:10" x14ac:dyDescent="0.25">
      <c r="B354" t="s">
        <v>63</v>
      </c>
      <c r="C354" s="1">
        <v>46222</v>
      </c>
      <c r="D354" t="s">
        <v>78</v>
      </c>
      <c r="E354" s="2">
        <v>51.1</v>
      </c>
      <c r="F354" s="2"/>
      <c r="G354" s="2">
        <f>tblTrans[[#This Row],[Credit (Income)]]-tblTrans[[#This Row],[Debit (Spend)]]</f>
        <v>-51.1</v>
      </c>
      <c r="H354" s="2" t="str" cm="1">
        <f t="array" ref="H354">_xlfn.XLOOKUP(TRUE,ISNUMBER(SEARCH(Categories[Description],tblTrans[[#This Row],[Description]])),Categories[Subcategory],"Uncategorised")</f>
        <v>Gifts</v>
      </c>
      <c r="I354" s="2" t="str" cm="1">
        <f t="array" ref="I354">_xlfn.XLOOKUP(TRUE,ISNUMBER(SEARCH(Categories[Description],tblTrans[[#This Row],[Description]])),Categories[Category],"Uncategorised")</f>
        <v>Discretionary</v>
      </c>
      <c r="J354" s="2" t="str" cm="1">
        <f t="array" ref="J354">_xlfn.XLOOKUP(TRUE,ISNUMBER(SEARCH(Categories[Description],tblTrans[[#This Row],[Description]])),Categories[Category Type],"Uncategorised")</f>
        <v>Expense</v>
      </c>
    </row>
    <row r="355" spans="2:10" x14ac:dyDescent="0.25">
      <c r="B355" t="s">
        <v>63</v>
      </c>
      <c r="C355" s="1">
        <v>46222</v>
      </c>
      <c r="D355" t="s">
        <v>79</v>
      </c>
      <c r="E355" s="2">
        <v>35</v>
      </c>
      <c r="F355" s="2"/>
      <c r="G355" s="2">
        <f>tblTrans[[#This Row],[Credit (Income)]]-tblTrans[[#This Row],[Debit (Spend)]]</f>
        <v>-35</v>
      </c>
      <c r="H355" s="2" t="str" cm="1">
        <f t="array" ref="H355">_xlfn.XLOOKUP(TRUE,ISNUMBER(SEARCH(Categories[Description],tblTrans[[#This Row],[Description]])),Categories[Subcategory],"Uncategorised")</f>
        <v>Entertainment</v>
      </c>
      <c r="I355" s="2" t="str" cm="1">
        <f t="array" ref="I355">_xlfn.XLOOKUP(TRUE,ISNUMBER(SEARCH(Categories[Description],tblTrans[[#This Row],[Description]])),Categories[Category],"Uncategorised")</f>
        <v>Discretionary</v>
      </c>
      <c r="J355" s="2" t="str" cm="1">
        <f t="array" ref="J355">_xlfn.XLOOKUP(TRUE,ISNUMBER(SEARCH(Categories[Description],tblTrans[[#This Row],[Description]])),Categories[Category Type],"Uncategorised")</f>
        <v>Expense</v>
      </c>
    </row>
    <row r="356" spans="2:10" x14ac:dyDescent="0.25">
      <c r="B356" t="s">
        <v>63</v>
      </c>
      <c r="C356" s="1">
        <v>46222</v>
      </c>
      <c r="D356" t="s">
        <v>64</v>
      </c>
      <c r="E356" s="2">
        <v>5</v>
      </c>
      <c r="F356" s="2"/>
      <c r="G356" s="2">
        <f>tblTrans[[#This Row],[Credit (Income)]]-tblTrans[[#This Row],[Debit (Spend)]]</f>
        <v>-5</v>
      </c>
      <c r="H356" s="2" t="str" cm="1">
        <f t="array" ref="H356">_xlfn.XLOOKUP(TRUE,ISNUMBER(SEARCH(Categories[Description],tblTrans[[#This Row],[Description]])),Categories[Subcategory],"Uncategorised")</f>
        <v>Coffee</v>
      </c>
      <c r="I356" s="2" t="str" cm="1">
        <f t="array" ref="I356">_xlfn.XLOOKUP(TRUE,ISNUMBER(SEARCH(Categories[Description],tblTrans[[#This Row],[Description]])),Categories[Category],"Uncategorised")</f>
        <v>Discretionary</v>
      </c>
      <c r="J356" s="2" t="str" cm="1">
        <f t="array" ref="J356">_xlfn.XLOOKUP(TRUE,ISNUMBER(SEARCH(Categories[Description],tblTrans[[#This Row],[Description]])),Categories[Category Type],"Uncategorised")</f>
        <v>Expense</v>
      </c>
    </row>
    <row r="357" spans="2:10" x14ac:dyDescent="0.25">
      <c r="B357" t="s">
        <v>63</v>
      </c>
      <c r="C357" s="1">
        <v>46223</v>
      </c>
      <c r="D357" t="s">
        <v>64</v>
      </c>
      <c r="E357" s="2">
        <v>5</v>
      </c>
      <c r="F357" s="2"/>
      <c r="G357" s="2">
        <f>tblTrans[[#This Row],[Credit (Income)]]-tblTrans[[#This Row],[Debit (Spend)]]</f>
        <v>-5</v>
      </c>
      <c r="H357" s="2" t="str" cm="1">
        <f t="array" ref="H357">_xlfn.XLOOKUP(TRUE,ISNUMBER(SEARCH(Categories[Description],tblTrans[[#This Row],[Description]])),Categories[Subcategory],"Uncategorised")</f>
        <v>Coffee</v>
      </c>
      <c r="I357" s="2" t="str" cm="1">
        <f t="array" ref="I357">_xlfn.XLOOKUP(TRUE,ISNUMBER(SEARCH(Categories[Description],tblTrans[[#This Row],[Description]])),Categories[Category],"Uncategorised")</f>
        <v>Discretionary</v>
      </c>
      <c r="J357" s="2" t="str" cm="1">
        <f t="array" ref="J357">_xlfn.XLOOKUP(TRUE,ISNUMBER(SEARCH(Categories[Description],tblTrans[[#This Row],[Description]])),Categories[Category Type],"Uncategorised")</f>
        <v>Expense</v>
      </c>
    </row>
    <row r="358" spans="2:10" x14ac:dyDescent="0.25">
      <c r="B358" t="s">
        <v>63</v>
      </c>
      <c r="C358" s="1">
        <v>46224</v>
      </c>
      <c r="D358" t="s">
        <v>64</v>
      </c>
      <c r="E358" s="2">
        <v>5</v>
      </c>
      <c r="F358" s="2"/>
      <c r="G358" s="2">
        <f>tblTrans[[#This Row],[Credit (Income)]]-tblTrans[[#This Row],[Debit (Spend)]]</f>
        <v>-5</v>
      </c>
      <c r="H358" s="2" t="str" cm="1">
        <f t="array" ref="H358">_xlfn.XLOOKUP(TRUE,ISNUMBER(SEARCH(Categories[Description],tblTrans[[#This Row],[Description]])),Categories[Subcategory],"Uncategorised")</f>
        <v>Coffee</v>
      </c>
      <c r="I358" s="2" t="str" cm="1">
        <f t="array" ref="I358">_xlfn.XLOOKUP(TRUE,ISNUMBER(SEARCH(Categories[Description],tblTrans[[#This Row],[Description]])),Categories[Category],"Uncategorised")</f>
        <v>Discretionary</v>
      </c>
      <c r="J358" s="2" t="str" cm="1">
        <f t="array" ref="J358">_xlfn.XLOOKUP(TRUE,ISNUMBER(SEARCH(Categories[Description],tblTrans[[#This Row],[Description]])),Categories[Category Type],"Uncategorised")</f>
        <v>Expense</v>
      </c>
    </row>
    <row r="359" spans="2:10" x14ac:dyDescent="0.25">
      <c r="B359" t="s">
        <v>63</v>
      </c>
      <c r="C359" s="1">
        <v>46224</v>
      </c>
      <c r="D359" t="s">
        <v>68</v>
      </c>
      <c r="E359" s="2">
        <v>176</v>
      </c>
      <c r="F359" s="2"/>
      <c r="G359" s="2">
        <f>tblTrans[[#This Row],[Credit (Income)]]-tblTrans[[#This Row],[Debit (Spend)]]</f>
        <v>-176</v>
      </c>
      <c r="H359" s="2" t="str" cm="1">
        <f t="array" ref="H359">_xlfn.XLOOKUP(TRUE,ISNUMBER(SEARCH(Categories[Description],tblTrans[[#This Row],[Description]])),Categories[Subcategory],"Uncategorised")</f>
        <v>Groceries</v>
      </c>
      <c r="I359" s="2" t="str" cm="1">
        <f t="array" ref="I359">_xlfn.XLOOKUP(TRUE,ISNUMBER(SEARCH(Categories[Description],tblTrans[[#This Row],[Description]])),Categories[Category],"Uncategorised")</f>
        <v>Living Expenses</v>
      </c>
      <c r="J359" s="2" t="str" cm="1">
        <f t="array" ref="J359">_xlfn.XLOOKUP(TRUE,ISNUMBER(SEARCH(Categories[Description],tblTrans[[#This Row],[Description]])),Categories[Category Type],"Uncategorised")</f>
        <v>Expense</v>
      </c>
    </row>
    <row r="360" spans="2:10" x14ac:dyDescent="0.25">
      <c r="B360" t="s">
        <v>63</v>
      </c>
      <c r="C360" s="1">
        <v>46225</v>
      </c>
      <c r="D360" t="s">
        <v>80</v>
      </c>
      <c r="E360" s="2">
        <v>43.1</v>
      </c>
      <c r="F360" s="2"/>
      <c r="G360" s="2">
        <f>tblTrans[[#This Row],[Credit (Income)]]-tblTrans[[#This Row],[Debit (Spend)]]</f>
        <v>-43.1</v>
      </c>
      <c r="H360" s="2" t="str" cm="1">
        <f t="array" ref="H360">_xlfn.XLOOKUP(TRUE,ISNUMBER(SEARCH(Categories[Description],tblTrans[[#This Row],[Description]])),Categories[Subcategory],"Uncategorised")</f>
        <v>Restaurant</v>
      </c>
      <c r="I360" s="2" t="str" cm="1">
        <f t="array" ref="I360">_xlfn.XLOOKUP(TRUE,ISNUMBER(SEARCH(Categories[Description],tblTrans[[#This Row],[Description]])),Categories[Category],"Uncategorised")</f>
        <v>Discretionary</v>
      </c>
      <c r="J360" s="2" t="str" cm="1">
        <f t="array" ref="J360">_xlfn.XLOOKUP(TRUE,ISNUMBER(SEARCH(Categories[Description],tblTrans[[#This Row],[Description]])),Categories[Category Type],"Uncategorised")</f>
        <v>Expense</v>
      </c>
    </row>
    <row r="361" spans="2:10" x14ac:dyDescent="0.25">
      <c r="B361" t="s">
        <v>63</v>
      </c>
      <c r="C361" s="1">
        <v>46226</v>
      </c>
      <c r="D361" t="s">
        <v>81</v>
      </c>
      <c r="E361" s="2">
        <v>18.2</v>
      </c>
      <c r="F361" s="2"/>
      <c r="G361" s="2">
        <f>tblTrans[[#This Row],[Credit (Income)]]-tblTrans[[#This Row],[Debit (Spend)]]</f>
        <v>-18.2</v>
      </c>
      <c r="H361" s="2" t="str" cm="1">
        <f t="array" ref="H361">_xlfn.XLOOKUP(TRUE,ISNUMBER(SEARCH(Categories[Description],tblTrans[[#This Row],[Description]])),Categories[Subcategory],"Uncategorised")</f>
        <v>Restaurant</v>
      </c>
      <c r="I361" s="2" t="str" cm="1">
        <f t="array" ref="I361">_xlfn.XLOOKUP(TRUE,ISNUMBER(SEARCH(Categories[Description],tblTrans[[#This Row],[Description]])),Categories[Category],"Uncategorised")</f>
        <v>Discretionary</v>
      </c>
      <c r="J361" s="2" t="str" cm="1">
        <f t="array" ref="J361">_xlfn.XLOOKUP(TRUE,ISNUMBER(SEARCH(Categories[Description],tblTrans[[#This Row],[Description]])),Categories[Category Type],"Uncategorised")</f>
        <v>Expense</v>
      </c>
    </row>
    <row r="362" spans="2:10" x14ac:dyDescent="0.25">
      <c r="B362" t="s">
        <v>59</v>
      </c>
      <c r="C362" s="1">
        <v>46227</v>
      </c>
      <c r="D362" t="s">
        <v>82</v>
      </c>
      <c r="E362" s="2">
        <v>55</v>
      </c>
      <c r="F362" s="2"/>
      <c r="G362" s="2">
        <f>tblTrans[[#This Row],[Credit (Income)]]-tblTrans[[#This Row],[Debit (Spend)]]</f>
        <v>-55</v>
      </c>
      <c r="H362" s="2" t="str" cm="1">
        <f t="array" ref="H362">_xlfn.XLOOKUP(TRUE,ISNUMBER(SEARCH(Categories[Description],tblTrans[[#This Row],[Description]])),Categories[Subcategory],"Uncategorised")</f>
        <v>Donation</v>
      </c>
      <c r="I362" s="2" t="str" cm="1">
        <f t="array" ref="I362">_xlfn.XLOOKUP(TRUE,ISNUMBER(SEARCH(Categories[Description],tblTrans[[#This Row],[Description]])),Categories[Category],"Uncategorised")</f>
        <v>Discretionary</v>
      </c>
      <c r="J362" s="2" t="str" cm="1">
        <f t="array" ref="J362">_xlfn.XLOOKUP(TRUE,ISNUMBER(SEARCH(Categories[Description],tblTrans[[#This Row],[Description]])),Categories[Category Type],"Uncategorised")</f>
        <v>Expense</v>
      </c>
    </row>
    <row r="363" spans="2:10" x14ac:dyDescent="0.25">
      <c r="B363" t="s">
        <v>63</v>
      </c>
      <c r="C363" s="1">
        <v>46227</v>
      </c>
      <c r="D363" t="s">
        <v>196</v>
      </c>
      <c r="E363" s="2">
        <v>68.800000000000011</v>
      </c>
      <c r="F363" s="2"/>
      <c r="G363" s="2">
        <f>tblTrans[[#This Row],[Credit (Income)]]-tblTrans[[#This Row],[Debit (Spend)]]</f>
        <v>-68.800000000000011</v>
      </c>
      <c r="H363" s="2" t="str" cm="1">
        <f t="array" ref="H363">_xlfn.XLOOKUP(TRUE,ISNUMBER(SEARCH(Categories[Description],tblTrans[[#This Row],[Description]])),Categories[Subcategory],"Uncategorised")</f>
        <v>MV Fuel</v>
      </c>
      <c r="I363" s="2" t="str" cm="1">
        <f t="array" ref="I363">_xlfn.XLOOKUP(TRUE,ISNUMBER(SEARCH(Categories[Description],tblTrans[[#This Row],[Description]])),Categories[Category],"Uncategorised")</f>
        <v>Transport</v>
      </c>
      <c r="J363" s="2" t="str" cm="1">
        <f t="array" ref="J363">_xlfn.XLOOKUP(TRUE,ISNUMBER(SEARCH(Categories[Description],tblTrans[[#This Row],[Description]])),Categories[Category Type],"Uncategorised")</f>
        <v>Expense</v>
      </c>
    </row>
    <row r="364" spans="2:10" x14ac:dyDescent="0.25">
      <c r="B364" t="s">
        <v>63</v>
      </c>
      <c r="C364" s="1">
        <v>46227</v>
      </c>
      <c r="D364" t="s">
        <v>64</v>
      </c>
      <c r="E364" s="2">
        <v>5</v>
      </c>
      <c r="F364" s="2"/>
      <c r="G364" s="2">
        <f>tblTrans[[#This Row],[Credit (Income)]]-tblTrans[[#This Row],[Debit (Spend)]]</f>
        <v>-5</v>
      </c>
      <c r="H364" s="2" t="str" cm="1">
        <f t="array" ref="H364">_xlfn.XLOOKUP(TRUE,ISNUMBER(SEARCH(Categories[Description],tblTrans[[#This Row],[Description]])),Categories[Subcategory],"Uncategorised")</f>
        <v>Coffee</v>
      </c>
      <c r="I364" s="2" t="str" cm="1">
        <f t="array" ref="I364">_xlfn.XLOOKUP(TRUE,ISNUMBER(SEARCH(Categories[Description],tblTrans[[#This Row],[Description]])),Categories[Category],"Uncategorised")</f>
        <v>Discretionary</v>
      </c>
      <c r="J364" s="2" t="str" cm="1">
        <f t="array" ref="J364">_xlfn.XLOOKUP(TRUE,ISNUMBER(SEARCH(Categories[Description],tblTrans[[#This Row],[Description]])),Categories[Category Type],"Uncategorised")</f>
        <v>Expense</v>
      </c>
    </row>
    <row r="365" spans="2:10" x14ac:dyDescent="0.25">
      <c r="B365" t="s">
        <v>63</v>
      </c>
      <c r="C365" s="1">
        <v>46228</v>
      </c>
      <c r="D365" t="s">
        <v>64</v>
      </c>
      <c r="E365" s="2">
        <v>5</v>
      </c>
      <c r="F365" s="2"/>
      <c r="G365" s="2">
        <f>tblTrans[[#This Row],[Credit (Income)]]-tblTrans[[#This Row],[Debit (Spend)]]</f>
        <v>-5</v>
      </c>
      <c r="H365" s="2" t="str" cm="1">
        <f t="array" ref="H365">_xlfn.XLOOKUP(TRUE,ISNUMBER(SEARCH(Categories[Description],tblTrans[[#This Row],[Description]])),Categories[Subcategory],"Uncategorised")</f>
        <v>Coffee</v>
      </c>
      <c r="I365" s="2" t="str" cm="1">
        <f t="array" ref="I365">_xlfn.XLOOKUP(TRUE,ISNUMBER(SEARCH(Categories[Description],tblTrans[[#This Row],[Description]])),Categories[Category],"Uncategorised")</f>
        <v>Discretionary</v>
      </c>
      <c r="J365" s="2" t="str" cm="1">
        <f t="array" ref="J365">_xlfn.XLOOKUP(TRUE,ISNUMBER(SEARCH(Categories[Description],tblTrans[[#This Row],[Description]])),Categories[Category Type],"Uncategorised")</f>
        <v>Expense</v>
      </c>
    </row>
    <row r="366" spans="2:10" x14ac:dyDescent="0.25">
      <c r="B366" t="s">
        <v>63</v>
      </c>
      <c r="C366" s="1">
        <v>46229</v>
      </c>
      <c r="D366" t="s">
        <v>64</v>
      </c>
      <c r="E366" s="2">
        <v>5</v>
      </c>
      <c r="F366" s="2"/>
      <c r="G366" s="2">
        <f>tblTrans[[#This Row],[Credit (Income)]]-tblTrans[[#This Row],[Debit (Spend)]]</f>
        <v>-5</v>
      </c>
      <c r="H366" s="2" t="str" cm="1">
        <f t="array" ref="H366">_xlfn.XLOOKUP(TRUE,ISNUMBER(SEARCH(Categories[Description],tblTrans[[#This Row],[Description]])),Categories[Subcategory],"Uncategorised")</f>
        <v>Coffee</v>
      </c>
      <c r="I366" s="2" t="str" cm="1">
        <f t="array" ref="I366">_xlfn.XLOOKUP(TRUE,ISNUMBER(SEARCH(Categories[Description],tblTrans[[#This Row],[Description]])),Categories[Category],"Uncategorised")</f>
        <v>Discretionary</v>
      </c>
      <c r="J366" s="2" t="str" cm="1">
        <f t="array" ref="J366">_xlfn.XLOOKUP(TRUE,ISNUMBER(SEARCH(Categories[Description],tblTrans[[#This Row],[Description]])),Categories[Category Type],"Uncategorised")</f>
        <v>Expense</v>
      </c>
    </row>
    <row r="367" spans="2:10" x14ac:dyDescent="0.25">
      <c r="B367" t="s">
        <v>63</v>
      </c>
      <c r="C367" s="1">
        <v>46230</v>
      </c>
      <c r="D367" t="s">
        <v>64</v>
      </c>
      <c r="E367" s="2">
        <v>5</v>
      </c>
      <c r="F367" s="2"/>
      <c r="G367" s="2">
        <f>tblTrans[[#This Row],[Credit (Income)]]-tblTrans[[#This Row],[Debit (Spend)]]</f>
        <v>-5</v>
      </c>
      <c r="H367" s="2" t="str" cm="1">
        <f t="array" ref="H367">_xlfn.XLOOKUP(TRUE,ISNUMBER(SEARCH(Categories[Description],tblTrans[[#This Row],[Description]])),Categories[Subcategory],"Uncategorised")</f>
        <v>Coffee</v>
      </c>
      <c r="I367" s="2" t="str" cm="1">
        <f t="array" ref="I367">_xlfn.XLOOKUP(TRUE,ISNUMBER(SEARCH(Categories[Description],tblTrans[[#This Row],[Description]])),Categories[Category],"Uncategorised")</f>
        <v>Discretionary</v>
      </c>
      <c r="J367" s="2" t="str" cm="1">
        <f t="array" ref="J367">_xlfn.XLOOKUP(TRUE,ISNUMBER(SEARCH(Categories[Description],tblTrans[[#This Row],[Description]])),Categories[Category Type],"Uncategorised")</f>
        <v>Expense</v>
      </c>
    </row>
    <row r="368" spans="2:10" x14ac:dyDescent="0.25">
      <c r="B368" t="s">
        <v>63</v>
      </c>
      <c r="C368" s="1">
        <v>46231</v>
      </c>
      <c r="D368" t="s">
        <v>64</v>
      </c>
      <c r="E368" s="2">
        <v>5</v>
      </c>
      <c r="F368" s="2"/>
      <c r="G368" s="2">
        <f>tblTrans[[#This Row],[Credit (Income)]]-tblTrans[[#This Row],[Debit (Spend)]]</f>
        <v>-5</v>
      </c>
      <c r="H368" s="2" t="str" cm="1">
        <f t="array" ref="H368">_xlfn.XLOOKUP(TRUE,ISNUMBER(SEARCH(Categories[Description],tblTrans[[#This Row],[Description]])),Categories[Subcategory],"Uncategorised")</f>
        <v>Coffee</v>
      </c>
      <c r="I368" s="2" t="str" cm="1">
        <f t="array" ref="I368">_xlfn.XLOOKUP(TRUE,ISNUMBER(SEARCH(Categories[Description],tblTrans[[#This Row],[Description]])),Categories[Category],"Uncategorised")</f>
        <v>Discretionary</v>
      </c>
      <c r="J368" s="2" t="str" cm="1">
        <f t="array" ref="J368">_xlfn.XLOOKUP(TRUE,ISNUMBER(SEARCH(Categories[Description],tblTrans[[#This Row],[Description]])),Categories[Category Type],"Uncategorised")</f>
        <v>Expense</v>
      </c>
    </row>
    <row r="369" spans="2:10" x14ac:dyDescent="0.25">
      <c r="B369" t="s">
        <v>63</v>
      </c>
      <c r="C369" s="1">
        <v>46231</v>
      </c>
      <c r="D369" t="s">
        <v>68</v>
      </c>
      <c r="E369" s="2">
        <v>193</v>
      </c>
      <c r="F369" s="2"/>
      <c r="G369" s="2">
        <f>tblTrans[[#This Row],[Credit (Income)]]-tblTrans[[#This Row],[Debit (Spend)]]</f>
        <v>-193</v>
      </c>
      <c r="H369" s="2" t="str" cm="1">
        <f t="array" ref="H369">_xlfn.XLOOKUP(TRUE,ISNUMBER(SEARCH(Categories[Description],tblTrans[[#This Row],[Description]])),Categories[Subcategory],"Uncategorised")</f>
        <v>Groceries</v>
      </c>
      <c r="I369" s="2" t="str" cm="1">
        <f t="array" ref="I369">_xlfn.XLOOKUP(TRUE,ISNUMBER(SEARCH(Categories[Description],tblTrans[[#This Row],[Description]])),Categories[Category],"Uncategorised")</f>
        <v>Living Expenses</v>
      </c>
      <c r="J369" s="2" t="str" cm="1">
        <f t="array" ref="J369">_xlfn.XLOOKUP(TRUE,ISNUMBER(SEARCH(Categories[Description],tblTrans[[#This Row],[Description]])),Categories[Category Type],"Uncategorised")</f>
        <v>Expense</v>
      </c>
    </row>
    <row r="370" spans="2:10" x14ac:dyDescent="0.25">
      <c r="B370" t="s">
        <v>63</v>
      </c>
      <c r="C370" s="1">
        <v>46232</v>
      </c>
      <c r="D370" t="s">
        <v>83</v>
      </c>
      <c r="E370" s="2">
        <v>130.80000000000001</v>
      </c>
      <c r="F370" s="2"/>
      <c r="G370" s="2">
        <f>tblTrans[[#This Row],[Credit (Income)]]-tblTrans[[#This Row],[Debit (Spend)]]</f>
        <v>-130.80000000000001</v>
      </c>
      <c r="H370" s="2" t="str" cm="1">
        <f t="array" ref="H370">_xlfn.XLOOKUP(TRUE,ISNUMBER(SEARCH(Categories[Description],tblTrans[[#This Row],[Description]])),Categories[Subcategory],"Uncategorised")</f>
        <v>Clothes</v>
      </c>
      <c r="I370" s="2" t="str" cm="1">
        <f t="array" ref="I370">_xlfn.XLOOKUP(TRUE,ISNUMBER(SEARCH(Categories[Description],tblTrans[[#This Row],[Description]])),Categories[Category],"Uncategorised")</f>
        <v>Discretionary</v>
      </c>
      <c r="J370" s="2" t="str" cm="1">
        <f t="array" ref="J370">_xlfn.XLOOKUP(TRUE,ISNUMBER(SEARCH(Categories[Description],tblTrans[[#This Row],[Description]])),Categories[Category Type],"Uncategorised")</f>
        <v>Expense</v>
      </c>
    </row>
    <row r="371" spans="2:10" x14ac:dyDescent="0.25">
      <c r="B371" t="s">
        <v>63</v>
      </c>
      <c r="C371" s="1">
        <v>46232</v>
      </c>
      <c r="D371" t="s">
        <v>93</v>
      </c>
      <c r="E371" s="2">
        <v>181.39999999999998</v>
      </c>
      <c r="F371" s="2"/>
      <c r="G371" s="2">
        <f>tblTrans[[#This Row],[Credit (Income)]]-tblTrans[[#This Row],[Debit (Spend)]]</f>
        <v>-181.39999999999998</v>
      </c>
      <c r="H371" s="2" t="str" cm="1">
        <f t="array" ref="H371">_xlfn.XLOOKUP(TRUE,ISNUMBER(SEARCH(Categories[Description],tblTrans[[#This Row],[Description]])),Categories[Subcategory],"Uncategorised")</f>
        <v>Furnishings</v>
      </c>
      <c r="I371" s="2" t="str" cm="1">
        <f t="array" ref="I371">_xlfn.XLOOKUP(TRUE,ISNUMBER(SEARCH(Categories[Description],tblTrans[[#This Row],[Description]])),Categories[Category],"Uncategorised")</f>
        <v>Discretionary</v>
      </c>
      <c r="J371" s="2" t="str" cm="1">
        <f t="array" ref="J371">_xlfn.XLOOKUP(TRUE,ISNUMBER(SEARCH(Categories[Description],tblTrans[[#This Row],[Description]])),Categories[Category Type],"Uncategorised")</f>
        <v>Expense</v>
      </c>
    </row>
    <row r="372" spans="2:10" x14ac:dyDescent="0.25">
      <c r="B372" t="s">
        <v>63</v>
      </c>
      <c r="C372" s="1">
        <v>46233</v>
      </c>
      <c r="D372" t="s">
        <v>72</v>
      </c>
      <c r="E372" s="2">
        <v>151.19999999999999</v>
      </c>
      <c r="F372" s="2"/>
      <c r="G372" s="2">
        <f>tblTrans[[#This Row],[Credit (Income)]]-tblTrans[[#This Row],[Debit (Spend)]]</f>
        <v>-151.19999999999999</v>
      </c>
      <c r="H372" s="2" t="str" cm="1">
        <f t="array" ref="H372">_xlfn.XLOOKUP(TRUE,ISNUMBER(SEARCH(Categories[Description],tblTrans[[#This Row],[Description]])),Categories[Subcategory],"Uncategorised")</f>
        <v>Clothes</v>
      </c>
      <c r="I372" s="2" t="str" cm="1">
        <f t="array" ref="I372">_xlfn.XLOOKUP(TRUE,ISNUMBER(SEARCH(Categories[Description],tblTrans[[#This Row],[Description]])),Categories[Category],"Uncategorised")</f>
        <v>Discretionary</v>
      </c>
      <c r="J372" s="2" t="str" cm="1">
        <f t="array" ref="J372">_xlfn.XLOOKUP(TRUE,ISNUMBER(SEARCH(Categories[Description],tblTrans[[#This Row],[Description]])),Categories[Category Type],"Uncategorised")</f>
        <v>Expense</v>
      </c>
    </row>
    <row r="373" spans="2:10" x14ac:dyDescent="0.25">
      <c r="B373" t="s">
        <v>63</v>
      </c>
      <c r="C373" s="1">
        <v>46233</v>
      </c>
      <c r="D373" t="s">
        <v>74</v>
      </c>
      <c r="E373" s="2">
        <v>29.300000000000004</v>
      </c>
      <c r="F373" s="2"/>
      <c r="G373" s="2">
        <f>tblTrans[[#This Row],[Credit (Income)]]-tblTrans[[#This Row],[Debit (Spend)]]</f>
        <v>-29.300000000000004</v>
      </c>
      <c r="H373" s="2" t="str" cm="1">
        <f t="array" ref="H373">_xlfn.XLOOKUP(TRUE,ISNUMBER(SEARCH(Categories[Description],tblTrans[[#This Row],[Description]])),Categories[Subcategory],"Uncategorised")</f>
        <v>Taxi</v>
      </c>
      <c r="I373" s="2" t="str" cm="1">
        <f t="array" ref="I373">_xlfn.XLOOKUP(TRUE,ISNUMBER(SEARCH(Categories[Description],tblTrans[[#This Row],[Description]])),Categories[Category],"Uncategorised")</f>
        <v>Transport</v>
      </c>
      <c r="J373" s="2" t="str" cm="1">
        <f t="array" ref="J373">_xlfn.XLOOKUP(TRUE,ISNUMBER(SEARCH(Categories[Description],tblTrans[[#This Row],[Description]])),Categories[Category Type],"Uncategorised")</f>
        <v>Expense</v>
      </c>
    </row>
    <row r="374" spans="2:10" x14ac:dyDescent="0.25">
      <c r="B374" t="s">
        <v>63</v>
      </c>
      <c r="C374" s="1">
        <v>46233</v>
      </c>
      <c r="D374" t="s">
        <v>90</v>
      </c>
      <c r="E374" s="2">
        <v>15</v>
      </c>
      <c r="F374" s="2"/>
      <c r="G374" s="2">
        <f>tblTrans[[#This Row],[Credit (Income)]]-tblTrans[[#This Row],[Debit (Spend)]]</f>
        <v>-15</v>
      </c>
      <c r="H374" s="2" t="str" cm="1">
        <f t="array" ref="H374">_xlfn.XLOOKUP(TRUE,ISNUMBER(SEARCH(Categories[Description],tblTrans[[#This Row],[Description]])),Categories[Subcategory],"Uncategorised")</f>
        <v>Restaurant</v>
      </c>
      <c r="I374" s="2" t="str" cm="1">
        <f t="array" ref="I374">_xlfn.XLOOKUP(TRUE,ISNUMBER(SEARCH(Categories[Description],tblTrans[[#This Row],[Description]])),Categories[Category],"Uncategorised")</f>
        <v>Discretionary</v>
      </c>
      <c r="J374" s="2" t="str" cm="1">
        <f t="array" ref="J374">_xlfn.XLOOKUP(TRUE,ISNUMBER(SEARCH(Categories[Description],tblTrans[[#This Row],[Description]])),Categories[Category Type],"Uncategorised")</f>
        <v>Expense</v>
      </c>
    </row>
    <row r="375" spans="2:10" x14ac:dyDescent="0.25">
      <c r="B375" t="s">
        <v>63</v>
      </c>
      <c r="C375" s="1">
        <v>46234</v>
      </c>
      <c r="D375" t="s">
        <v>64</v>
      </c>
      <c r="E375" s="2">
        <v>5</v>
      </c>
      <c r="F375" s="2"/>
      <c r="G375" s="2">
        <f>tblTrans[[#This Row],[Credit (Income)]]-tblTrans[[#This Row],[Debit (Spend)]]</f>
        <v>-5</v>
      </c>
      <c r="H375" s="2" t="str" cm="1">
        <f t="array" ref="H375">_xlfn.XLOOKUP(TRUE,ISNUMBER(SEARCH(Categories[Description],tblTrans[[#This Row],[Description]])),Categories[Subcategory],"Uncategorised")</f>
        <v>Coffee</v>
      </c>
      <c r="I375" s="2" t="str" cm="1">
        <f t="array" ref="I375">_xlfn.XLOOKUP(TRUE,ISNUMBER(SEARCH(Categories[Description],tblTrans[[#This Row],[Description]])),Categories[Category],"Uncategorised")</f>
        <v>Discretionary</v>
      </c>
      <c r="J375" s="2" t="str" cm="1">
        <f t="array" ref="J375">_xlfn.XLOOKUP(TRUE,ISNUMBER(SEARCH(Categories[Description],tblTrans[[#This Row],[Description]])),Categories[Category Type],"Uncategorised")</f>
        <v>Expense</v>
      </c>
    </row>
    <row r="376" spans="2:10" x14ac:dyDescent="0.25">
      <c r="B376" t="s">
        <v>63</v>
      </c>
      <c r="C376" s="1">
        <v>46236</v>
      </c>
      <c r="D376" t="s">
        <v>64</v>
      </c>
      <c r="E376" s="2">
        <v>5</v>
      </c>
      <c r="F376" s="2"/>
      <c r="G376" s="2">
        <f>tblTrans[[#This Row],[Credit (Income)]]-tblTrans[[#This Row],[Debit (Spend)]]</f>
        <v>-5</v>
      </c>
      <c r="H376" s="2" t="str" cm="1">
        <f t="array" ref="H376">_xlfn.XLOOKUP(TRUE,ISNUMBER(SEARCH(Categories[Description],tblTrans[[#This Row],[Description]])),Categories[Subcategory],"Uncategorised")</f>
        <v>Coffee</v>
      </c>
      <c r="I376" s="2" t="str" cm="1">
        <f t="array" ref="I376">_xlfn.XLOOKUP(TRUE,ISNUMBER(SEARCH(Categories[Description],tblTrans[[#This Row],[Description]])),Categories[Category],"Uncategorised")</f>
        <v>Discretionary</v>
      </c>
      <c r="J376" s="2" t="str" cm="1">
        <f t="array" ref="J376">_xlfn.XLOOKUP(TRUE,ISNUMBER(SEARCH(Categories[Description],tblTrans[[#This Row],[Description]])),Categories[Category Type],"Uncategorised")</f>
        <v>Expense</v>
      </c>
    </row>
    <row r="377" spans="2:10" x14ac:dyDescent="0.25">
      <c r="B377" t="s">
        <v>59</v>
      </c>
      <c r="C377" s="1">
        <v>46236</v>
      </c>
      <c r="D377" t="s">
        <v>62</v>
      </c>
      <c r="E377" s="2"/>
      <c r="F377" s="2">
        <v>4000</v>
      </c>
      <c r="G377" s="2">
        <f>tblTrans[[#This Row],[Credit (Income)]]-tblTrans[[#This Row],[Debit (Spend)]]</f>
        <v>4000</v>
      </c>
      <c r="H377" s="2" t="str" cm="1">
        <f t="array" ref="H377">_xlfn.XLOOKUP(TRUE,ISNUMBER(SEARCH(Categories[Description],tblTrans[[#This Row],[Description]])),Categories[Subcategory],"Uncategorised")</f>
        <v>Salary</v>
      </c>
      <c r="I377" s="2" t="str" cm="1">
        <f t="array" ref="I377">_xlfn.XLOOKUP(TRUE,ISNUMBER(SEARCH(Categories[Description],tblTrans[[#This Row],[Description]])),Categories[Category],"Uncategorised")</f>
        <v>Fixed Income</v>
      </c>
      <c r="J377" s="2" t="str" cm="1">
        <f t="array" ref="J377">_xlfn.XLOOKUP(TRUE,ISNUMBER(SEARCH(Categories[Description],tblTrans[[#This Row],[Description]])),Categories[Category Type],"Uncategorised")</f>
        <v>Income</v>
      </c>
    </row>
    <row r="378" spans="2:10" x14ac:dyDescent="0.25">
      <c r="B378" t="s">
        <v>57</v>
      </c>
      <c r="C378" s="1">
        <v>46236</v>
      </c>
      <c r="D378" t="s">
        <v>58</v>
      </c>
      <c r="E378" s="2"/>
      <c r="F378" s="2">
        <v>42</v>
      </c>
      <c r="G378" s="2">
        <f>tblTrans[[#This Row],[Credit (Income)]]-tblTrans[[#This Row],[Debit (Spend)]]</f>
        <v>42</v>
      </c>
      <c r="H378" s="2" t="str" cm="1">
        <f t="array" ref="H378">_xlfn.XLOOKUP(TRUE,ISNUMBER(SEARCH(Categories[Description],tblTrans[[#This Row],[Description]])),Categories[Subcategory],"Uncategorised")</f>
        <v>Interest Earned</v>
      </c>
      <c r="I378" s="2" t="str" cm="1">
        <f t="array" ref="I378">_xlfn.XLOOKUP(TRUE,ISNUMBER(SEARCH(Categories[Description],tblTrans[[#This Row],[Description]])),Categories[Category],"Uncategorised")</f>
        <v>Variable Income</v>
      </c>
      <c r="J378" s="2" t="str" cm="1">
        <f t="array" ref="J378">_xlfn.XLOOKUP(TRUE,ISNUMBER(SEARCH(Categories[Description],tblTrans[[#This Row],[Description]])),Categories[Category Type],"Uncategorised")</f>
        <v>Income</v>
      </c>
    </row>
    <row r="379" spans="2:10" x14ac:dyDescent="0.25">
      <c r="B379" t="s">
        <v>57</v>
      </c>
      <c r="C379" s="1">
        <v>46236</v>
      </c>
      <c r="D379" t="s">
        <v>24</v>
      </c>
      <c r="E379" s="2"/>
      <c r="F379" s="2">
        <v>2815</v>
      </c>
      <c r="G379" s="2">
        <f>tblTrans[[#This Row],[Credit (Income)]]-tblTrans[[#This Row],[Debit (Spend)]]</f>
        <v>2815</v>
      </c>
      <c r="H379" s="2" t="str" cm="1">
        <f t="array" ref="H379">_xlfn.XLOOKUP(TRUE,ISNUMBER(SEARCH(Categories[Description],tblTrans[[#This Row],[Description]])),Categories[Subcategory],"Uncategorised")</f>
        <v>Side Hustle</v>
      </c>
      <c r="I379" s="2" t="str" cm="1">
        <f t="array" ref="I379">_xlfn.XLOOKUP(TRUE,ISNUMBER(SEARCH(Categories[Description],tblTrans[[#This Row],[Description]])),Categories[Category],"Uncategorised")</f>
        <v>Variable Income</v>
      </c>
      <c r="J379" s="2" t="str" cm="1">
        <f t="array" ref="J379">_xlfn.XLOOKUP(TRUE,ISNUMBER(SEARCH(Categories[Description],tblTrans[[#This Row],[Description]])),Categories[Category Type],"Uncategorised")</f>
        <v>Income</v>
      </c>
    </row>
    <row r="380" spans="2:10" x14ac:dyDescent="0.25">
      <c r="B380" t="s">
        <v>63</v>
      </c>
      <c r="C380" s="1">
        <v>46237</v>
      </c>
      <c r="D380" t="s">
        <v>64</v>
      </c>
      <c r="E380" s="2">
        <v>5</v>
      </c>
      <c r="F380" s="2"/>
      <c r="G380" s="2">
        <f>tblTrans[[#This Row],[Credit (Income)]]-tblTrans[[#This Row],[Debit (Spend)]]</f>
        <v>-5</v>
      </c>
      <c r="H380" s="2" t="str" cm="1">
        <f t="array" ref="H380">_xlfn.XLOOKUP(TRUE,ISNUMBER(SEARCH(Categories[Description],tblTrans[[#This Row],[Description]])),Categories[Subcategory],"Uncategorised")</f>
        <v>Coffee</v>
      </c>
      <c r="I380" s="2" t="str" cm="1">
        <f t="array" ref="I380">_xlfn.XLOOKUP(TRUE,ISNUMBER(SEARCH(Categories[Description],tblTrans[[#This Row],[Description]])),Categories[Category],"Uncategorised")</f>
        <v>Discretionary</v>
      </c>
      <c r="J380" s="2" t="str" cm="1">
        <f t="array" ref="J380">_xlfn.XLOOKUP(TRUE,ISNUMBER(SEARCH(Categories[Description],tblTrans[[#This Row],[Description]])),Categories[Category Type],"Uncategorised")</f>
        <v>Expense</v>
      </c>
    </row>
    <row r="381" spans="2:10" x14ac:dyDescent="0.25">
      <c r="B381" t="s">
        <v>59</v>
      </c>
      <c r="C381" s="1">
        <v>46239</v>
      </c>
      <c r="D381" t="s">
        <v>65</v>
      </c>
      <c r="E381" s="2">
        <v>900</v>
      </c>
      <c r="F381" s="2"/>
      <c r="G381" s="2">
        <f>tblTrans[[#This Row],[Credit (Income)]]-tblTrans[[#This Row],[Debit (Spend)]]</f>
        <v>-900</v>
      </c>
      <c r="H381" s="2" t="str" cm="1">
        <f t="array" ref="H381">_xlfn.XLOOKUP(TRUE,ISNUMBER(SEARCH(Categories[Description],tblTrans[[#This Row],[Description]])),Categories[Subcategory],"Uncategorised")</f>
        <v>Rent</v>
      </c>
      <c r="I381" s="2" t="str" cm="1">
        <f t="array" ref="I381">_xlfn.XLOOKUP(TRUE,ISNUMBER(SEARCH(Categories[Description],tblTrans[[#This Row],[Description]])),Categories[Category],"Uncategorised")</f>
        <v>Living Expenses</v>
      </c>
      <c r="J381" s="2" t="str" cm="1">
        <f t="array" ref="J381">_xlfn.XLOOKUP(TRUE,ISNUMBER(SEARCH(Categories[Description],tblTrans[[#This Row],[Description]])),Categories[Category Type],"Uncategorised")</f>
        <v>Expense</v>
      </c>
    </row>
    <row r="382" spans="2:10" x14ac:dyDescent="0.25">
      <c r="B382" t="s">
        <v>59</v>
      </c>
      <c r="C382" s="1">
        <v>46239</v>
      </c>
      <c r="D382" t="s">
        <v>66</v>
      </c>
      <c r="E382" s="2">
        <v>150</v>
      </c>
      <c r="F382" s="2"/>
      <c r="G382" s="2">
        <f>tblTrans[[#This Row],[Credit (Income)]]-tblTrans[[#This Row],[Debit (Spend)]]</f>
        <v>-150</v>
      </c>
      <c r="H382" s="2" t="str" cm="1">
        <f t="array" ref="H382">_xlfn.XLOOKUP(TRUE,ISNUMBER(SEARCH(Categories[Description],tblTrans[[#This Row],[Description]])),Categories[Subcategory],"Uncategorised")</f>
        <v>Loan Repayment</v>
      </c>
      <c r="I382" s="2" t="str" cm="1">
        <f t="array" ref="I382">_xlfn.XLOOKUP(TRUE,ISNUMBER(SEARCH(Categories[Description],tblTrans[[#This Row],[Description]])),Categories[Category],"Uncategorised")</f>
        <v>Debt</v>
      </c>
      <c r="J382" s="2" t="str" cm="1">
        <f t="array" ref="J382">_xlfn.XLOOKUP(TRUE,ISNUMBER(SEARCH(Categories[Description],tblTrans[[#This Row],[Description]])),Categories[Category Type],"Uncategorised")</f>
        <v>Expense</v>
      </c>
    </row>
    <row r="383" spans="2:10" x14ac:dyDescent="0.25">
      <c r="B383" t="s">
        <v>63</v>
      </c>
      <c r="C383" s="1">
        <v>46239</v>
      </c>
      <c r="D383" t="s">
        <v>64</v>
      </c>
      <c r="E383" s="2">
        <v>5</v>
      </c>
      <c r="F383" s="2"/>
      <c r="G383" s="2">
        <f>tblTrans[[#This Row],[Credit (Income)]]-tblTrans[[#This Row],[Debit (Spend)]]</f>
        <v>-5</v>
      </c>
      <c r="H383" s="2" t="str" cm="1">
        <f t="array" ref="H383">_xlfn.XLOOKUP(TRUE,ISNUMBER(SEARCH(Categories[Description],tblTrans[[#This Row],[Description]])),Categories[Subcategory],"Uncategorised")</f>
        <v>Coffee</v>
      </c>
      <c r="I383" s="2" t="str" cm="1">
        <f t="array" ref="I383">_xlfn.XLOOKUP(TRUE,ISNUMBER(SEARCH(Categories[Description],tblTrans[[#This Row],[Description]])),Categories[Category],"Uncategorised")</f>
        <v>Discretionary</v>
      </c>
      <c r="J383" s="2" t="str" cm="1">
        <f t="array" ref="J383">_xlfn.XLOOKUP(TRUE,ISNUMBER(SEARCH(Categories[Description],tblTrans[[#This Row],[Description]])),Categories[Category Type],"Uncategorised")</f>
        <v>Expense</v>
      </c>
    </row>
    <row r="384" spans="2:10" x14ac:dyDescent="0.25">
      <c r="B384" t="s">
        <v>63</v>
      </c>
      <c r="C384" s="1">
        <v>46239</v>
      </c>
      <c r="D384" t="s">
        <v>64</v>
      </c>
      <c r="E384" s="2">
        <v>5</v>
      </c>
      <c r="F384" s="2"/>
      <c r="G384" s="2">
        <f>tblTrans[[#This Row],[Credit (Income)]]-tblTrans[[#This Row],[Debit (Spend)]]</f>
        <v>-5</v>
      </c>
      <c r="H384" s="2" t="str" cm="1">
        <f t="array" ref="H384">_xlfn.XLOOKUP(TRUE,ISNUMBER(SEARCH(Categories[Description],tblTrans[[#This Row],[Description]])),Categories[Subcategory],"Uncategorised")</f>
        <v>Coffee</v>
      </c>
      <c r="I384" s="2" t="str" cm="1">
        <f t="array" ref="I384">_xlfn.XLOOKUP(TRUE,ISNUMBER(SEARCH(Categories[Description],tblTrans[[#This Row],[Description]])),Categories[Category],"Uncategorised")</f>
        <v>Discretionary</v>
      </c>
      <c r="J384" s="2" t="str" cm="1">
        <f t="array" ref="J384">_xlfn.XLOOKUP(TRUE,ISNUMBER(SEARCH(Categories[Description],tblTrans[[#This Row],[Description]])),Categories[Category Type],"Uncategorised")</f>
        <v>Expense</v>
      </c>
    </row>
    <row r="385" spans="2:10" x14ac:dyDescent="0.25">
      <c r="B385" t="s">
        <v>63</v>
      </c>
      <c r="C385" s="1">
        <v>46240</v>
      </c>
      <c r="D385" t="s">
        <v>64</v>
      </c>
      <c r="E385" s="2">
        <v>5</v>
      </c>
      <c r="F385" s="2"/>
      <c r="G385" s="2">
        <f>tblTrans[[#This Row],[Credit (Income)]]-tblTrans[[#This Row],[Debit (Spend)]]</f>
        <v>-5</v>
      </c>
      <c r="H385" s="2" t="str" cm="1">
        <f t="array" ref="H385">_xlfn.XLOOKUP(TRUE,ISNUMBER(SEARCH(Categories[Description],tblTrans[[#This Row],[Description]])),Categories[Subcategory],"Uncategorised")</f>
        <v>Coffee</v>
      </c>
      <c r="I385" s="2" t="str" cm="1">
        <f t="array" ref="I385">_xlfn.XLOOKUP(TRUE,ISNUMBER(SEARCH(Categories[Description],tblTrans[[#This Row],[Description]])),Categories[Category],"Uncategorised")</f>
        <v>Discretionary</v>
      </c>
      <c r="J385" s="2" t="str" cm="1">
        <f t="array" ref="J385">_xlfn.XLOOKUP(TRUE,ISNUMBER(SEARCH(Categories[Description],tblTrans[[#This Row],[Description]])),Categories[Category Type],"Uncategorised")</f>
        <v>Expense</v>
      </c>
    </row>
    <row r="386" spans="2:10" x14ac:dyDescent="0.25">
      <c r="B386" t="s">
        <v>63</v>
      </c>
      <c r="C386" s="1">
        <v>46241</v>
      </c>
      <c r="D386" t="s">
        <v>64</v>
      </c>
      <c r="E386" s="2">
        <v>5</v>
      </c>
      <c r="F386" s="2"/>
      <c r="G386" s="2">
        <f>tblTrans[[#This Row],[Credit (Income)]]-tblTrans[[#This Row],[Debit (Spend)]]</f>
        <v>-5</v>
      </c>
      <c r="H386" s="2" t="str" cm="1">
        <f t="array" ref="H386">_xlfn.XLOOKUP(TRUE,ISNUMBER(SEARCH(Categories[Description],tblTrans[[#This Row],[Description]])),Categories[Subcategory],"Uncategorised")</f>
        <v>Coffee</v>
      </c>
      <c r="I386" s="2" t="str" cm="1">
        <f t="array" ref="I386">_xlfn.XLOOKUP(TRUE,ISNUMBER(SEARCH(Categories[Description],tblTrans[[#This Row],[Description]])),Categories[Category],"Uncategorised")</f>
        <v>Discretionary</v>
      </c>
      <c r="J386" s="2" t="str" cm="1">
        <f t="array" ref="J386">_xlfn.XLOOKUP(TRUE,ISNUMBER(SEARCH(Categories[Description],tblTrans[[#This Row],[Description]])),Categories[Category Type],"Uncategorised")</f>
        <v>Expense</v>
      </c>
    </row>
    <row r="387" spans="2:10" x14ac:dyDescent="0.25">
      <c r="B387" t="s">
        <v>63</v>
      </c>
      <c r="C387" s="1">
        <v>46241</v>
      </c>
      <c r="D387" t="s">
        <v>68</v>
      </c>
      <c r="E387" s="2">
        <v>137</v>
      </c>
      <c r="F387" s="2"/>
      <c r="G387" s="2">
        <f>tblTrans[[#This Row],[Credit (Income)]]-tblTrans[[#This Row],[Debit (Spend)]]</f>
        <v>-137</v>
      </c>
      <c r="H387" s="2" t="str" cm="1">
        <f t="array" ref="H387">_xlfn.XLOOKUP(TRUE,ISNUMBER(SEARCH(Categories[Description],tblTrans[[#This Row],[Description]])),Categories[Subcategory],"Uncategorised")</f>
        <v>Groceries</v>
      </c>
      <c r="I387" s="2" t="str" cm="1">
        <f t="array" ref="I387">_xlfn.XLOOKUP(TRUE,ISNUMBER(SEARCH(Categories[Description],tblTrans[[#This Row],[Description]])),Categories[Category],"Uncategorised")</f>
        <v>Living Expenses</v>
      </c>
      <c r="J387" s="2" t="str" cm="1">
        <f t="array" ref="J387">_xlfn.XLOOKUP(TRUE,ISNUMBER(SEARCH(Categories[Description],tblTrans[[#This Row],[Description]])),Categories[Category Type],"Uncategorised")</f>
        <v>Expense</v>
      </c>
    </row>
    <row r="388" spans="2:10" x14ac:dyDescent="0.25">
      <c r="B388" t="s">
        <v>59</v>
      </c>
      <c r="C388" s="1">
        <v>46244</v>
      </c>
      <c r="D388" t="s">
        <v>69</v>
      </c>
      <c r="E388" s="2">
        <v>57</v>
      </c>
      <c r="F388" s="2"/>
      <c r="G388" s="2">
        <f>tblTrans[[#This Row],[Credit (Income)]]-tblTrans[[#This Row],[Debit (Spend)]]</f>
        <v>-57</v>
      </c>
      <c r="H388" s="2" t="str" cm="1">
        <f t="array" ref="H388">_xlfn.XLOOKUP(TRUE,ISNUMBER(SEARCH(Categories[Description],tblTrans[[#This Row],[Description]])),Categories[Subcategory],"Uncategorised")</f>
        <v>Gas/Electrics</v>
      </c>
      <c r="I388" s="2" t="str" cm="1">
        <f t="array" ref="I388">_xlfn.XLOOKUP(TRUE,ISNUMBER(SEARCH(Categories[Description],tblTrans[[#This Row],[Description]])),Categories[Category],"Uncategorised")</f>
        <v>Living Expenses</v>
      </c>
      <c r="J388" s="2" t="str" cm="1">
        <f t="array" ref="J388">_xlfn.XLOOKUP(TRUE,ISNUMBER(SEARCH(Categories[Description],tblTrans[[#This Row],[Description]])),Categories[Category Type],"Uncategorised")</f>
        <v>Expense</v>
      </c>
    </row>
    <row r="389" spans="2:10" x14ac:dyDescent="0.25">
      <c r="B389" t="s">
        <v>63</v>
      </c>
      <c r="C389" s="1">
        <v>46244</v>
      </c>
      <c r="D389" t="s">
        <v>64</v>
      </c>
      <c r="E389" s="2">
        <v>5</v>
      </c>
      <c r="F389" s="2"/>
      <c r="G389" s="2">
        <f>tblTrans[[#This Row],[Credit (Income)]]-tblTrans[[#This Row],[Debit (Spend)]]</f>
        <v>-5</v>
      </c>
      <c r="H389" s="2" t="str" cm="1">
        <f t="array" ref="H389">_xlfn.XLOOKUP(TRUE,ISNUMBER(SEARCH(Categories[Description],tblTrans[[#This Row],[Description]])),Categories[Subcategory],"Uncategorised")</f>
        <v>Coffee</v>
      </c>
      <c r="I389" s="2" t="str" cm="1">
        <f t="array" ref="I389">_xlfn.XLOOKUP(TRUE,ISNUMBER(SEARCH(Categories[Description],tblTrans[[#This Row],[Description]])),Categories[Category],"Uncategorised")</f>
        <v>Discretionary</v>
      </c>
      <c r="J389" s="2" t="str" cm="1">
        <f t="array" ref="J389">_xlfn.XLOOKUP(TRUE,ISNUMBER(SEARCH(Categories[Description],tblTrans[[#This Row],[Description]])),Categories[Category Type],"Uncategorised")</f>
        <v>Expense</v>
      </c>
    </row>
    <row r="390" spans="2:10" x14ac:dyDescent="0.25">
      <c r="B390" t="s">
        <v>63</v>
      </c>
      <c r="C390" s="1">
        <v>46245</v>
      </c>
      <c r="D390" t="s">
        <v>64</v>
      </c>
      <c r="E390" s="2">
        <v>5</v>
      </c>
      <c r="F390" s="2"/>
      <c r="G390" s="2">
        <f>tblTrans[[#This Row],[Credit (Income)]]-tblTrans[[#This Row],[Debit (Spend)]]</f>
        <v>-5</v>
      </c>
      <c r="H390" s="2" t="str" cm="1">
        <f t="array" ref="H390">_xlfn.XLOOKUP(TRUE,ISNUMBER(SEARCH(Categories[Description],tblTrans[[#This Row],[Description]])),Categories[Subcategory],"Uncategorised")</f>
        <v>Coffee</v>
      </c>
      <c r="I390" s="2" t="str" cm="1">
        <f t="array" ref="I390">_xlfn.XLOOKUP(TRUE,ISNUMBER(SEARCH(Categories[Description],tblTrans[[#This Row],[Description]])),Categories[Category],"Uncategorised")</f>
        <v>Discretionary</v>
      </c>
      <c r="J390" s="2" t="str" cm="1">
        <f t="array" ref="J390">_xlfn.XLOOKUP(TRUE,ISNUMBER(SEARCH(Categories[Description],tblTrans[[#This Row],[Description]])),Categories[Category Type],"Uncategorised")</f>
        <v>Expense</v>
      </c>
    </row>
    <row r="391" spans="2:10" x14ac:dyDescent="0.25">
      <c r="B391" t="s">
        <v>63</v>
      </c>
      <c r="C391" s="1">
        <v>46246</v>
      </c>
      <c r="D391" t="s">
        <v>196</v>
      </c>
      <c r="E391" s="2">
        <v>84.199999999999989</v>
      </c>
      <c r="F391" s="2"/>
      <c r="G391" s="2">
        <f>tblTrans[[#This Row],[Credit (Income)]]-tblTrans[[#This Row],[Debit (Spend)]]</f>
        <v>-84.199999999999989</v>
      </c>
      <c r="H391" s="2" t="str" cm="1">
        <f t="array" ref="H391">_xlfn.XLOOKUP(TRUE,ISNUMBER(SEARCH(Categories[Description],tblTrans[[#This Row],[Description]])),Categories[Subcategory],"Uncategorised")</f>
        <v>MV Fuel</v>
      </c>
      <c r="I391" s="2" t="str" cm="1">
        <f t="array" ref="I391">_xlfn.XLOOKUP(TRUE,ISNUMBER(SEARCH(Categories[Description],tblTrans[[#This Row],[Description]])),Categories[Category],"Uncategorised")</f>
        <v>Transport</v>
      </c>
      <c r="J391" s="2" t="str" cm="1">
        <f t="array" ref="J391">_xlfn.XLOOKUP(TRUE,ISNUMBER(SEARCH(Categories[Description],tblTrans[[#This Row],[Description]])),Categories[Category Type],"Uncategorised")</f>
        <v>Expense</v>
      </c>
    </row>
    <row r="392" spans="2:10" x14ac:dyDescent="0.25">
      <c r="B392" t="s">
        <v>63</v>
      </c>
      <c r="C392" s="1">
        <v>46246</v>
      </c>
      <c r="D392" t="s">
        <v>64</v>
      </c>
      <c r="E392" s="2">
        <v>5</v>
      </c>
      <c r="F392" s="2"/>
      <c r="G392" s="2">
        <f>tblTrans[[#This Row],[Credit (Income)]]-tblTrans[[#This Row],[Debit (Spend)]]</f>
        <v>-5</v>
      </c>
      <c r="H392" s="2" t="str" cm="1">
        <f t="array" ref="H392">_xlfn.XLOOKUP(TRUE,ISNUMBER(SEARCH(Categories[Description],tblTrans[[#This Row],[Description]])),Categories[Subcategory],"Uncategorised")</f>
        <v>Coffee</v>
      </c>
      <c r="I392" s="2" t="str" cm="1">
        <f t="array" ref="I392">_xlfn.XLOOKUP(TRUE,ISNUMBER(SEARCH(Categories[Description],tblTrans[[#This Row],[Description]])),Categories[Category],"Uncategorised")</f>
        <v>Discretionary</v>
      </c>
      <c r="J392" s="2" t="str" cm="1">
        <f t="array" ref="J392">_xlfn.XLOOKUP(TRUE,ISNUMBER(SEARCH(Categories[Description],tblTrans[[#This Row],[Description]])),Categories[Category Type],"Uncategorised")</f>
        <v>Expense</v>
      </c>
    </row>
    <row r="393" spans="2:10" x14ac:dyDescent="0.25">
      <c r="B393" t="s">
        <v>63</v>
      </c>
      <c r="C393" s="1">
        <v>46247</v>
      </c>
      <c r="D393" t="s">
        <v>64</v>
      </c>
      <c r="E393" s="2">
        <v>5</v>
      </c>
      <c r="F393" s="2"/>
      <c r="G393" s="2">
        <f>tblTrans[[#This Row],[Credit (Income)]]-tblTrans[[#This Row],[Debit (Spend)]]</f>
        <v>-5</v>
      </c>
      <c r="H393" s="2" t="str" cm="1">
        <f t="array" ref="H393">_xlfn.XLOOKUP(TRUE,ISNUMBER(SEARCH(Categories[Description],tblTrans[[#This Row],[Description]])),Categories[Subcategory],"Uncategorised")</f>
        <v>Coffee</v>
      </c>
      <c r="I393" s="2" t="str" cm="1">
        <f t="array" ref="I393">_xlfn.XLOOKUP(TRUE,ISNUMBER(SEARCH(Categories[Description],tblTrans[[#This Row],[Description]])),Categories[Category],"Uncategorised")</f>
        <v>Discretionary</v>
      </c>
      <c r="J393" s="2" t="str" cm="1">
        <f t="array" ref="J393">_xlfn.XLOOKUP(TRUE,ISNUMBER(SEARCH(Categories[Description],tblTrans[[#This Row],[Description]])),Categories[Category Type],"Uncategorised")</f>
        <v>Expense</v>
      </c>
    </row>
    <row r="394" spans="2:10" x14ac:dyDescent="0.25">
      <c r="B394" t="s">
        <v>63</v>
      </c>
      <c r="C394" s="1">
        <v>46248</v>
      </c>
      <c r="D394" t="s">
        <v>68</v>
      </c>
      <c r="E394" s="2">
        <v>142.1</v>
      </c>
      <c r="F394" s="2"/>
      <c r="G394" s="2">
        <f>tblTrans[[#This Row],[Credit (Income)]]-tblTrans[[#This Row],[Debit (Spend)]]</f>
        <v>-142.1</v>
      </c>
      <c r="H394" s="2" t="str" cm="1">
        <f t="array" ref="H394">_xlfn.XLOOKUP(TRUE,ISNUMBER(SEARCH(Categories[Description],tblTrans[[#This Row],[Description]])),Categories[Subcategory],"Uncategorised")</f>
        <v>Groceries</v>
      </c>
      <c r="I394" s="2" t="str" cm="1">
        <f t="array" ref="I394">_xlfn.XLOOKUP(TRUE,ISNUMBER(SEARCH(Categories[Description],tblTrans[[#This Row],[Description]])),Categories[Category],"Uncategorised")</f>
        <v>Living Expenses</v>
      </c>
      <c r="J394" s="2" t="str" cm="1">
        <f t="array" ref="J394">_xlfn.XLOOKUP(TRUE,ISNUMBER(SEARCH(Categories[Description],tblTrans[[#This Row],[Description]])),Categories[Category Type],"Uncategorised")</f>
        <v>Expense</v>
      </c>
    </row>
    <row r="395" spans="2:10" x14ac:dyDescent="0.25">
      <c r="B395" t="s">
        <v>63</v>
      </c>
      <c r="C395" s="1">
        <v>46248</v>
      </c>
      <c r="D395" t="s">
        <v>64</v>
      </c>
      <c r="E395" s="2">
        <v>5</v>
      </c>
      <c r="F395" s="2"/>
      <c r="G395" s="2">
        <f>tblTrans[[#This Row],[Credit (Income)]]-tblTrans[[#This Row],[Debit (Spend)]]</f>
        <v>-5</v>
      </c>
      <c r="H395" s="2" t="str" cm="1">
        <f t="array" ref="H395">_xlfn.XLOOKUP(TRUE,ISNUMBER(SEARCH(Categories[Description],tblTrans[[#This Row],[Description]])),Categories[Subcategory],"Uncategorised")</f>
        <v>Coffee</v>
      </c>
      <c r="I395" s="2" t="str" cm="1">
        <f t="array" ref="I395">_xlfn.XLOOKUP(TRUE,ISNUMBER(SEARCH(Categories[Description],tblTrans[[#This Row],[Description]])),Categories[Category],"Uncategorised")</f>
        <v>Discretionary</v>
      </c>
      <c r="J395" s="2" t="str" cm="1">
        <f t="array" ref="J395">_xlfn.XLOOKUP(TRUE,ISNUMBER(SEARCH(Categories[Description],tblTrans[[#This Row],[Description]])),Categories[Category Type],"Uncategorised")</f>
        <v>Expense</v>
      </c>
    </row>
    <row r="396" spans="2:10" x14ac:dyDescent="0.25">
      <c r="B396" t="s">
        <v>63</v>
      </c>
      <c r="C396" s="1">
        <v>46249</v>
      </c>
      <c r="D396" t="s">
        <v>64</v>
      </c>
      <c r="E396" s="2">
        <v>5</v>
      </c>
      <c r="F396" s="2"/>
      <c r="G396" s="2">
        <f>tblTrans[[#This Row],[Credit (Income)]]-tblTrans[[#This Row],[Debit (Spend)]]</f>
        <v>-5</v>
      </c>
      <c r="H396" s="2" t="str" cm="1">
        <f t="array" ref="H396">_xlfn.XLOOKUP(TRUE,ISNUMBER(SEARCH(Categories[Description],tblTrans[[#This Row],[Description]])),Categories[Subcategory],"Uncategorised")</f>
        <v>Coffee</v>
      </c>
      <c r="I396" s="2" t="str" cm="1">
        <f t="array" ref="I396">_xlfn.XLOOKUP(TRUE,ISNUMBER(SEARCH(Categories[Description],tblTrans[[#This Row],[Description]])),Categories[Category],"Uncategorised")</f>
        <v>Discretionary</v>
      </c>
      <c r="J396" s="2" t="str" cm="1">
        <f t="array" ref="J396">_xlfn.XLOOKUP(TRUE,ISNUMBER(SEARCH(Categories[Description],tblTrans[[#This Row],[Description]])),Categories[Category Type],"Uncategorised")</f>
        <v>Expense</v>
      </c>
    </row>
    <row r="397" spans="2:10" x14ac:dyDescent="0.25">
      <c r="B397" t="s">
        <v>63</v>
      </c>
      <c r="C397" s="1">
        <v>46249</v>
      </c>
      <c r="D397" t="s">
        <v>71</v>
      </c>
      <c r="E397" s="2">
        <v>46.8</v>
      </c>
      <c r="F397" s="2"/>
      <c r="G397" s="2">
        <f>tblTrans[[#This Row],[Credit (Income)]]-tblTrans[[#This Row],[Debit (Spend)]]</f>
        <v>-46.8</v>
      </c>
      <c r="H397" s="2" t="str" cm="1">
        <f t="array" ref="H397">_xlfn.XLOOKUP(TRUE,ISNUMBER(SEARCH(Categories[Description],tblTrans[[#This Row],[Description]])),Categories[Subcategory],"Uncategorised")</f>
        <v>Entertainment</v>
      </c>
      <c r="I397" s="2" t="str" cm="1">
        <f t="array" ref="I397">_xlfn.XLOOKUP(TRUE,ISNUMBER(SEARCH(Categories[Description],tblTrans[[#This Row],[Description]])),Categories[Category],"Uncategorised")</f>
        <v>Discretionary</v>
      </c>
      <c r="J397" s="2" t="str" cm="1">
        <f t="array" ref="J397">_xlfn.XLOOKUP(TRUE,ISNUMBER(SEARCH(Categories[Description],tblTrans[[#This Row],[Description]])),Categories[Category Type],"Uncategorised")</f>
        <v>Expense</v>
      </c>
    </row>
    <row r="398" spans="2:10" x14ac:dyDescent="0.25">
      <c r="B398" t="s">
        <v>63</v>
      </c>
      <c r="C398" s="1">
        <v>46249</v>
      </c>
      <c r="D398" t="s">
        <v>72</v>
      </c>
      <c r="E398" s="2">
        <v>104.70000000000002</v>
      </c>
      <c r="F398" s="2"/>
      <c r="G398" s="2">
        <f>tblTrans[[#This Row],[Credit (Income)]]-tblTrans[[#This Row],[Debit (Spend)]]</f>
        <v>-104.70000000000002</v>
      </c>
      <c r="H398" s="2" t="str" cm="1">
        <f t="array" ref="H398">_xlfn.XLOOKUP(TRUE,ISNUMBER(SEARCH(Categories[Description],tblTrans[[#This Row],[Description]])),Categories[Subcategory],"Uncategorised")</f>
        <v>Clothes</v>
      </c>
      <c r="I398" s="2" t="str" cm="1">
        <f t="array" ref="I398">_xlfn.XLOOKUP(TRUE,ISNUMBER(SEARCH(Categories[Description],tblTrans[[#This Row],[Description]])),Categories[Category],"Uncategorised")</f>
        <v>Discretionary</v>
      </c>
      <c r="J398" s="2" t="str" cm="1">
        <f t="array" ref="J398">_xlfn.XLOOKUP(TRUE,ISNUMBER(SEARCH(Categories[Description],tblTrans[[#This Row],[Description]])),Categories[Category Type],"Uncategorised")</f>
        <v>Expense</v>
      </c>
    </row>
    <row r="399" spans="2:10" x14ac:dyDescent="0.25">
      <c r="B399" t="s">
        <v>63</v>
      </c>
      <c r="C399" s="1">
        <v>46249</v>
      </c>
      <c r="D399" t="s">
        <v>73</v>
      </c>
      <c r="E399" s="2">
        <v>59.1</v>
      </c>
      <c r="F399" s="2"/>
      <c r="G399" s="2">
        <f>tblTrans[[#This Row],[Credit (Income)]]-tblTrans[[#This Row],[Debit (Spend)]]</f>
        <v>-59.1</v>
      </c>
      <c r="H399" s="2" t="str" cm="1">
        <f t="array" ref="H399">_xlfn.XLOOKUP(TRUE,ISNUMBER(SEARCH(Categories[Description],tblTrans[[#This Row],[Description]])),Categories[Subcategory],"Uncategorised")</f>
        <v>Restaurant</v>
      </c>
      <c r="I399" s="2" t="str" cm="1">
        <f t="array" ref="I399">_xlfn.XLOOKUP(TRUE,ISNUMBER(SEARCH(Categories[Description],tblTrans[[#This Row],[Description]])),Categories[Category],"Uncategorised")</f>
        <v>Discretionary</v>
      </c>
      <c r="J399" s="2" t="str" cm="1">
        <f t="array" ref="J399">_xlfn.XLOOKUP(TRUE,ISNUMBER(SEARCH(Categories[Description],tblTrans[[#This Row],[Description]])),Categories[Category Type],"Uncategorised")</f>
        <v>Expense</v>
      </c>
    </row>
    <row r="400" spans="2:10" x14ac:dyDescent="0.25">
      <c r="B400" t="s">
        <v>63</v>
      </c>
      <c r="C400" s="1">
        <v>46250</v>
      </c>
      <c r="D400" t="s">
        <v>74</v>
      </c>
      <c r="E400" s="2">
        <v>35.1</v>
      </c>
      <c r="F400" s="2"/>
      <c r="G400" s="2">
        <f>tblTrans[[#This Row],[Credit (Income)]]-tblTrans[[#This Row],[Debit (Spend)]]</f>
        <v>-35.1</v>
      </c>
      <c r="H400" s="2" t="str" cm="1">
        <f t="array" ref="H400">_xlfn.XLOOKUP(TRUE,ISNUMBER(SEARCH(Categories[Description],tblTrans[[#This Row],[Description]])),Categories[Subcategory],"Uncategorised")</f>
        <v>Taxi</v>
      </c>
      <c r="I400" s="2" t="str" cm="1">
        <f t="array" ref="I400">_xlfn.XLOOKUP(TRUE,ISNUMBER(SEARCH(Categories[Description],tblTrans[[#This Row],[Description]])),Categories[Category],"Uncategorised")</f>
        <v>Transport</v>
      </c>
      <c r="J400" s="2" t="str" cm="1">
        <f t="array" ref="J400">_xlfn.XLOOKUP(TRUE,ISNUMBER(SEARCH(Categories[Description],tblTrans[[#This Row],[Description]])),Categories[Category Type],"Uncategorised")</f>
        <v>Expense</v>
      </c>
    </row>
    <row r="401" spans="2:10" x14ac:dyDescent="0.25">
      <c r="B401" t="s">
        <v>59</v>
      </c>
      <c r="C401" s="1">
        <v>46251</v>
      </c>
      <c r="D401" t="s">
        <v>75</v>
      </c>
      <c r="E401" s="2">
        <v>30</v>
      </c>
      <c r="F401" s="2"/>
      <c r="G401" s="2">
        <f>tblTrans[[#This Row],[Credit (Income)]]-tblTrans[[#This Row],[Debit (Spend)]]</f>
        <v>-30</v>
      </c>
      <c r="H401" s="2" t="str" cm="1">
        <f t="array" ref="H401">_xlfn.XLOOKUP(TRUE,ISNUMBER(SEARCH(Categories[Description],tblTrans[[#This Row],[Description]])),Categories[Subcategory],"Uncategorised")</f>
        <v>Gym</v>
      </c>
      <c r="I401" s="2" t="str" cm="1">
        <f t="array" ref="I401">_xlfn.XLOOKUP(TRUE,ISNUMBER(SEARCH(Categories[Description],tblTrans[[#This Row],[Description]])),Categories[Category],"Uncategorised")</f>
        <v>Discretionary</v>
      </c>
      <c r="J401" s="2" t="str" cm="1">
        <f t="array" ref="J401">_xlfn.XLOOKUP(TRUE,ISNUMBER(SEARCH(Categories[Description],tblTrans[[#This Row],[Description]])),Categories[Category Type],"Uncategorised")</f>
        <v>Expense</v>
      </c>
    </row>
    <row r="402" spans="2:10" x14ac:dyDescent="0.25">
      <c r="B402" t="s">
        <v>63</v>
      </c>
      <c r="C402" s="1">
        <v>46251</v>
      </c>
      <c r="D402" t="s">
        <v>64</v>
      </c>
      <c r="E402" s="2">
        <v>5</v>
      </c>
      <c r="F402" s="2"/>
      <c r="G402" s="2">
        <f>tblTrans[[#This Row],[Credit (Income)]]-tblTrans[[#This Row],[Debit (Spend)]]</f>
        <v>-5</v>
      </c>
      <c r="H402" s="2" t="str" cm="1">
        <f t="array" ref="H402">_xlfn.XLOOKUP(TRUE,ISNUMBER(SEARCH(Categories[Description],tblTrans[[#This Row],[Description]])),Categories[Subcategory],"Uncategorised")</f>
        <v>Coffee</v>
      </c>
      <c r="I402" s="2" t="str" cm="1">
        <f t="array" ref="I402">_xlfn.XLOOKUP(TRUE,ISNUMBER(SEARCH(Categories[Description],tblTrans[[#This Row],[Description]])),Categories[Category],"Uncategorised")</f>
        <v>Discretionary</v>
      </c>
      <c r="J402" s="2" t="str" cm="1">
        <f t="array" ref="J402">_xlfn.XLOOKUP(TRUE,ISNUMBER(SEARCH(Categories[Description],tblTrans[[#This Row],[Description]])),Categories[Category Type],"Uncategorised")</f>
        <v>Expense</v>
      </c>
    </row>
    <row r="403" spans="2:10" x14ac:dyDescent="0.25">
      <c r="B403" t="s">
        <v>63</v>
      </c>
      <c r="C403" s="1">
        <v>46252</v>
      </c>
      <c r="D403" t="s">
        <v>64</v>
      </c>
      <c r="E403" s="2">
        <v>5</v>
      </c>
      <c r="F403" s="2"/>
      <c r="G403" s="2">
        <f>tblTrans[[#This Row],[Credit (Income)]]-tblTrans[[#This Row],[Debit (Spend)]]</f>
        <v>-5</v>
      </c>
      <c r="H403" s="2" t="str" cm="1">
        <f t="array" ref="H403">_xlfn.XLOOKUP(TRUE,ISNUMBER(SEARCH(Categories[Description],tblTrans[[#This Row],[Description]])),Categories[Subcategory],"Uncategorised")</f>
        <v>Coffee</v>
      </c>
      <c r="I403" s="2" t="str" cm="1">
        <f t="array" ref="I403">_xlfn.XLOOKUP(TRUE,ISNUMBER(SEARCH(Categories[Description],tblTrans[[#This Row],[Description]])),Categories[Category],"Uncategorised")</f>
        <v>Discretionary</v>
      </c>
      <c r="J403" s="2" t="str" cm="1">
        <f t="array" ref="J403">_xlfn.XLOOKUP(TRUE,ISNUMBER(SEARCH(Categories[Description],tblTrans[[#This Row],[Description]])),Categories[Category Type],"Uncategorised")</f>
        <v>Expense</v>
      </c>
    </row>
    <row r="404" spans="2:10" x14ac:dyDescent="0.25">
      <c r="B404" t="s">
        <v>59</v>
      </c>
      <c r="C404" s="1">
        <v>46252</v>
      </c>
      <c r="D404" t="s">
        <v>77</v>
      </c>
      <c r="E404" s="2">
        <v>40</v>
      </c>
      <c r="F404" s="2"/>
      <c r="G404" s="2">
        <f>tblTrans[[#This Row],[Credit (Income)]]-tblTrans[[#This Row],[Debit (Spend)]]</f>
        <v>-40</v>
      </c>
      <c r="H404" s="2" t="str" cm="1">
        <f t="array" ref="H404">_xlfn.XLOOKUP(TRUE,ISNUMBER(SEARCH(Categories[Description],tblTrans[[#This Row],[Description]])),Categories[Subcategory],"Uncategorised")</f>
        <v>Phone</v>
      </c>
      <c r="I404" s="2" t="str" cm="1">
        <f t="array" ref="I404">_xlfn.XLOOKUP(TRUE,ISNUMBER(SEARCH(Categories[Description],tblTrans[[#This Row],[Description]])),Categories[Category],"Uncategorised")</f>
        <v>Living Expenses</v>
      </c>
      <c r="J404" s="2" t="str" cm="1">
        <f t="array" ref="J404">_xlfn.XLOOKUP(TRUE,ISNUMBER(SEARCH(Categories[Description],tblTrans[[#This Row],[Description]])),Categories[Category Type],"Uncategorised")</f>
        <v>Expense</v>
      </c>
    </row>
    <row r="405" spans="2:10" x14ac:dyDescent="0.25">
      <c r="B405" t="s">
        <v>63</v>
      </c>
      <c r="C405" s="1">
        <v>46253</v>
      </c>
      <c r="D405" t="s">
        <v>78</v>
      </c>
      <c r="E405" s="2">
        <v>52.1</v>
      </c>
      <c r="F405" s="2"/>
      <c r="G405" s="2">
        <f>tblTrans[[#This Row],[Credit (Income)]]-tblTrans[[#This Row],[Debit (Spend)]]</f>
        <v>-52.1</v>
      </c>
      <c r="H405" s="2" t="str" cm="1">
        <f t="array" ref="H405">_xlfn.XLOOKUP(TRUE,ISNUMBER(SEARCH(Categories[Description],tblTrans[[#This Row],[Description]])),Categories[Subcategory],"Uncategorised")</f>
        <v>Gifts</v>
      </c>
      <c r="I405" s="2" t="str" cm="1">
        <f t="array" ref="I405">_xlfn.XLOOKUP(TRUE,ISNUMBER(SEARCH(Categories[Description],tblTrans[[#This Row],[Description]])),Categories[Category],"Uncategorised")</f>
        <v>Discretionary</v>
      </c>
      <c r="J405" s="2" t="str" cm="1">
        <f t="array" ref="J405">_xlfn.XLOOKUP(TRUE,ISNUMBER(SEARCH(Categories[Description],tblTrans[[#This Row],[Description]])),Categories[Category Type],"Uncategorised")</f>
        <v>Expense</v>
      </c>
    </row>
    <row r="406" spans="2:10" x14ac:dyDescent="0.25">
      <c r="B406" t="s">
        <v>63</v>
      </c>
      <c r="C406" s="1">
        <v>46253</v>
      </c>
      <c r="D406" t="s">
        <v>79</v>
      </c>
      <c r="E406" s="2">
        <v>35</v>
      </c>
      <c r="F406" s="2"/>
      <c r="G406" s="2">
        <f>tblTrans[[#This Row],[Credit (Income)]]-tblTrans[[#This Row],[Debit (Spend)]]</f>
        <v>-35</v>
      </c>
      <c r="H406" s="2" t="str" cm="1">
        <f t="array" ref="H406">_xlfn.XLOOKUP(TRUE,ISNUMBER(SEARCH(Categories[Description],tblTrans[[#This Row],[Description]])),Categories[Subcategory],"Uncategorised")</f>
        <v>Entertainment</v>
      </c>
      <c r="I406" s="2" t="str" cm="1">
        <f t="array" ref="I406">_xlfn.XLOOKUP(TRUE,ISNUMBER(SEARCH(Categories[Description],tblTrans[[#This Row],[Description]])),Categories[Category],"Uncategorised")</f>
        <v>Discretionary</v>
      </c>
      <c r="J406" s="2" t="str" cm="1">
        <f t="array" ref="J406">_xlfn.XLOOKUP(TRUE,ISNUMBER(SEARCH(Categories[Description],tblTrans[[#This Row],[Description]])),Categories[Category Type],"Uncategorised")</f>
        <v>Expense</v>
      </c>
    </row>
    <row r="407" spans="2:10" x14ac:dyDescent="0.25">
      <c r="B407" t="s">
        <v>63</v>
      </c>
      <c r="C407" s="1">
        <v>46253</v>
      </c>
      <c r="D407" t="s">
        <v>64</v>
      </c>
      <c r="E407" s="2">
        <v>5</v>
      </c>
      <c r="F407" s="2"/>
      <c r="G407" s="2">
        <f>tblTrans[[#This Row],[Credit (Income)]]-tblTrans[[#This Row],[Debit (Spend)]]</f>
        <v>-5</v>
      </c>
      <c r="H407" s="2" t="str" cm="1">
        <f t="array" ref="H407">_xlfn.XLOOKUP(TRUE,ISNUMBER(SEARCH(Categories[Description],tblTrans[[#This Row],[Description]])),Categories[Subcategory],"Uncategorised")</f>
        <v>Coffee</v>
      </c>
      <c r="I407" s="2" t="str" cm="1">
        <f t="array" ref="I407">_xlfn.XLOOKUP(TRUE,ISNUMBER(SEARCH(Categories[Description],tblTrans[[#This Row],[Description]])),Categories[Category],"Uncategorised")</f>
        <v>Discretionary</v>
      </c>
      <c r="J407" s="2" t="str" cm="1">
        <f t="array" ref="J407">_xlfn.XLOOKUP(TRUE,ISNUMBER(SEARCH(Categories[Description],tblTrans[[#This Row],[Description]])),Categories[Category Type],"Uncategorised")</f>
        <v>Expense</v>
      </c>
    </row>
    <row r="408" spans="2:10" x14ac:dyDescent="0.25">
      <c r="B408" t="s">
        <v>63</v>
      </c>
      <c r="C408" s="1">
        <v>46254</v>
      </c>
      <c r="D408" t="s">
        <v>64</v>
      </c>
      <c r="E408" s="2">
        <v>5</v>
      </c>
      <c r="F408" s="2"/>
      <c r="G408" s="2">
        <f>tblTrans[[#This Row],[Credit (Income)]]-tblTrans[[#This Row],[Debit (Spend)]]</f>
        <v>-5</v>
      </c>
      <c r="H408" s="2" t="str" cm="1">
        <f t="array" ref="H408">_xlfn.XLOOKUP(TRUE,ISNUMBER(SEARCH(Categories[Description],tblTrans[[#This Row],[Description]])),Categories[Subcategory],"Uncategorised")</f>
        <v>Coffee</v>
      </c>
      <c r="I408" s="2" t="str" cm="1">
        <f t="array" ref="I408">_xlfn.XLOOKUP(TRUE,ISNUMBER(SEARCH(Categories[Description],tblTrans[[#This Row],[Description]])),Categories[Category],"Uncategorised")</f>
        <v>Discretionary</v>
      </c>
      <c r="J408" s="2" t="str" cm="1">
        <f t="array" ref="J408">_xlfn.XLOOKUP(TRUE,ISNUMBER(SEARCH(Categories[Description],tblTrans[[#This Row],[Description]])),Categories[Category Type],"Uncategorised")</f>
        <v>Expense</v>
      </c>
    </row>
    <row r="409" spans="2:10" x14ac:dyDescent="0.25">
      <c r="B409" t="s">
        <v>63</v>
      </c>
      <c r="C409" s="1">
        <v>46255</v>
      </c>
      <c r="D409" t="s">
        <v>64</v>
      </c>
      <c r="E409" s="2">
        <v>5</v>
      </c>
      <c r="F409" s="2"/>
      <c r="G409" s="2">
        <f>tblTrans[[#This Row],[Credit (Income)]]-tblTrans[[#This Row],[Debit (Spend)]]</f>
        <v>-5</v>
      </c>
      <c r="H409" s="2" t="str" cm="1">
        <f t="array" ref="H409">_xlfn.XLOOKUP(TRUE,ISNUMBER(SEARCH(Categories[Description],tblTrans[[#This Row],[Description]])),Categories[Subcategory],"Uncategorised")</f>
        <v>Coffee</v>
      </c>
      <c r="I409" s="2" t="str" cm="1">
        <f t="array" ref="I409">_xlfn.XLOOKUP(TRUE,ISNUMBER(SEARCH(Categories[Description],tblTrans[[#This Row],[Description]])),Categories[Category],"Uncategorised")</f>
        <v>Discretionary</v>
      </c>
      <c r="J409" s="2" t="str" cm="1">
        <f t="array" ref="J409">_xlfn.XLOOKUP(TRUE,ISNUMBER(SEARCH(Categories[Description],tblTrans[[#This Row],[Description]])),Categories[Category Type],"Uncategorised")</f>
        <v>Expense</v>
      </c>
    </row>
    <row r="410" spans="2:10" x14ac:dyDescent="0.25">
      <c r="B410" t="s">
        <v>63</v>
      </c>
      <c r="C410" s="1">
        <v>46255</v>
      </c>
      <c r="D410" t="s">
        <v>68</v>
      </c>
      <c r="E410" s="2">
        <v>177</v>
      </c>
      <c r="F410" s="2"/>
      <c r="G410" s="2">
        <f>tblTrans[[#This Row],[Credit (Income)]]-tblTrans[[#This Row],[Debit (Spend)]]</f>
        <v>-177</v>
      </c>
      <c r="H410" s="2" t="str" cm="1">
        <f t="array" ref="H410">_xlfn.XLOOKUP(TRUE,ISNUMBER(SEARCH(Categories[Description],tblTrans[[#This Row],[Description]])),Categories[Subcategory],"Uncategorised")</f>
        <v>Groceries</v>
      </c>
      <c r="I410" s="2" t="str" cm="1">
        <f t="array" ref="I410">_xlfn.XLOOKUP(TRUE,ISNUMBER(SEARCH(Categories[Description],tblTrans[[#This Row],[Description]])),Categories[Category],"Uncategorised")</f>
        <v>Living Expenses</v>
      </c>
      <c r="J410" s="2" t="str" cm="1">
        <f t="array" ref="J410">_xlfn.XLOOKUP(TRUE,ISNUMBER(SEARCH(Categories[Description],tblTrans[[#This Row],[Description]])),Categories[Category Type],"Uncategorised")</f>
        <v>Expense</v>
      </c>
    </row>
    <row r="411" spans="2:10" x14ac:dyDescent="0.25">
      <c r="B411" t="s">
        <v>63</v>
      </c>
      <c r="C411" s="1">
        <v>46256</v>
      </c>
      <c r="D411" t="s">
        <v>80</v>
      </c>
      <c r="E411" s="2">
        <v>44.2</v>
      </c>
      <c r="F411" s="2"/>
      <c r="G411" s="2">
        <f>tblTrans[[#This Row],[Credit (Income)]]-tblTrans[[#This Row],[Debit (Spend)]]</f>
        <v>-44.2</v>
      </c>
      <c r="H411" s="2" t="str" cm="1">
        <f t="array" ref="H411">_xlfn.XLOOKUP(TRUE,ISNUMBER(SEARCH(Categories[Description],tblTrans[[#This Row],[Description]])),Categories[Subcategory],"Uncategorised")</f>
        <v>Restaurant</v>
      </c>
      <c r="I411" s="2" t="str" cm="1">
        <f t="array" ref="I411">_xlfn.XLOOKUP(TRUE,ISNUMBER(SEARCH(Categories[Description],tblTrans[[#This Row],[Description]])),Categories[Category],"Uncategorised")</f>
        <v>Discretionary</v>
      </c>
      <c r="J411" s="2" t="str" cm="1">
        <f t="array" ref="J411">_xlfn.XLOOKUP(TRUE,ISNUMBER(SEARCH(Categories[Description],tblTrans[[#This Row],[Description]])),Categories[Category Type],"Uncategorised")</f>
        <v>Expense</v>
      </c>
    </row>
    <row r="412" spans="2:10" x14ac:dyDescent="0.25">
      <c r="B412" t="s">
        <v>63</v>
      </c>
      <c r="C412" s="1">
        <v>46257</v>
      </c>
      <c r="D412" t="s">
        <v>81</v>
      </c>
      <c r="E412" s="2">
        <v>19.2</v>
      </c>
      <c r="F412" s="2"/>
      <c r="G412" s="2">
        <f>tblTrans[[#This Row],[Credit (Income)]]-tblTrans[[#This Row],[Debit (Spend)]]</f>
        <v>-19.2</v>
      </c>
      <c r="H412" s="2" t="str" cm="1">
        <f t="array" ref="H412">_xlfn.XLOOKUP(TRUE,ISNUMBER(SEARCH(Categories[Description],tblTrans[[#This Row],[Description]])),Categories[Subcategory],"Uncategorised")</f>
        <v>Restaurant</v>
      </c>
      <c r="I412" s="2" t="str" cm="1">
        <f t="array" ref="I412">_xlfn.XLOOKUP(TRUE,ISNUMBER(SEARCH(Categories[Description],tblTrans[[#This Row],[Description]])),Categories[Category],"Uncategorised")</f>
        <v>Discretionary</v>
      </c>
      <c r="J412" s="2" t="str" cm="1">
        <f t="array" ref="J412">_xlfn.XLOOKUP(TRUE,ISNUMBER(SEARCH(Categories[Description],tblTrans[[#This Row],[Description]])),Categories[Category Type],"Uncategorised")</f>
        <v>Expense</v>
      </c>
    </row>
    <row r="413" spans="2:10" x14ac:dyDescent="0.25">
      <c r="B413" t="s">
        <v>59</v>
      </c>
      <c r="C413" s="1">
        <v>46258</v>
      </c>
      <c r="D413" t="s">
        <v>82</v>
      </c>
      <c r="E413" s="2">
        <v>55</v>
      </c>
      <c r="F413" s="2"/>
      <c r="G413" s="2">
        <f>tblTrans[[#This Row],[Credit (Income)]]-tblTrans[[#This Row],[Debit (Spend)]]</f>
        <v>-55</v>
      </c>
      <c r="H413" s="2" t="str" cm="1">
        <f t="array" ref="H413">_xlfn.XLOOKUP(TRUE,ISNUMBER(SEARCH(Categories[Description],tblTrans[[#This Row],[Description]])),Categories[Subcategory],"Uncategorised")</f>
        <v>Donation</v>
      </c>
      <c r="I413" s="2" t="str" cm="1">
        <f t="array" ref="I413">_xlfn.XLOOKUP(TRUE,ISNUMBER(SEARCH(Categories[Description],tblTrans[[#This Row],[Description]])),Categories[Category],"Uncategorised")</f>
        <v>Discretionary</v>
      </c>
      <c r="J413" s="2" t="str" cm="1">
        <f t="array" ref="J413">_xlfn.XLOOKUP(TRUE,ISNUMBER(SEARCH(Categories[Description],tblTrans[[#This Row],[Description]])),Categories[Category Type],"Uncategorised")</f>
        <v>Expense</v>
      </c>
    </row>
    <row r="414" spans="2:10" x14ac:dyDescent="0.25">
      <c r="B414" t="s">
        <v>63</v>
      </c>
      <c r="C414" s="1">
        <v>46258</v>
      </c>
      <c r="D414" t="s">
        <v>196</v>
      </c>
      <c r="E414" s="2">
        <v>69.700000000000017</v>
      </c>
      <c r="F414" s="2"/>
      <c r="G414" s="2">
        <f>tblTrans[[#This Row],[Credit (Income)]]-tblTrans[[#This Row],[Debit (Spend)]]</f>
        <v>-69.700000000000017</v>
      </c>
      <c r="H414" s="2" t="str" cm="1">
        <f t="array" ref="H414">_xlfn.XLOOKUP(TRUE,ISNUMBER(SEARCH(Categories[Description],tblTrans[[#This Row],[Description]])),Categories[Subcategory],"Uncategorised")</f>
        <v>MV Fuel</v>
      </c>
      <c r="I414" s="2" t="str" cm="1">
        <f t="array" ref="I414">_xlfn.XLOOKUP(TRUE,ISNUMBER(SEARCH(Categories[Description],tblTrans[[#This Row],[Description]])),Categories[Category],"Uncategorised")</f>
        <v>Transport</v>
      </c>
      <c r="J414" s="2" t="str" cm="1">
        <f t="array" ref="J414">_xlfn.XLOOKUP(TRUE,ISNUMBER(SEARCH(Categories[Description],tblTrans[[#This Row],[Description]])),Categories[Category Type],"Uncategorised")</f>
        <v>Expense</v>
      </c>
    </row>
    <row r="415" spans="2:10" x14ac:dyDescent="0.25">
      <c r="B415" t="s">
        <v>63</v>
      </c>
      <c r="C415" s="1">
        <v>46258</v>
      </c>
      <c r="D415" t="s">
        <v>64</v>
      </c>
      <c r="E415" s="2">
        <v>5</v>
      </c>
      <c r="F415" s="2"/>
      <c r="G415" s="2">
        <f>tblTrans[[#This Row],[Credit (Income)]]-tblTrans[[#This Row],[Debit (Spend)]]</f>
        <v>-5</v>
      </c>
      <c r="H415" s="2" t="str" cm="1">
        <f t="array" ref="H415">_xlfn.XLOOKUP(TRUE,ISNUMBER(SEARCH(Categories[Description],tblTrans[[#This Row],[Description]])),Categories[Subcategory],"Uncategorised")</f>
        <v>Coffee</v>
      </c>
      <c r="I415" s="2" t="str" cm="1">
        <f t="array" ref="I415">_xlfn.XLOOKUP(TRUE,ISNUMBER(SEARCH(Categories[Description],tblTrans[[#This Row],[Description]])),Categories[Category],"Uncategorised")</f>
        <v>Discretionary</v>
      </c>
      <c r="J415" s="2" t="str" cm="1">
        <f t="array" ref="J415">_xlfn.XLOOKUP(TRUE,ISNUMBER(SEARCH(Categories[Description],tblTrans[[#This Row],[Description]])),Categories[Category Type],"Uncategorised")</f>
        <v>Expense</v>
      </c>
    </row>
    <row r="416" spans="2:10" x14ac:dyDescent="0.25">
      <c r="B416" t="s">
        <v>63</v>
      </c>
      <c r="C416" s="1">
        <v>46259</v>
      </c>
      <c r="D416" t="s">
        <v>64</v>
      </c>
      <c r="E416" s="2">
        <v>5</v>
      </c>
      <c r="F416" s="2"/>
      <c r="G416" s="2">
        <f>tblTrans[[#This Row],[Credit (Income)]]-tblTrans[[#This Row],[Debit (Spend)]]</f>
        <v>-5</v>
      </c>
      <c r="H416" s="2" t="str" cm="1">
        <f t="array" ref="H416">_xlfn.XLOOKUP(TRUE,ISNUMBER(SEARCH(Categories[Description],tblTrans[[#This Row],[Description]])),Categories[Subcategory],"Uncategorised")</f>
        <v>Coffee</v>
      </c>
      <c r="I416" s="2" t="str" cm="1">
        <f t="array" ref="I416">_xlfn.XLOOKUP(TRUE,ISNUMBER(SEARCH(Categories[Description],tblTrans[[#This Row],[Description]])),Categories[Category],"Uncategorised")</f>
        <v>Discretionary</v>
      </c>
      <c r="J416" s="2" t="str" cm="1">
        <f t="array" ref="J416">_xlfn.XLOOKUP(TRUE,ISNUMBER(SEARCH(Categories[Description],tblTrans[[#This Row],[Description]])),Categories[Category Type],"Uncategorised")</f>
        <v>Expense</v>
      </c>
    </row>
    <row r="417" spans="2:10" x14ac:dyDescent="0.25">
      <c r="B417" t="s">
        <v>63</v>
      </c>
      <c r="C417" s="1">
        <v>46260</v>
      </c>
      <c r="D417" t="s">
        <v>64</v>
      </c>
      <c r="E417" s="2">
        <v>5</v>
      </c>
      <c r="F417" s="2"/>
      <c r="G417" s="2">
        <f>tblTrans[[#This Row],[Credit (Income)]]-tblTrans[[#This Row],[Debit (Spend)]]</f>
        <v>-5</v>
      </c>
      <c r="H417" s="2" t="str" cm="1">
        <f t="array" ref="H417">_xlfn.XLOOKUP(TRUE,ISNUMBER(SEARCH(Categories[Description],tblTrans[[#This Row],[Description]])),Categories[Subcategory],"Uncategorised")</f>
        <v>Coffee</v>
      </c>
      <c r="I417" s="2" t="str" cm="1">
        <f t="array" ref="I417">_xlfn.XLOOKUP(TRUE,ISNUMBER(SEARCH(Categories[Description],tblTrans[[#This Row],[Description]])),Categories[Category],"Uncategorised")</f>
        <v>Discretionary</v>
      </c>
      <c r="J417" s="2" t="str" cm="1">
        <f t="array" ref="J417">_xlfn.XLOOKUP(TRUE,ISNUMBER(SEARCH(Categories[Description],tblTrans[[#This Row],[Description]])),Categories[Category Type],"Uncategorised")</f>
        <v>Expense</v>
      </c>
    </row>
    <row r="418" spans="2:10" x14ac:dyDescent="0.25">
      <c r="B418" t="s">
        <v>63</v>
      </c>
      <c r="C418" s="1">
        <v>46261</v>
      </c>
      <c r="D418" t="s">
        <v>64</v>
      </c>
      <c r="E418" s="2">
        <v>5</v>
      </c>
      <c r="F418" s="2"/>
      <c r="G418" s="2">
        <f>tblTrans[[#This Row],[Credit (Income)]]-tblTrans[[#This Row],[Debit (Spend)]]</f>
        <v>-5</v>
      </c>
      <c r="H418" s="2" t="str" cm="1">
        <f t="array" ref="H418">_xlfn.XLOOKUP(TRUE,ISNUMBER(SEARCH(Categories[Description],tblTrans[[#This Row],[Description]])),Categories[Subcategory],"Uncategorised")</f>
        <v>Coffee</v>
      </c>
      <c r="I418" s="2" t="str" cm="1">
        <f t="array" ref="I418">_xlfn.XLOOKUP(TRUE,ISNUMBER(SEARCH(Categories[Description],tblTrans[[#This Row],[Description]])),Categories[Category],"Uncategorised")</f>
        <v>Discretionary</v>
      </c>
      <c r="J418" s="2" t="str" cm="1">
        <f t="array" ref="J418">_xlfn.XLOOKUP(TRUE,ISNUMBER(SEARCH(Categories[Description],tblTrans[[#This Row],[Description]])),Categories[Category Type],"Uncategorised")</f>
        <v>Expense</v>
      </c>
    </row>
    <row r="419" spans="2:10" x14ac:dyDescent="0.25">
      <c r="B419" t="s">
        <v>63</v>
      </c>
      <c r="C419" s="1">
        <v>46262</v>
      </c>
      <c r="D419" t="s">
        <v>64</v>
      </c>
      <c r="E419" s="2">
        <v>5</v>
      </c>
      <c r="F419" s="2"/>
      <c r="G419" s="2">
        <f>tblTrans[[#This Row],[Credit (Income)]]-tblTrans[[#This Row],[Debit (Spend)]]</f>
        <v>-5</v>
      </c>
      <c r="H419" s="2" t="str" cm="1">
        <f t="array" ref="H419">_xlfn.XLOOKUP(TRUE,ISNUMBER(SEARCH(Categories[Description],tblTrans[[#This Row],[Description]])),Categories[Subcategory],"Uncategorised")</f>
        <v>Coffee</v>
      </c>
      <c r="I419" s="2" t="str" cm="1">
        <f t="array" ref="I419">_xlfn.XLOOKUP(TRUE,ISNUMBER(SEARCH(Categories[Description],tblTrans[[#This Row],[Description]])),Categories[Category],"Uncategorised")</f>
        <v>Discretionary</v>
      </c>
      <c r="J419" s="2" t="str" cm="1">
        <f t="array" ref="J419">_xlfn.XLOOKUP(TRUE,ISNUMBER(SEARCH(Categories[Description],tblTrans[[#This Row],[Description]])),Categories[Category Type],"Uncategorised")</f>
        <v>Expense</v>
      </c>
    </row>
    <row r="420" spans="2:10" x14ac:dyDescent="0.25">
      <c r="B420" t="s">
        <v>63</v>
      </c>
      <c r="C420" s="1">
        <v>46262</v>
      </c>
      <c r="D420" t="s">
        <v>68</v>
      </c>
      <c r="E420" s="2">
        <v>117</v>
      </c>
      <c r="F420" s="2"/>
      <c r="G420" s="2">
        <f>tblTrans[[#This Row],[Credit (Income)]]-tblTrans[[#This Row],[Debit (Spend)]]</f>
        <v>-117</v>
      </c>
      <c r="H420" s="2" t="str" cm="1">
        <f t="array" ref="H420">_xlfn.XLOOKUP(TRUE,ISNUMBER(SEARCH(Categories[Description],tblTrans[[#This Row],[Description]])),Categories[Subcategory],"Uncategorised")</f>
        <v>Groceries</v>
      </c>
      <c r="I420" s="2" t="str" cm="1">
        <f t="array" ref="I420">_xlfn.XLOOKUP(TRUE,ISNUMBER(SEARCH(Categories[Description],tblTrans[[#This Row],[Description]])),Categories[Category],"Uncategorised")</f>
        <v>Living Expenses</v>
      </c>
      <c r="J420" s="2" t="str" cm="1">
        <f t="array" ref="J420">_xlfn.XLOOKUP(TRUE,ISNUMBER(SEARCH(Categories[Description],tblTrans[[#This Row],[Description]])),Categories[Category Type],"Uncategorised")</f>
        <v>Expense</v>
      </c>
    </row>
    <row r="421" spans="2:10" x14ac:dyDescent="0.25">
      <c r="B421" t="s">
        <v>63</v>
      </c>
      <c r="C421" s="1">
        <v>46263</v>
      </c>
      <c r="D421" t="s">
        <v>83</v>
      </c>
      <c r="E421" s="2">
        <v>131.9</v>
      </c>
      <c r="F421" s="2"/>
      <c r="G421" s="2">
        <f>tblTrans[[#This Row],[Credit (Income)]]-tblTrans[[#This Row],[Debit (Spend)]]</f>
        <v>-131.9</v>
      </c>
      <c r="H421" s="2" t="str" cm="1">
        <f t="array" ref="H421">_xlfn.XLOOKUP(TRUE,ISNUMBER(SEARCH(Categories[Description],tblTrans[[#This Row],[Description]])),Categories[Subcategory],"Uncategorised")</f>
        <v>Clothes</v>
      </c>
      <c r="I421" s="2" t="str" cm="1">
        <f t="array" ref="I421">_xlfn.XLOOKUP(TRUE,ISNUMBER(SEARCH(Categories[Description],tblTrans[[#This Row],[Description]])),Categories[Category],"Uncategorised")</f>
        <v>Discretionary</v>
      </c>
      <c r="J421" s="2" t="str" cm="1">
        <f t="array" ref="J421">_xlfn.XLOOKUP(TRUE,ISNUMBER(SEARCH(Categories[Description],tblTrans[[#This Row],[Description]])),Categories[Category Type],"Uncategorised")</f>
        <v>Expense</v>
      </c>
    </row>
    <row r="422" spans="2:10" x14ac:dyDescent="0.25">
      <c r="B422" t="s">
        <v>63</v>
      </c>
      <c r="C422" s="1">
        <v>46263</v>
      </c>
      <c r="D422" t="s">
        <v>84</v>
      </c>
      <c r="E422" s="2">
        <v>182.39999999999998</v>
      </c>
      <c r="F422" s="2"/>
      <c r="G422" s="2">
        <f>tblTrans[[#This Row],[Credit (Income)]]-tblTrans[[#This Row],[Debit (Spend)]]</f>
        <v>-182.39999999999998</v>
      </c>
      <c r="H422" s="2" t="str" cm="1">
        <f t="array" ref="H422">_xlfn.XLOOKUP(TRUE,ISNUMBER(SEARCH(Categories[Description],tblTrans[[#This Row],[Description]])),Categories[Subcategory],"Uncategorised")</f>
        <v>Entertainment</v>
      </c>
      <c r="I422" s="2" t="str" cm="1">
        <f t="array" ref="I422">_xlfn.XLOOKUP(TRUE,ISNUMBER(SEARCH(Categories[Description],tblTrans[[#This Row],[Description]])),Categories[Category],"Uncategorised")</f>
        <v>Discretionary</v>
      </c>
      <c r="J422" s="2" t="str" cm="1">
        <f t="array" ref="J422">_xlfn.XLOOKUP(TRUE,ISNUMBER(SEARCH(Categories[Description],tblTrans[[#This Row],[Description]])),Categories[Category Type],"Uncategorised")</f>
        <v>Expense</v>
      </c>
    </row>
    <row r="423" spans="2:10" x14ac:dyDescent="0.25">
      <c r="B423" t="s">
        <v>63</v>
      </c>
      <c r="C423" s="1">
        <v>46264</v>
      </c>
      <c r="D423" t="s">
        <v>72</v>
      </c>
      <c r="E423" s="2">
        <v>152.29999999999998</v>
      </c>
      <c r="F423" s="2"/>
      <c r="G423" s="2">
        <f>tblTrans[[#This Row],[Credit (Income)]]-tblTrans[[#This Row],[Debit (Spend)]]</f>
        <v>-152.29999999999998</v>
      </c>
      <c r="H423" s="2" t="str" cm="1">
        <f t="array" ref="H423">_xlfn.XLOOKUP(TRUE,ISNUMBER(SEARCH(Categories[Description],tblTrans[[#This Row],[Description]])),Categories[Subcategory],"Uncategorised")</f>
        <v>Clothes</v>
      </c>
      <c r="I423" s="2" t="str" cm="1">
        <f t="array" ref="I423">_xlfn.XLOOKUP(TRUE,ISNUMBER(SEARCH(Categories[Description],tblTrans[[#This Row],[Description]])),Categories[Category],"Uncategorised")</f>
        <v>Discretionary</v>
      </c>
      <c r="J423" s="2" t="str" cm="1">
        <f t="array" ref="J423">_xlfn.XLOOKUP(TRUE,ISNUMBER(SEARCH(Categories[Description],tblTrans[[#This Row],[Description]])),Categories[Category Type],"Uncategorised")</f>
        <v>Expense</v>
      </c>
    </row>
    <row r="424" spans="2:10" x14ac:dyDescent="0.25">
      <c r="B424" t="s">
        <v>63</v>
      </c>
      <c r="C424" s="1">
        <v>46264</v>
      </c>
      <c r="D424" t="s">
        <v>74</v>
      </c>
      <c r="E424" s="2">
        <v>30.300000000000004</v>
      </c>
      <c r="F424" s="2"/>
      <c r="G424" s="2">
        <f>tblTrans[[#This Row],[Credit (Income)]]-tblTrans[[#This Row],[Debit (Spend)]]</f>
        <v>-30.300000000000004</v>
      </c>
      <c r="H424" s="2" t="str" cm="1">
        <f t="array" ref="H424">_xlfn.XLOOKUP(TRUE,ISNUMBER(SEARCH(Categories[Description],tblTrans[[#This Row],[Description]])),Categories[Subcategory],"Uncategorised")</f>
        <v>Taxi</v>
      </c>
      <c r="I424" s="2" t="str" cm="1">
        <f t="array" ref="I424">_xlfn.XLOOKUP(TRUE,ISNUMBER(SEARCH(Categories[Description],tblTrans[[#This Row],[Description]])),Categories[Category],"Uncategorised")</f>
        <v>Transport</v>
      </c>
      <c r="J424" s="2" t="str" cm="1">
        <f t="array" ref="J424">_xlfn.XLOOKUP(TRUE,ISNUMBER(SEARCH(Categories[Description],tblTrans[[#This Row],[Description]])),Categories[Category Type],"Uncategorised")</f>
        <v>Expense</v>
      </c>
    </row>
    <row r="425" spans="2:10" x14ac:dyDescent="0.25">
      <c r="B425" t="s">
        <v>63</v>
      </c>
      <c r="C425" s="1">
        <v>46264</v>
      </c>
      <c r="D425" t="s">
        <v>90</v>
      </c>
      <c r="E425" s="2">
        <v>15</v>
      </c>
      <c r="F425" s="2"/>
      <c r="G425" s="2">
        <f>tblTrans[[#This Row],[Credit (Income)]]-tblTrans[[#This Row],[Debit (Spend)]]</f>
        <v>-15</v>
      </c>
      <c r="H425" s="2" t="str" cm="1">
        <f t="array" ref="H425">_xlfn.XLOOKUP(TRUE,ISNUMBER(SEARCH(Categories[Description],tblTrans[[#This Row],[Description]])),Categories[Subcategory],"Uncategorised")</f>
        <v>Restaurant</v>
      </c>
      <c r="I425" s="2" t="str" cm="1">
        <f t="array" ref="I425">_xlfn.XLOOKUP(TRUE,ISNUMBER(SEARCH(Categories[Description],tblTrans[[#This Row],[Description]])),Categories[Category],"Uncategorised")</f>
        <v>Discretionary</v>
      </c>
      <c r="J425" s="2" t="str" cm="1">
        <f t="array" ref="J425">_xlfn.XLOOKUP(TRUE,ISNUMBER(SEARCH(Categories[Description],tblTrans[[#This Row],[Description]])),Categories[Category Type],"Uncategorised")</f>
        <v>Expense</v>
      </c>
    </row>
    <row r="426" spans="2:10" x14ac:dyDescent="0.25">
      <c r="B426" t="s">
        <v>63</v>
      </c>
      <c r="C426" s="1">
        <v>46265</v>
      </c>
      <c r="D426" t="s">
        <v>64</v>
      </c>
      <c r="E426" s="2">
        <v>5</v>
      </c>
      <c r="F426" s="2"/>
      <c r="G426" s="2">
        <f>tblTrans[[#This Row],[Credit (Income)]]-tblTrans[[#This Row],[Debit (Spend)]]</f>
        <v>-5</v>
      </c>
      <c r="H426" s="2" t="str" cm="1">
        <f t="array" ref="H426">_xlfn.XLOOKUP(TRUE,ISNUMBER(SEARCH(Categories[Description],tblTrans[[#This Row],[Description]])),Categories[Subcategory],"Uncategorised")</f>
        <v>Coffee</v>
      </c>
      <c r="I426" s="2" t="str" cm="1">
        <f t="array" ref="I426">_xlfn.XLOOKUP(TRUE,ISNUMBER(SEARCH(Categories[Description],tblTrans[[#This Row],[Description]])),Categories[Category],"Uncategorised")</f>
        <v>Discretionary</v>
      </c>
      <c r="J426" s="2" t="str" cm="1">
        <f t="array" ref="J426">_xlfn.XLOOKUP(TRUE,ISNUMBER(SEARCH(Categories[Description],tblTrans[[#This Row],[Description]])),Categories[Category Type],"Uncategorised")</f>
        <v>Expense</v>
      </c>
    </row>
    <row r="427" spans="2:10" x14ac:dyDescent="0.25">
      <c r="B427" t="s">
        <v>63</v>
      </c>
      <c r="C427" s="1">
        <v>46267</v>
      </c>
      <c r="D427" t="s">
        <v>64</v>
      </c>
      <c r="E427" s="2">
        <v>5</v>
      </c>
      <c r="F427" s="2"/>
      <c r="G427" s="2">
        <f>tblTrans[[#This Row],[Credit (Income)]]-tblTrans[[#This Row],[Debit (Spend)]]</f>
        <v>-5</v>
      </c>
      <c r="H427" s="2" t="str" cm="1">
        <f t="array" ref="H427">_xlfn.XLOOKUP(TRUE,ISNUMBER(SEARCH(Categories[Description],tblTrans[[#This Row],[Description]])),Categories[Subcategory],"Uncategorised")</f>
        <v>Coffee</v>
      </c>
      <c r="I427" s="2" t="str" cm="1">
        <f t="array" ref="I427">_xlfn.XLOOKUP(TRUE,ISNUMBER(SEARCH(Categories[Description],tblTrans[[#This Row],[Description]])),Categories[Category],"Uncategorised")</f>
        <v>Discretionary</v>
      </c>
      <c r="J427" s="2" t="str" cm="1">
        <f t="array" ref="J427">_xlfn.XLOOKUP(TRUE,ISNUMBER(SEARCH(Categories[Description],tblTrans[[#This Row],[Description]])),Categories[Category Type],"Uncategorised")</f>
        <v>Expense</v>
      </c>
    </row>
    <row r="428" spans="2:10" x14ac:dyDescent="0.25">
      <c r="B428" t="s">
        <v>59</v>
      </c>
      <c r="C428" s="1">
        <v>46267</v>
      </c>
      <c r="D428" t="s">
        <v>62</v>
      </c>
      <c r="E428" s="2"/>
      <c r="F428" s="2">
        <v>4000</v>
      </c>
      <c r="G428" s="2">
        <f>tblTrans[[#This Row],[Credit (Income)]]-tblTrans[[#This Row],[Debit (Spend)]]</f>
        <v>4000</v>
      </c>
      <c r="H428" s="2" t="str" cm="1">
        <f t="array" ref="H428">_xlfn.XLOOKUP(TRUE,ISNUMBER(SEARCH(Categories[Description],tblTrans[[#This Row],[Description]])),Categories[Subcategory],"Uncategorised")</f>
        <v>Salary</v>
      </c>
      <c r="I428" s="2" t="str" cm="1">
        <f t="array" ref="I428">_xlfn.XLOOKUP(TRUE,ISNUMBER(SEARCH(Categories[Description],tblTrans[[#This Row],[Description]])),Categories[Category],"Uncategorised")</f>
        <v>Fixed Income</v>
      </c>
      <c r="J428" s="2" t="str" cm="1">
        <f t="array" ref="J428">_xlfn.XLOOKUP(TRUE,ISNUMBER(SEARCH(Categories[Description],tblTrans[[#This Row],[Description]])),Categories[Category Type],"Uncategorised")</f>
        <v>Income</v>
      </c>
    </row>
    <row r="429" spans="2:10" x14ac:dyDescent="0.25">
      <c r="B429" t="s">
        <v>57</v>
      </c>
      <c r="C429" s="1">
        <v>46267</v>
      </c>
      <c r="D429" t="s">
        <v>58</v>
      </c>
      <c r="E429" s="2"/>
      <c r="F429" s="2">
        <v>43</v>
      </c>
      <c r="G429" s="2">
        <f>tblTrans[[#This Row],[Credit (Income)]]-tblTrans[[#This Row],[Debit (Spend)]]</f>
        <v>43</v>
      </c>
      <c r="H429" s="2" t="str" cm="1">
        <f t="array" ref="H429">_xlfn.XLOOKUP(TRUE,ISNUMBER(SEARCH(Categories[Description],tblTrans[[#This Row],[Description]])),Categories[Subcategory],"Uncategorised")</f>
        <v>Interest Earned</v>
      </c>
      <c r="I429" s="2" t="str" cm="1">
        <f t="array" ref="I429">_xlfn.XLOOKUP(TRUE,ISNUMBER(SEARCH(Categories[Description],tblTrans[[#This Row],[Description]])),Categories[Category],"Uncategorised")</f>
        <v>Variable Income</v>
      </c>
      <c r="J429" s="2" t="str" cm="1">
        <f t="array" ref="J429">_xlfn.XLOOKUP(TRUE,ISNUMBER(SEARCH(Categories[Description],tblTrans[[#This Row],[Description]])),Categories[Category Type],"Uncategorised")</f>
        <v>Income</v>
      </c>
    </row>
    <row r="430" spans="2:10" x14ac:dyDescent="0.25">
      <c r="B430" t="s">
        <v>57</v>
      </c>
      <c r="C430" s="1">
        <v>46267</v>
      </c>
      <c r="D430" t="s">
        <v>24</v>
      </c>
      <c r="E430" s="2"/>
      <c r="F430" s="2">
        <v>1484</v>
      </c>
      <c r="G430" s="2">
        <f>tblTrans[[#This Row],[Credit (Income)]]-tblTrans[[#This Row],[Debit (Spend)]]</f>
        <v>1484</v>
      </c>
      <c r="H430" s="2" t="str" cm="1">
        <f t="array" ref="H430">_xlfn.XLOOKUP(TRUE,ISNUMBER(SEARCH(Categories[Description],tblTrans[[#This Row],[Description]])),Categories[Subcategory],"Uncategorised")</f>
        <v>Side Hustle</v>
      </c>
      <c r="I430" s="2" t="str" cm="1">
        <f t="array" ref="I430">_xlfn.XLOOKUP(TRUE,ISNUMBER(SEARCH(Categories[Description],tblTrans[[#This Row],[Description]])),Categories[Category],"Uncategorised")</f>
        <v>Variable Income</v>
      </c>
      <c r="J430" s="2" t="str" cm="1">
        <f t="array" ref="J430">_xlfn.XLOOKUP(TRUE,ISNUMBER(SEARCH(Categories[Description],tblTrans[[#This Row],[Description]])),Categories[Category Type],"Uncategorised")</f>
        <v>Income</v>
      </c>
    </row>
    <row r="431" spans="2:10" x14ac:dyDescent="0.25">
      <c r="B431" t="s">
        <v>63</v>
      </c>
      <c r="C431" s="1">
        <v>46268</v>
      </c>
      <c r="D431" t="s">
        <v>64</v>
      </c>
      <c r="E431" s="2">
        <v>5</v>
      </c>
      <c r="F431" s="2"/>
      <c r="G431" s="2">
        <f>tblTrans[[#This Row],[Credit (Income)]]-tblTrans[[#This Row],[Debit (Spend)]]</f>
        <v>-5</v>
      </c>
      <c r="H431" s="2" t="str" cm="1">
        <f t="array" ref="H431">_xlfn.XLOOKUP(TRUE,ISNUMBER(SEARCH(Categories[Description],tblTrans[[#This Row],[Description]])),Categories[Subcategory],"Uncategorised")</f>
        <v>Coffee</v>
      </c>
      <c r="I431" s="2" t="str" cm="1">
        <f t="array" ref="I431">_xlfn.XLOOKUP(TRUE,ISNUMBER(SEARCH(Categories[Description],tblTrans[[#This Row],[Description]])),Categories[Category],"Uncategorised")</f>
        <v>Discretionary</v>
      </c>
      <c r="J431" s="2" t="str" cm="1">
        <f t="array" ref="J431">_xlfn.XLOOKUP(TRUE,ISNUMBER(SEARCH(Categories[Description],tblTrans[[#This Row],[Description]])),Categories[Category Type],"Uncategorised")</f>
        <v>Expense</v>
      </c>
    </row>
    <row r="432" spans="2:10" x14ac:dyDescent="0.25">
      <c r="B432" t="s">
        <v>59</v>
      </c>
      <c r="C432" s="1">
        <v>46270</v>
      </c>
      <c r="D432" t="s">
        <v>65</v>
      </c>
      <c r="E432" s="2">
        <v>900</v>
      </c>
      <c r="F432" s="2"/>
      <c r="G432" s="2">
        <f>tblTrans[[#This Row],[Credit (Income)]]-tblTrans[[#This Row],[Debit (Spend)]]</f>
        <v>-900</v>
      </c>
      <c r="H432" s="2" t="str" cm="1">
        <f t="array" ref="H432">_xlfn.XLOOKUP(TRUE,ISNUMBER(SEARCH(Categories[Description],tblTrans[[#This Row],[Description]])),Categories[Subcategory],"Uncategorised")</f>
        <v>Rent</v>
      </c>
      <c r="I432" s="2" t="str" cm="1">
        <f t="array" ref="I432">_xlfn.XLOOKUP(TRUE,ISNUMBER(SEARCH(Categories[Description],tblTrans[[#This Row],[Description]])),Categories[Category],"Uncategorised")</f>
        <v>Living Expenses</v>
      </c>
      <c r="J432" s="2" t="str" cm="1">
        <f t="array" ref="J432">_xlfn.XLOOKUP(TRUE,ISNUMBER(SEARCH(Categories[Description],tblTrans[[#This Row],[Description]])),Categories[Category Type],"Uncategorised")</f>
        <v>Expense</v>
      </c>
    </row>
    <row r="433" spans="2:10" x14ac:dyDescent="0.25">
      <c r="B433" t="s">
        <v>59</v>
      </c>
      <c r="C433" s="1">
        <v>46270</v>
      </c>
      <c r="D433" t="s">
        <v>66</v>
      </c>
      <c r="E433" s="2">
        <v>150</v>
      </c>
      <c r="F433" s="2"/>
      <c r="G433" s="2">
        <f>tblTrans[[#This Row],[Credit (Income)]]-tblTrans[[#This Row],[Debit (Spend)]]</f>
        <v>-150</v>
      </c>
      <c r="H433" s="2" t="str" cm="1">
        <f t="array" ref="H433">_xlfn.XLOOKUP(TRUE,ISNUMBER(SEARCH(Categories[Description],tblTrans[[#This Row],[Description]])),Categories[Subcategory],"Uncategorised")</f>
        <v>Loan Repayment</v>
      </c>
      <c r="I433" s="2" t="str" cm="1">
        <f t="array" ref="I433">_xlfn.XLOOKUP(TRUE,ISNUMBER(SEARCH(Categories[Description],tblTrans[[#This Row],[Description]])),Categories[Category],"Uncategorised")</f>
        <v>Debt</v>
      </c>
      <c r="J433" s="2" t="str" cm="1">
        <f t="array" ref="J433">_xlfn.XLOOKUP(TRUE,ISNUMBER(SEARCH(Categories[Description],tblTrans[[#This Row],[Description]])),Categories[Category Type],"Uncategorised")</f>
        <v>Expense</v>
      </c>
    </row>
    <row r="434" spans="2:10" x14ac:dyDescent="0.25">
      <c r="B434" t="s">
        <v>63</v>
      </c>
      <c r="C434" s="1">
        <v>46270</v>
      </c>
      <c r="D434" t="s">
        <v>64</v>
      </c>
      <c r="E434" s="2">
        <v>5</v>
      </c>
      <c r="F434" s="2"/>
      <c r="G434" s="2">
        <f>tblTrans[[#This Row],[Credit (Income)]]-tblTrans[[#This Row],[Debit (Spend)]]</f>
        <v>-5</v>
      </c>
      <c r="H434" s="2" t="str" cm="1">
        <f t="array" ref="H434">_xlfn.XLOOKUP(TRUE,ISNUMBER(SEARCH(Categories[Description],tblTrans[[#This Row],[Description]])),Categories[Subcategory],"Uncategorised")</f>
        <v>Coffee</v>
      </c>
      <c r="I434" s="2" t="str" cm="1">
        <f t="array" ref="I434">_xlfn.XLOOKUP(TRUE,ISNUMBER(SEARCH(Categories[Description],tblTrans[[#This Row],[Description]])),Categories[Category],"Uncategorised")</f>
        <v>Discretionary</v>
      </c>
      <c r="J434" s="2" t="str" cm="1">
        <f t="array" ref="J434">_xlfn.XLOOKUP(TRUE,ISNUMBER(SEARCH(Categories[Description],tblTrans[[#This Row],[Description]])),Categories[Category Type],"Uncategorised")</f>
        <v>Expense</v>
      </c>
    </row>
    <row r="435" spans="2:10" x14ac:dyDescent="0.25">
      <c r="B435" t="s">
        <v>63</v>
      </c>
      <c r="C435" s="1">
        <v>46270</v>
      </c>
      <c r="D435" t="s">
        <v>64</v>
      </c>
      <c r="E435" s="2">
        <v>5</v>
      </c>
      <c r="F435" s="2"/>
      <c r="G435" s="2">
        <f>tblTrans[[#This Row],[Credit (Income)]]-tblTrans[[#This Row],[Debit (Spend)]]</f>
        <v>-5</v>
      </c>
      <c r="H435" s="2" t="str" cm="1">
        <f t="array" ref="H435">_xlfn.XLOOKUP(TRUE,ISNUMBER(SEARCH(Categories[Description],tblTrans[[#This Row],[Description]])),Categories[Subcategory],"Uncategorised")</f>
        <v>Coffee</v>
      </c>
      <c r="I435" s="2" t="str" cm="1">
        <f t="array" ref="I435">_xlfn.XLOOKUP(TRUE,ISNUMBER(SEARCH(Categories[Description],tblTrans[[#This Row],[Description]])),Categories[Category],"Uncategorised")</f>
        <v>Discretionary</v>
      </c>
      <c r="J435" s="2" t="str" cm="1">
        <f t="array" ref="J435">_xlfn.XLOOKUP(TRUE,ISNUMBER(SEARCH(Categories[Description],tblTrans[[#This Row],[Description]])),Categories[Category Type],"Uncategorised")</f>
        <v>Expense</v>
      </c>
    </row>
    <row r="436" spans="2:10" x14ac:dyDescent="0.25">
      <c r="B436" t="s">
        <v>63</v>
      </c>
      <c r="C436" s="1">
        <v>46271</v>
      </c>
      <c r="D436" t="s">
        <v>64</v>
      </c>
      <c r="E436" s="2">
        <v>5</v>
      </c>
      <c r="F436" s="2"/>
      <c r="G436" s="2">
        <f>tblTrans[[#This Row],[Credit (Income)]]-tblTrans[[#This Row],[Debit (Spend)]]</f>
        <v>-5</v>
      </c>
      <c r="H436" s="2" t="str" cm="1">
        <f t="array" ref="H436">_xlfn.XLOOKUP(TRUE,ISNUMBER(SEARCH(Categories[Description],tblTrans[[#This Row],[Description]])),Categories[Subcategory],"Uncategorised")</f>
        <v>Coffee</v>
      </c>
      <c r="I436" s="2" t="str" cm="1">
        <f t="array" ref="I436">_xlfn.XLOOKUP(TRUE,ISNUMBER(SEARCH(Categories[Description],tblTrans[[#This Row],[Description]])),Categories[Category],"Uncategorised")</f>
        <v>Discretionary</v>
      </c>
      <c r="J436" s="2" t="str" cm="1">
        <f t="array" ref="J436">_xlfn.XLOOKUP(TRUE,ISNUMBER(SEARCH(Categories[Description],tblTrans[[#This Row],[Description]])),Categories[Category Type],"Uncategorised")</f>
        <v>Expense</v>
      </c>
    </row>
    <row r="437" spans="2:10" x14ac:dyDescent="0.25">
      <c r="B437" t="s">
        <v>59</v>
      </c>
      <c r="C437" s="1">
        <v>46271</v>
      </c>
      <c r="D437" t="s">
        <v>60</v>
      </c>
      <c r="E437" s="2">
        <v>500</v>
      </c>
      <c r="F437" s="2"/>
      <c r="G437" s="2">
        <f>tblTrans[[#This Row],[Credit (Income)]]-tblTrans[[#This Row],[Debit (Spend)]]</f>
        <v>-500</v>
      </c>
      <c r="H437" s="2" t="str" cm="1">
        <f t="array" ref="H437">_xlfn.XLOOKUP(TRUE,ISNUMBER(SEARCH(Categories[Description],tblTrans[[#This Row],[Description]])),Categories[Subcategory],"Uncategorised")</f>
        <v>Savings</v>
      </c>
      <c r="I437" s="2" t="str" cm="1">
        <f t="array" ref="I437">_xlfn.XLOOKUP(TRUE,ISNUMBER(SEARCH(Categories[Description],tblTrans[[#This Row],[Description]])),Categories[Category],"Uncategorised")</f>
        <v>Transfer</v>
      </c>
      <c r="J437" s="2" t="str" cm="1">
        <f t="array" ref="J437">_xlfn.XLOOKUP(TRUE,ISNUMBER(SEARCH(Categories[Description],tblTrans[[#This Row],[Description]])),Categories[Category Type],"Uncategorised")</f>
        <v>Not Reported</v>
      </c>
    </row>
    <row r="438" spans="2:10" x14ac:dyDescent="0.25">
      <c r="B438" t="s">
        <v>57</v>
      </c>
      <c r="C438" s="1">
        <v>46271</v>
      </c>
      <c r="D438" t="s">
        <v>61</v>
      </c>
      <c r="E438" s="2"/>
      <c r="F438" s="2">
        <v>500</v>
      </c>
      <c r="G438" s="2">
        <f>tblTrans[[#This Row],[Credit (Income)]]-tblTrans[[#This Row],[Debit (Spend)]]</f>
        <v>500</v>
      </c>
      <c r="H438" s="2" t="str" cm="1">
        <f t="array" ref="H438">_xlfn.XLOOKUP(TRUE,ISNUMBER(SEARCH(Categories[Description],tblTrans[[#This Row],[Description]])),Categories[Subcategory],"Uncategorised")</f>
        <v>Bank Transfer</v>
      </c>
      <c r="I438" s="2" t="str" cm="1">
        <f t="array" ref="I438">_xlfn.XLOOKUP(TRUE,ISNUMBER(SEARCH(Categories[Description],tblTrans[[#This Row],[Description]])),Categories[Category],"Uncategorised")</f>
        <v>Transfer</v>
      </c>
      <c r="J438" s="2" t="str" cm="1">
        <f t="array" ref="J438">_xlfn.XLOOKUP(TRUE,ISNUMBER(SEARCH(Categories[Description],tblTrans[[#This Row],[Description]])),Categories[Category Type],"Uncategorised")</f>
        <v>Not Reported</v>
      </c>
    </row>
    <row r="439" spans="2:10" x14ac:dyDescent="0.25">
      <c r="B439" t="s">
        <v>63</v>
      </c>
      <c r="C439" s="1">
        <v>46272</v>
      </c>
      <c r="D439" t="s">
        <v>64</v>
      </c>
      <c r="E439" s="2">
        <v>5</v>
      </c>
      <c r="F439" s="2"/>
      <c r="G439" s="2">
        <f>tblTrans[[#This Row],[Credit (Income)]]-tblTrans[[#This Row],[Debit (Spend)]]</f>
        <v>-5</v>
      </c>
      <c r="H439" s="2" t="str" cm="1">
        <f t="array" ref="H439">_xlfn.XLOOKUP(TRUE,ISNUMBER(SEARCH(Categories[Description],tblTrans[[#This Row],[Description]])),Categories[Subcategory],"Uncategorised")</f>
        <v>Coffee</v>
      </c>
      <c r="I439" s="2" t="str" cm="1">
        <f t="array" ref="I439">_xlfn.XLOOKUP(TRUE,ISNUMBER(SEARCH(Categories[Description],tblTrans[[#This Row],[Description]])),Categories[Category],"Uncategorised")</f>
        <v>Discretionary</v>
      </c>
      <c r="J439" s="2" t="str" cm="1">
        <f t="array" ref="J439">_xlfn.XLOOKUP(TRUE,ISNUMBER(SEARCH(Categories[Description],tblTrans[[#This Row],[Description]])),Categories[Category Type],"Uncategorised")</f>
        <v>Expense</v>
      </c>
    </row>
    <row r="440" spans="2:10" x14ac:dyDescent="0.25">
      <c r="B440" t="s">
        <v>63</v>
      </c>
      <c r="C440" s="1">
        <v>46272</v>
      </c>
      <c r="D440" t="s">
        <v>68</v>
      </c>
      <c r="E440" s="2">
        <v>163.39999999999998</v>
      </c>
      <c r="F440" s="2"/>
      <c r="G440" s="2">
        <f>tblTrans[[#This Row],[Credit (Income)]]-tblTrans[[#This Row],[Debit (Spend)]]</f>
        <v>-163.39999999999998</v>
      </c>
      <c r="H440" s="2" t="str" cm="1">
        <f t="array" ref="H440">_xlfn.XLOOKUP(TRUE,ISNUMBER(SEARCH(Categories[Description],tblTrans[[#This Row],[Description]])),Categories[Subcategory],"Uncategorised")</f>
        <v>Groceries</v>
      </c>
      <c r="I440" s="2" t="str" cm="1">
        <f t="array" ref="I440">_xlfn.XLOOKUP(TRUE,ISNUMBER(SEARCH(Categories[Description],tblTrans[[#This Row],[Description]])),Categories[Category],"Uncategorised")</f>
        <v>Living Expenses</v>
      </c>
      <c r="J440" s="2" t="str" cm="1">
        <f t="array" ref="J440">_xlfn.XLOOKUP(TRUE,ISNUMBER(SEARCH(Categories[Description],tblTrans[[#This Row],[Description]])),Categories[Category Type],"Uncategorised")</f>
        <v>Expense</v>
      </c>
    </row>
    <row r="441" spans="2:10" x14ac:dyDescent="0.25">
      <c r="B441" t="s">
        <v>59</v>
      </c>
      <c r="C441" s="1">
        <v>46275</v>
      </c>
      <c r="D441" t="s">
        <v>69</v>
      </c>
      <c r="E441" s="2">
        <v>58.1</v>
      </c>
      <c r="F441" s="2"/>
      <c r="G441" s="2">
        <f>tblTrans[[#This Row],[Credit (Income)]]-tblTrans[[#This Row],[Debit (Spend)]]</f>
        <v>-58.1</v>
      </c>
      <c r="H441" s="2" t="str" cm="1">
        <f t="array" ref="H441">_xlfn.XLOOKUP(TRUE,ISNUMBER(SEARCH(Categories[Description],tblTrans[[#This Row],[Description]])),Categories[Subcategory],"Uncategorised")</f>
        <v>Gas/Electrics</v>
      </c>
      <c r="I441" s="2" t="str" cm="1">
        <f t="array" ref="I441">_xlfn.XLOOKUP(TRUE,ISNUMBER(SEARCH(Categories[Description],tblTrans[[#This Row],[Description]])),Categories[Category],"Uncategorised")</f>
        <v>Living Expenses</v>
      </c>
      <c r="J441" s="2" t="str" cm="1">
        <f t="array" ref="J441">_xlfn.XLOOKUP(TRUE,ISNUMBER(SEARCH(Categories[Description],tblTrans[[#This Row],[Description]])),Categories[Category Type],"Uncategorised")</f>
        <v>Expense</v>
      </c>
    </row>
    <row r="442" spans="2:10" x14ac:dyDescent="0.25">
      <c r="B442" t="s">
        <v>63</v>
      </c>
      <c r="C442" s="1">
        <v>46275</v>
      </c>
      <c r="D442" t="s">
        <v>64</v>
      </c>
      <c r="E442" s="2">
        <v>5</v>
      </c>
      <c r="F442" s="2"/>
      <c r="G442" s="2">
        <f>tblTrans[[#This Row],[Credit (Income)]]-tblTrans[[#This Row],[Debit (Spend)]]</f>
        <v>-5</v>
      </c>
      <c r="H442" s="2" t="str" cm="1">
        <f t="array" ref="H442">_xlfn.XLOOKUP(TRUE,ISNUMBER(SEARCH(Categories[Description],tblTrans[[#This Row],[Description]])),Categories[Subcategory],"Uncategorised")</f>
        <v>Coffee</v>
      </c>
      <c r="I442" s="2" t="str" cm="1">
        <f t="array" ref="I442">_xlfn.XLOOKUP(TRUE,ISNUMBER(SEARCH(Categories[Description],tblTrans[[#This Row],[Description]])),Categories[Category],"Uncategorised")</f>
        <v>Discretionary</v>
      </c>
      <c r="J442" s="2" t="str" cm="1">
        <f t="array" ref="J442">_xlfn.XLOOKUP(TRUE,ISNUMBER(SEARCH(Categories[Description],tblTrans[[#This Row],[Description]])),Categories[Category Type],"Uncategorised")</f>
        <v>Expense</v>
      </c>
    </row>
    <row r="443" spans="2:10" x14ac:dyDescent="0.25">
      <c r="B443" t="s">
        <v>63</v>
      </c>
      <c r="C443" s="1">
        <v>46276</v>
      </c>
      <c r="D443" t="s">
        <v>64</v>
      </c>
      <c r="E443" s="2">
        <v>5</v>
      </c>
      <c r="F443" s="2"/>
      <c r="G443" s="2">
        <f>tblTrans[[#This Row],[Credit (Income)]]-tblTrans[[#This Row],[Debit (Spend)]]</f>
        <v>-5</v>
      </c>
      <c r="H443" s="2" t="str" cm="1">
        <f t="array" ref="H443">_xlfn.XLOOKUP(TRUE,ISNUMBER(SEARCH(Categories[Description],tblTrans[[#This Row],[Description]])),Categories[Subcategory],"Uncategorised")</f>
        <v>Coffee</v>
      </c>
      <c r="I443" s="2" t="str" cm="1">
        <f t="array" ref="I443">_xlfn.XLOOKUP(TRUE,ISNUMBER(SEARCH(Categories[Description],tblTrans[[#This Row],[Description]])),Categories[Category],"Uncategorised")</f>
        <v>Discretionary</v>
      </c>
      <c r="J443" s="2" t="str" cm="1">
        <f t="array" ref="J443">_xlfn.XLOOKUP(TRUE,ISNUMBER(SEARCH(Categories[Description],tblTrans[[#This Row],[Description]])),Categories[Category Type],"Uncategorised")</f>
        <v>Expense</v>
      </c>
    </row>
    <row r="444" spans="2:10" x14ac:dyDescent="0.25">
      <c r="B444" t="s">
        <v>63</v>
      </c>
      <c r="C444" s="1">
        <v>46277</v>
      </c>
      <c r="D444" t="s">
        <v>196</v>
      </c>
      <c r="E444" s="2">
        <v>85.299999999999983</v>
      </c>
      <c r="F444" s="2"/>
      <c r="G444" s="2">
        <f>tblTrans[[#This Row],[Credit (Income)]]-tblTrans[[#This Row],[Debit (Spend)]]</f>
        <v>-85.299999999999983</v>
      </c>
      <c r="H444" s="2" t="str" cm="1">
        <f t="array" ref="H444">_xlfn.XLOOKUP(TRUE,ISNUMBER(SEARCH(Categories[Description],tblTrans[[#This Row],[Description]])),Categories[Subcategory],"Uncategorised")</f>
        <v>MV Fuel</v>
      </c>
      <c r="I444" s="2" t="str" cm="1">
        <f t="array" ref="I444">_xlfn.XLOOKUP(TRUE,ISNUMBER(SEARCH(Categories[Description],tblTrans[[#This Row],[Description]])),Categories[Category],"Uncategorised")</f>
        <v>Transport</v>
      </c>
      <c r="J444" s="2" t="str" cm="1">
        <f t="array" ref="J444">_xlfn.XLOOKUP(TRUE,ISNUMBER(SEARCH(Categories[Description],tblTrans[[#This Row],[Description]])),Categories[Category Type],"Uncategorised")</f>
        <v>Expense</v>
      </c>
    </row>
    <row r="445" spans="2:10" x14ac:dyDescent="0.25">
      <c r="B445" t="s">
        <v>63</v>
      </c>
      <c r="C445" s="1">
        <v>46277</v>
      </c>
      <c r="D445" t="s">
        <v>64</v>
      </c>
      <c r="E445" s="2">
        <v>5</v>
      </c>
      <c r="F445" s="2"/>
      <c r="G445" s="2">
        <f>tblTrans[[#This Row],[Credit (Income)]]-tblTrans[[#This Row],[Debit (Spend)]]</f>
        <v>-5</v>
      </c>
      <c r="H445" s="2" t="str" cm="1">
        <f t="array" ref="H445">_xlfn.XLOOKUP(TRUE,ISNUMBER(SEARCH(Categories[Description],tblTrans[[#This Row],[Description]])),Categories[Subcategory],"Uncategorised")</f>
        <v>Coffee</v>
      </c>
      <c r="I445" s="2" t="str" cm="1">
        <f t="array" ref="I445">_xlfn.XLOOKUP(TRUE,ISNUMBER(SEARCH(Categories[Description],tblTrans[[#This Row],[Description]])),Categories[Category],"Uncategorised")</f>
        <v>Discretionary</v>
      </c>
      <c r="J445" s="2" t="str" cm="1">
        <f t="array" ref="J445">_xlfn.XLOOKUP(TRUE,ISNUMBER(SEARCH(Categories[Description],tblTrans[[#This Row],[Description]])),Categories[Category Type],"Uncategorised")</f>
        <v>Expense</v>
      </c>
    </row>
    <row r="446" spans="2:10" x14ac:dyDescent="0.25">
      <c r="B446" t="s">
        <v>63</v>
      </c>
      <c r="C446" s="1">
        <v>46278</v>
      </c>
      <c r="D446" t="s">
        <v>64</v>
      </c>
      <c r="E446" s="2">
        <v>5</v>
      </c>
      <c r="F446" s="2"/>
      <c r="G446" s="2">
        <f>tblTrans[[#This Row],[Credit (Income)]]-tblTrans[[#This Row],[Debit (Spend)]]</f>
        <v>-5</v>
      </c>
      <c r="H446" s="2" t="str" cm="1">
        <f t="array" ref="H446">_xlfn.XLOOKUP(TRUE,ISNUMBER(SEARCH(Categories[Description],tblTrans[[#This Row],[Description]])),Categories[Subcategory],"Uncategorised")</f>
        <v>Coffee</v>
      </c>
      <c r="I446" s="2" t="str" cm="1">
        <f t="array" ref="I446">_xlfn.XLOOKUP(TRUE,ISNUMBER(SEARCH(Categories[Description],tblTrans[[#This Row],[Description]])),Categories[Category],"Uncategorised")</f>
        <v>Discretionary</v>
      </c>
      <c r="J446" s="2" t="str" cm="1">
        <f t="array" ref="J446">_xlfn.XLOOKUP(TRUE,ISNUMBER(SEARCH(Categories[Description],tblTrans[[#This Row],[Description]])),Categories[Category Type],"Uncategorised")</f>
        <v>Expense</v>
      </c>
    </row>
    <row r="447" spans="2:10" x14ac:dyDescent="0.25">
      <c r="B447" t="s">
        <v>63</v>
      </c>
      <c r="C447" s="1">
        <v>46279</v>
      </c>
      <c r="D447" t="s">
        <v>68</v>
      </c>
      <c r="E447" s="2">
        <v>143</v>
      </c>
      <c r="F447" s="2"/>
      <c r="G447" s="2">
        <f>tblTrans[[#This Row],[Credit (Income)]]-tblTrans[[#This Row],[Debit (Spend)]]</f>
        <v>-143</v>
      </c>
      <c r="H447" s="2" t="str" cm="1">
        <f t="array" ref="H447">_xlfn.XLOOKUP(TRUE,ISNUMBER(SEARCH(Categories[Description],tblTrans[[#This Row],[Description]])),Categories[Subcategory],"Uncategorised")</f>
        <v>Groceries</v>
      </c>
      <c r="I447" s="2" t="str" cm="1">
        <f t="array" ref="I447">_xlfn.XLOOKUP(TRUE,ISNUMBER(SEARCH(Categories[Description],tblTrans[[#This Row],[Description]])),Categories[Category],"Uncategorised")</f>
        <v>Living Expenses</v>
      </c>
      <c r="J447" s="2" t="str" cm="1">
        <f t="array" ref="J447">_xlfn.XLOOKUP(TRUE,ISNUMBER(SEARCH(Categories[Description],tblTrans[[#This Row],[Description]])),Categories[Category Type],"Uncategorised")</f>
        <v>Expense</v>
      </c>
    </row>
    <row r="448" spans="2:10" x14ac:dyDescent="0.25">
      <c r="B448" t="s">
        <v>63</v>
      </c>
      <c r="C448" s="1">
        <v>46279</v>
      </c>
      <c r="D448" t="s">
        <v>64</v>
      </c>
      <c r="E448" s="2">
        <v>5</v>
      </c>
      <c r="F448" s="2"/>
      <c r="G448" s="2">
        <f>tblTrans[[#This Row],[Credit (Income)]]-tblTrans[[#This Row],[Debit (Spend)]]</f>
        <v>-5</v>
      </c>
      <c r="H448" s="2" t="str" cm="1">
        <f t="array" ref="H448">_xlfn.XLOOKUP(TRUE,ISNUMBER(SEARCH(Categories[Description],tblTrans[[#This Row],[Description]])),Categories[Subcategory],"Uncategorised")</f>
        <v>Coffee</v>
      </c>
      <c r="I448" s="2" t="str" cm="1">
        <f t="array" ref="I448">_xlfn.XLOOKUP(TRUE,ISNUMBER(SEARCH(Categories[Description],tblTrans[[#This Row],[Description]])),Categories[Category],"Uncategorised")</f>
        <v>Discretionary</v>
      </c>
      <c r="J448" s="2" t="str" cm="1">
        <f t="array" ref="J448">_xlfn.XLOOKUP(TRUE,ISNUMBER(SEARCH(Categories[Description],tblTrans[[#This Row],[Description]])),Categories[Category Type],"Uncategorised")</f>
        <v>Expense</v>
      </c>
    </row>
    <row r="449" spans="2:10" x14ac:dyDescent="0.25">
      <c r="B449" t="s">
        <v>63</v>
      </c>
      <c r="C449" s="1">
        <v>46280</v>
      </c>
      <c r="D449" t="s">
        <v>64</v>
      </c>
      <c r="E449" s="2">
        <v>5</v>
      </c>
      <c r="F449" s="2"/>
      <c r="G449" s="2">
        <f>tblTrans[[#This Row],[Credit (Income)]]-tblTrans[[#This Row],[Debit (Spend)]]</f>
        <v>-5</v>
      </c>
      <c r="H449" s="2" t="str" cm="1">
        <f t="array" ref="H449">_xlfn.XLOOKUP(TRUE,ISNUMBER(SEARCH(Categories[Description],tblTrans[[#This Row],[Description]])),Categories[Subcategory],"Uncategorised")</f>
        <v>Coffee</v>
      </c>
      <c r="I449" s="2" t="str" cm="1">
        <f t="array" ref="I449">_xlfn.XLOOKUP(TRUE,ISNUMBER(SEARCH(Categories[Description],tblTrans[[#This Row],[Description]])),Categories[Category],"Uncategorised")</f>
        <v>Discretionary</v>
      </c>
      <c r="J449" s="2" t="str" cm="1">
        <f t="array" ref="J449">_xlfn.XLOOKUP(TRUE,ISNUMBER(SEARCH(Categories[Description],tblTrans[[#This Row],[Description]])),Categories[Category Type],"Uncategorised")</f>
        <v>Expense</v>
      </c>
    </row>
    <row r="450" spans="2:10" x14ac:dyDescent="0.25">
      <c r="B450" t="s">
        <v>63</v>
      </c>
      <c r="C450" s="1">
        <v>46280</v>
      </c>
      <c r="D450" t="s">
        <v>71</v>
      </c>
      <c r="E450" s="2">
        <v>47.8</v>
      </c>
      <c r="F450" s="2"/>
      <c r="G450" s="2">
        <f>tblTrans[[#This Row],[Credit (Income)]]-tblTrans[[#This Row],[Debit (Spend)]]</f>
        <v>-47.8</v>
      </c>
      <c r="H450" s="2" t="str" cm="1">
        <f t="array" ref="H450">_xlfn.XLOOKUP(TRUE,ISNUMBER(SEARCH(Categories[Description],tblTrans[[#This Row],[Description]])),Categories[Subcategory],"Uncategorised")</f>
        <v>Entertainment</v>
      </c>
      <c r="I450" s="2" t="str" cm="1">
        <f t="array" ref="I450">_xlfn.XLOOKUP(TRUE,ISNUMBER(SEARCH(Categories[Description],tblTrans[[#This Row],[Description]])),Categories[Category],"Uncategorised")</f>
        <v>Discretionary</v>
      </c>
      <c r="J450" s="2" t="str" cm="1">
        <f t="array" ref="J450">_xlfn.XLOOKUP(TRUE,ISNUMBER(SEARCH(Categories[Description],tblTrans[[#This Row],[Description]])),Categories[Category Type],"Uncategorised")</f>
        <v>Expense</v>
      </c>
    </row>
    <row r="451" spans="2:10" x14ac:dyDescent="0.25">
      <c r="B451" t="s">
        <v>63</v>
      </c>
      <c r="C451" s="1">
        <v>46280</v>
      </c>
      <c r="D451" t="s">
        <v>72</v>
      </c>
      <c r="E451" s="2">
        <v>105.80000000000001</v>
      </c>
      <c r="F451" s="2"/>
      <c r="G451" s="2">
        <f>tblTrans[[#This Row],[Credit (Income)]]-tblTrans[[#This Row],[Debit (Spend)]]</f>
        <v>-105.80000000000001</v>
      </c>
      <c r="H451" s="2" t="str" cm="1">
        <f t="array" ref="H451">_xlfn.XLOOKUP(TRUE,ISNUMBER(SEARCH(Categories[Description],tblTrans[[#This Row],[Description]])),Categories[Subcategory],"Uncategorised")</f>
        <v>Clothes</v>
      </c>
      <c r="I451" s="2" t="str" cm="1">
        <f t="array" ref="I451">_xlfn.XLOOKUP(TRUE,ISNUMBER(SEARCH(Categories[Description],tblTrans[[#This Row],[Description]])),Categories[Category],"Uncategorised")</f>
        <v>Discretionary</v>
      </c>
      <c r="J451" s="2" t="str" cm="1">
        <f t="array" ref="J451">_xlfn.XLOOKUP(TRUE,ISNUMBER(SEARCH(Categories[Description],tblTrans[[#This Row],[Description]])),Categories[Category Type],"Uncategorised")</f>
        <v>Expense</v>
      </c>
    </row>
    <row r="452" spans="2:10" x14ac:dyDescent="0.25">
      <c r="B452" t="s">
        <v>63</v>
      </c>
      <c r="C452" s="1">
        <v>46280</v>
      </c>
      <c r="D452" t="s">
        <v>73</v>
      </c>
      <c r="E452" s="2">
        <v>60.1</v>
      </c>
      <c r="F452" s="2"/>
      <c r="G452" s="2">
        <f>tblTrans[[#This Row],[Credit (Income)]]-tblTrans[[#This Row],[Debit (Spend)]]</f>
        <v>-60.1</v>
      </c>
      <c r="H452" s="2" t="str" cm="1">
        <f t="array" ref="H452">_xlfn.XLOOKUP(TRUE,ISNUMBER(SEARCH(Categories[Description],tblTrans[[#This Row],[Description]])),Categories[Subcategory],"Uncategorised")</f>
        <v>Restaurant</v>
      </c>
      <c r="I452" s="2" t="str" cm="1">
        <f t="array" ref="I452">_xlfn.XLOOKUP(TRUE,ISNUMBER(SEARCH(Categories[Description],tblTrans[[#This Row],[Description]])),Categories[Category],"Uncategorised")</f>
        <v>Discretionary</v>
      </c>
      <c r="J452" s="2" t="str" cm="1">
        <f t="array" ref="J452">_xlfn.XLOOKUP(TRUE,ISNUMBER(SEARCH(Categories[Description],tblTrans[[#This Row],[Description]])),Categories[Category Type],"Uncategorised")</f>
        <v>Expense</v>
      </c>
    </row>
    <row r="453" spans="2:10" x14ac:dyDescent="0.25">
      <c r="B453" t="s">
        <v>63</v>
      </c>
      <c r="C453" s="1">
        <v>46281</v>
      </c>
      <c r="D453" t="s">
        <v>74</v>
      </c>
      <c r="E453" s="2">
        <v>36.200000000000003</v>
      </c>
      <c r="F453" s="2"/>
      <c r="G453" s="2">
        <f>tblTrans[[#This Row],[Credit (Income)]]-tblTrans[[#This Row],[Debit (Spend)]]</f>
        <v>-36.200000000000003</v>
      </c>
      <c r="H453" s="2" t="str" cm="1">
        <f t="array" ref="H453">_xlfn.XLOOKUP(TRUE,ISNUMBER(SEARCH(Categories[Description],tblTrans[[#This Row],[Description]])),Categories[Subcategory],"Uncategorised")</f>
        <v>Taxi</v>
      </c>
      <c r="I453" s="2" t="str" cm="1">
        <f t="array" ref="I453">_xlfn.XLOOKUP(TRUE,ISNUMBER(SEARCH(Categories[Description],tblTrans[[#This Row],[Description]])),Categories[Category],"Uncategorised")</f>
        <v>Transport</v>
      </c>
      <c r="J453" s="2" t="str" cm="1">
        <f t="array" ref="J453">_xlfn.XLOOKUP(TRUE,ISNUMBER(SEARCH(Categories[Description],tblTrans[[#This Row],[Description]])),Categories[Category Type],"Uncategorised")</f>
        <v>Expense</v>
      </c>
    </row>
    <row r="454" spans="2:10" x14ac:dyDescent="0.25">
      <c r="B454" t="s">
        <v>59</v>
      </c>
      <c r="C454" s="1">
        <v>46282</v>
      </c>
      <c r="D454" t="s">
        <v>75</v>
      </c>
      <c r="E454" s="2">
        <v>30</v>
      </c>
      <c r="F454" s="2"/>
      <c r="G454" s="2">
        <f>tblTrans[[#This Row],[Credit (Income)]]-tblTrans[[#This Row],[Debit (Spend)]]</f>
        <v>-30</v>
      </c>
      <c r="H454" s="2" t="str" cm="1">
        <f t="array" ref="H454">_xlfn.XLOOKUP(TRUE,ISNUMBER(SEARCH(Categories[Description],tblTrans[[#This Row],[Description]])),Categories[Subcategory],"Uncategorised")</f>
        <v>Gym</v>
      </c>
      <c r="I454" s="2" t="str" cm="1">
        <f t="array" ref="I454">_xlfn.XLOOKUP(TRUE,ISNUMBER(SEARCH(Categories[Description],tblTrans[[#This Row],[Description]])),Categories[Category],"Uncategorised")</f>
        <v>Discretionary</v>
      </c>
      <c r="J454" s="2" t="str" cm="1">
        <f t="array" ref="J454">_xlfn.XLOOKUP(TRUE,ISNUMBER(SEARCH(Categories[Description],tblTrans[[#This Row],[Description]])),Categories[Category Type],"Uncategorised")</f>
        <v>Expense</v>
      </c>
    </row>
    <row r="455" spans="2:10" x14ac:dyDescent="0.25">
      <c r="B455" t="s">
        <v>63</v>
      </c>
      <c r="C455" s="1">
        <v>46282</v>
      </c>
      <c r="D455" t="s">
        <v>64</v>
      </c>
      <c r="E455" s="2">
        <v>5</v>
      </c>
      <c r="F455" s="2"/>
      <c r="G455" s="2">
        <f>tblTrans[[#This Row],[Credit (Income)]]-tblTrans[[#This Row],[Debit (Spend)]]</f>
        <v>-5</v>
      </c>
      <c r="H455" s="2" t="str" cm="1">
        <f t="array" ref="H455">_xlfn.XLOOKUP(TRUE,ISNUMBER(SEARCH(Categories[Description],tblTrans[[#This Row],[Description]])),Categories[Subcategory],"Uncategorised")</f>
        <v>Coffee</v>
      </c>
      <c r="I455" s="2" t="str" cm="1">
        <f t="array" ref="I455">_xlfn.XLOOKUP(TRUE,ISNUMBER(SEARCH(Categories[Description],tblTrans[[#This Row],[Description]])),Categories[Category],"Uncategorised")</f>
        <v>Discretionary</v>
      </c>
      <c r="J455" s="2" t="str" cm="1">
        <f t="array" ref="J455">_xlfn.XLOOKUP(TRUE,ISNUMBER(SEARCH(Categories[Description],tblTrans[[#This Row],[Description]])),Categories[Category Type],"Uncategorised")</f>
        <v>Expense</v>
      </c>
    </row>
    <row r="456" spans="2:10" x14ac:dyDescent="0.25">
      <c r="B456" t="s">
        <v>63</v>
      </c>
      <c r="C456" s="1">
        <v>46283</v>
      </c>
      <c r="D456" t="s">
        <v>64</v>
      </c>
      <c r="E456" s="2">
        <v>5</v>
      </c>
      <c r="F456" s="2"/>
      <c r="G456" s="2">
        <f>tblTrans[[#This Row],[Credit (Income)]]-tblTrans[[#This Row],[Debit (Spend)]]</f>
        <v>-5</v>
      </c>
      <c r="H456" s="2" t="str" cm="1">
        <f t="array" ref="H456">_xlfn.XLOOKUP(TRUE,ISNUMBER(SEARCH(Categories[Description],tblTrans[[#This Row],[Description]])),Categories[Subcategory],"Uncategorised")</f>
        <v>Coffee</v>
      </c>
      <c r="I456" s="2" t="str" cm="1">
        <f t="array" ref="I456">_xlfn.XLOOKUP(TRUE,ISNUMBER(SEARCH(Categories[Description],tblTrans[[#This Row],[Description]])),Categories[Category],"Uncategorised")</f>
        <v>Discretionary</v>
      </c>
      <c r="J456" s="2" t="str" cm="1">
        <f t="array" ref="J456">_xlfn.XLOOKUP(TRUE,ISNUMBER(SEARCH(Categories[Description],tblTrans[[#This Row],[Description]])),Categories[Category Type],"Uncategorised")</f>
        <v>Expense</v>
      </c>
    </row>
    <row r="457" spans="2:10" x14ac:dyDescent="0.25">
      <c r="B457" t="s">
        <v>59</v>
      </c>
      <c r="C457" s="1">
        <v>46283</v>
      </c>
      <c r="D457" t="s">
        <v>77</v>
      </c>
      <c r="E457" s="2">
        <v>40</v>
      </c>
      <c r="F457" s="2"/>
      <c r="G457" s="2">
        <f>tblTrans[[#This Row],[Credit (Income)]]-tblTrans[[#This Row],[Debit (Spend)]]</f>
        <v>-40</v>
      </c>
      <c r="H457" s="2" t="str" cm="1">
        <f t="array" ref="H457">_xlfn.XLOOKUP(TRUE,ISNUMBER(SEARCH(Categories[Description],tblTrans[[#This Row],[Description]])),Categories[Subcategory],"Uncategorised")</f>
        <v>Phone</v>
      </c>
      <c r="I457" s="2" t="str" cm="1">
        <f t="array" ref="I457">_xlfn.XLOOKUP(TRUE,ISNUMBER(SEARCH(Categories[Description],tblTrans[[#This Row],[Description]])),Categories[Category],"Uncategorised")</f>
        <v>Living Expenses</v>
      </c>
      <c r="J457" s="2" t="str" cm="1">
        <f t="array" ref="J457">_xlfn.XLOOKUP(TRUE,ISNUMBER(SEARCH(Categories[Description],tblTrans[[#This Row],[Description]])),Categories[Category Type],"Uncategorised")</f>
        <v>Expense</v>
      </c>
    </row>
    <row r="458" spans="2:10" x14ac:dyDescent="0.25">
      <c r="B458" t="s">
        <v>63</v>
      </c>
      <c r="C458" s="1">
        <v>46284</v>
      </c>
      <c r="D458" t="s">
        <v>78</v>
      </c>
      <c r="E458" s="2">
        <v>53</v>
      </c>
      <c r="F458" s="2"/>
      <c r="G458" s="2">
        <f>tblTrans[[#This Row],[Credit (Income)]]-tblTrans[[#This Row],[Debit (Spend)]]</f>
        <v>-53</v>
      </c>
      <c r="H458" s="2" t="str" cm="1">
        <f t="array" ref="H458">_xlfn.XLOOKUP(TRUE,ISNUMBER(SEARCH(Categories[Description],tblTrans[[#This Row],[Description]])),Categories[Subcategory],"Uncategorised")</f>
        <v>Gifts</v>
      </c>
      <c r="I458" s="2" t="str" cm="1">
        <f t="array" ref="I458">_xlfn.XLOOKUP(TRUE,ISNUMBER(SEARCH(Categories[Description],tblTrans[[#This Row],[Description]])),Categories[Category],"Uncategorised")</f>
        <v>Discretionary</v>
      </c>
      <c r="J458" s="2" t="str" cm="1">
        <f t="array" ref="J458">_xlfn.XLOOKUP(TRUE,ISNUMBER(SEARCH(Categories[Description],tblTrans[[#This Row],[Description]])),Categories[Category Type],"Uncategorised")</f>
        <v>Expense</v>
      </c>
    </row>
    <row r="459" spans="2:10" x14ac:dyDescent="0.25">
      <c r="B459" t="s">
        <v>63</v>
      </c>
      <c r="C459" s="1">
        <v>46284</v>
      </c>
      <c r="D459" t="s">
        <v>79</v>
      </c>
      <c r="E459" s="2">
        <v>35</v>
      </c>
      <c r="F459" s="2"/>
      <c r="G459" s="2">
        <f>tblTrans[[#This Row],[Credit (Income)]]-tblTrans[[#This Row],[Debit (Spend)]]</f>
        <v>-35</v>
      </c>
      <c r="H459" s="2" t="str" cm="1">
        <f t="array" ref="H459">_xlfn.XLOOKUP(TRUE,ISNUMBER(SEARCH(Categories[Description],tblTrans[[#This Row],[Description]])),Categories[Subcategory],"Uncategorised")</f>
        <v>Entertainment</v>
      </c>
      <c r="I459" s="2" t="str" cm="1">
        <f t="array" ref="I459">_xlfn.XLOOKUP(TRUE,ISNUMBER(SEARCH(Categories[Description],tblTrans[[#This Row],[Description]])),Categories[Category],"Uncategorised")</f>
        <v>Discretionary</v>
      </c>
      <c r="J459" s="2" t="str" cm="1">
        <f t="array" ref="J459">_xlfn.XLOOKUP(TRUE,ISNUMBER(SEARCH(Categories[Description],tblTrans[[#This Row],[Description]])),Categories[Category Type],"Uncategorised")</f>
        <v>Expense</v>
      </c>
    </row>
    <row r="460" spans="2:10" x14ac:dyDescent="0.25">
      <c r="B460" t="s">
        <v>63</v>
      </c>
      <c r="C460" s="1">
        <v>46284</v>
      </c>
      <c r="D460" t="s">
        <v>64</v>
      </c>
      <c r="E460" s="2">
        <v>5</v>
      </c>
      <c r="F460" s="2"/>
      <c r="G460" s="2">
        <f>tblTrans[[#This Row],[Credit (Income)]]-tblTrans[[#This Row],[Debit (Spend)]]</f>
        <v>-5</v>
      </c>
      <c r="H460" s="2" t="str" cm="1">
        <f t="array" ref="H460">_xlfn.XLOOKUP(TRUE,ISNUMBER(SEARCH(Categories[Description],tblTrans[[#This Row],[Description]])),Categories[Subcategory],"Uncategorised")</f>
        <v>Coffee</v>
      </c>
      <c r="I460" s="2" t="str" cm="1">
        <f t="array" ref="I460">_xlfn.XLOOKUP(TRUE,ISNUMBER(SEARCH(Categories[Description],tblTrans[[#This Row],[Description]])),Categories[Category],"Uncategorised")</f>
        <v>Discretionary</v>
      </c>
      <c r="J460" s="2" t="str" cm="1">
        <f t="array" ref="J460">_xlfn.XLOOKUP(TRUE,ISNUMBER(SEARCH(Categories[Description],tblTrans[[#This Row],[Description]])),Categories[Category Type],"Uncategorised")</f>
        <v>Expense</v>
      </c>
    </row>
    <row r="461" spans="2:10" x14ac:dyDescent="0.25">
      <c r="B461" t="s">
        <v>63</v>
      </c>
      <c r="C461" s="1">
        <v>46285</v>
      </c>
      <c r="D461" t="s">
        <v>64</v>
      </c>
      <c r="E461" s="2">
        <v>5</v>
      </c>
      <c r="F461" s="2"/>
      <c r="G461" s="2">
        <f>tblTrans[[#This Row],[Credit (Income)]]-tblTrans[[#This Row],[Debit (Spend)]]</f>
        <v>-5</v>
      </c>
      <c r="H461" s="2" t="str" cm="1">
        <f t="array" ref="H461">_xlfn.XLOOKUP(TRUE,ISNUMBER(SEARCH(Categories[Description],tblTrans[[#This Row],[Description]])),Categories[Subcategory],"Uncategorised")</f>
        <v>Coffee</v>
      </c>
      <c r="I461" s="2" t="str" cm="1">
        <f t="array" ref="I461">_xlfn.XLOOKUP(TRUE,ISNUMBER(SEARCH(Categories[Description],tblTrans[[#This Row],[Description]])),Categories[Category],"Uncategorised")</f>
        <v>Discretionary</v>
      </c>
      <c r="J461" s="2" t="str" cm="1">
        <f t="array" ref="J461">_xlfn.XLOOKUP(TRUE,ISNUMBER(SEARCH(Categories[Description],tblTrans[[#This Row],[Description]])),Categories[Category Type],"Uncategorised")</f>
        <v>Expense</v>
      </c>
    </row>
    <row r="462" spans="2:10" x14ac:dyDescent="0.25">
      <c r="B462" t="s">
        <v>63</v>
      </c>
      <c r="C462" s="1">
        <v>46286</v>
      </c>
      <c r="D462" t="s">
        <v>64</v>
      </c>
      <c r="E462" s="2">
        <v>5</v>
      </c>
      <c r="F462" s="2"/>
      <c r="G462" s="2">
        <f>tblTrans[[#This Row],[Credit (Income)]]-tblTrans[[#This Row],[Debit (Spend)]]</f>
        <v>-5</v>
      </c>
      <c r="H462" s="2" t="str" cm="1">
        <f t="array" ref="H462">_xlfn.XLOOKUP(TRUE,ISNUMBER(SEARCH(Categories[Description],tblTrans[[#This Row],[Description]])),Categories[Subcategory],"Uncategorised")</f>
        <v>Coffee</v>
      </c>
      <c r="I462" s="2" t="str" cm="1">
        <f t="array" ref="I462">_xlfn.XLOOKUP(TRUE,ISNUMBER(SEARCH(Categories[Description],tblTrans[[#This Row],[Description]])),Categories[Category],"Uncategorised")</f>
        <v>Discretionary</v>
      </c>
      <c r="J462" s="2" t="str" cm="1">
        <f t="array" ref="J462">_xlfn.XLOOKUP(TRUE,ISNUMBER(SEARCH(Categories[Description],tblTrans[[#This Row],[Description]])),Categories[Category Type],"Uncategorised")</f>
        <v>Expense</v>
      </c>
    </row>
    <row r="463" spans="2:10" x14ac:dyDescent="0.25">
      <c r="B463" t="s">
        <v>63</v>
      </c>
      <c r="C463" s="1">
        <v>46286</v>
      </c>
      <c r="D463" t="s">
        <v>68</v>
      </c>
      <c r="E463" s="2">
        <v>177.9</v>
      </c>
      <c r="F463" s="2"/>
      <c r="G463" s="2">
        <f>tblTrans[[#This Row],[Credit (Income)]]-tblTrans[[#This Row],[Debit (Spend)]]</f>
        <v>-177.9</v>
      </c>
      <c r="H463" s="2" t="str" cm="1">
        <f t="array" ref="H463">_xlfn.XLOOKUP(TRUE,ISNUMBER(SEARCH(Categories[Description],tblTrans[[#This Row],[Description]])),Categories[Subcategory],"Uncategorised")</f>
        <v>Groceries</v>
      </c>
      <c r="I463" s="2" t="str" cm="1">
        <f t="array" ref="I463">_xlfn.XLOOKUP(TRUE,ISNUMBER(SEARCH(Categories[Description],tblTrans[[#This Row],[Description]])),Categories[Category],"Uncategorised")</f>
        <v>Living Expenses</v>
      </c>
      <c r="J463" s="2" t="str" cm="1">
        <f t="array" ref="J463">_xlfn.XLOOKUP(TRUE,ISNUMBER(SEARCH(Categories[Description],tblTrans[[#This Row],[Description]])),Categories[Category Type],"Uncategorised")</f>
        <v>Expense</v>
      </c>
    </row>
    <row r="464" spans="2:10" x14ac:dyDescent="0.25">
      <c r="B464" t="s">
        <v>63</v>
      </c>
      <c r="C464" s="1">
        <v>46287</v>
      </c>
      <c r="D464" t="s">
        <v>80</v>
      </c>
      <c r="E464" s="2">
        <v>45.300000000000004</v>
      </c>
      <c r="F464" s="2"/>
      <c r="G464" s="2">
        <f>tblTrans[[#This Row],[Credit (Income)]]-tblTrans[[#This Row],[Debit (Spend)]]</f>
        <v>-45.300000000000004</v>
      </c>
      <c r="H464" s="2" t="str" cm="1">
        <f t="array" ref="H464">_xlfn.XLOOKUP(TRUE,ISNUMBER(SEARCH(Categories[Description],tblTrans[[#This Row],[Description]])),Categories[Subcategory],"Uncategorised")</f>
        <v>Restaurant</v>
      </c>
      <c r="I464" s="2" t="str" cm="1">
        <f t="array" ref="I464">_xlfn.XLOOKUP(TRUE,ISNUMBER(SEARCH(Categories[Description],tblTrans[[#This Row],[Description]])),Categories[Category],"Uncategorised")</f>
        <v>Discretionary</v>
      </c>
      <c r="J464" s="2" t="str" cm="1">
        <f t="array" ref="J464">_xlfn.XLOOKUP(TRUE,ISNUMBER(SEARCH(Categories[Description],tblTrans[[#This Row],[Description]])),Categories[Category Type],"Uncategorised")</f>
        <v>Expense</v>
      </c>
    </row>
    <row r="465" spans="2:10" x14ac:dyDescent="0.25">
      <c r="B465" t="s">
        <v>63</v>
      </c>
      <c r="C465" s="1">
        <v>46288</v>
      </c>
      <c r="D465" t="s">
        <v>81</v>
      </c>
      <c r="E465" s="2">
        <v>20.099999999999998</v>
      </c>
      <c r="F465" s="2"/>
      <c r="G465" s="2">
        <f>tblTrans[[#This Row],[Credit (Income)]]-tblTrans[[#This Row],[Debit (Spend)]]</f>
        <v>-20.099999999999998</v>
      </c>
      <c r="H465" s="2" t="str" cm="1">
        <f t="array" ref="H465">_xlfn.XLOOKUP(TRUE,ISNUMBER(SEARCH(Categories[Description],tblTrans[[#This Row],[Description]])),Categories[Subcategory],"Uncategorised")</f>
        <v>Restaurant</v>
      </c>
      <c r="I465" s="2" t="str" cm="1">
        <f t="array" ref="I465">_xlfn.XLOOKUP(TRUE,ISNUMBER(SEARCH(Categories[Description],tblTrans[[#This Row],[Description]])),Categories[Category],"Uncategorised")</f>
        <v>Discretionary</v>
      </c>
      <c r="J465" s="2" t="str" cm="1">
        <f t="array" ref="J465">_xlfn.XLOOKUP(TRUE,ISNUMBER(SEARCH(Categories[Description],tblTrans[[#This Row],[Description]])),Categories[Category Type],"Uncategorised")</f>
        <v>Expense</v>
      </c>
    </row>
    <row r="466" spans="2:10" x14ac:dyDescent="0.25">
      <c r="B466" t="s">
        <v>59</v>
      </c>
      <c r="C466" s="1">
        <v>46289</v>
      </c>
      <c r="D466" t="s">
        <v>82</v>
      </c>
      <c r="E466" s="2">
        <v>55</v>
      </c>
      <c r="F466" s="2"/>
      <c r="G466" s="2">
        <f>tblTrans[[#This Row],[Credit (Income)]]-tblTrans[[#This Row],[Debit (Spend)]]</f>
        <v>-55</v>
      </c>
      <c r="H466" s="2" t="str" cm="1">
        <f t="array" ref="H466">_xlfn.XLOOKUP(TRUE,ISNUMBER(SEARCH(Categories[Description],tblTrans[[#This Row],[Description]])),Categories[Subcategory],"Uncategorised")</f>
        <v>Donation</v>
      </c>
      <c r="I466" s="2" t="str" cm="1">
        <f t="array" ref="I466">_xlfn.XLOOKUP(TRUE,ISNUMBER(SEARCH(Categories[Description],tblTrans[[#This Row],[Description]])),Categories[Category],"Uncategorised")</f>
        <v>Discretionary</v>
      </c>
      <c r="J466" s="2" t="str" cm="1">
        <f t="array" ref="J466">_xlfn.XLOOKUP(TRUE,ISNUMBER(SEARCH(Categories[Description],tblTrans[[#This Row],[Description]])),Categories[Category Type],"Uncategorised")</f>
        <v>Expense</v>
      </c>
    </row>
    <row r="467" spans="2:10" x14ac:dyDescent="0.25">
      <c r="B467" t="s">
        <v>63</v>
      </c>
      <c r="C467" s="1">
        <v>46289</v>
      </c>
      <c r="D467" t="s">
        <v>196</v>
      </c>
      <c r="E467" s="2">
        <v>70.600000000000023</v>
      </c>
      <c r="F467" s="2"/>
      <c r="G467" s="2">
        <f>tblTrans[[#This Row],[Credit (Income)]]-tblTrans[[#This Row],[Debit (Spend)]]</f>
        <v>-70.600000000000023</v>
      </c>
      <c r="H467" s="2" t="str" cm="1">
        <f t="array" ref="H467">_xlfn.XLOOKUP(TRUE,ISNUMBER(SEARCH(Categories[Description],tblTrans[[#This Row],[Description]])),Categories[Subcategory],"Uncategorised")</f>
        <v>MV Fuel</v>
      </c>
      <c r="I467" s="2" t="str" cm="1">
        <f t="array" ref="I467">_xlfn.XLOOKUP(TRUE,ISNUMBER(SEARCH(Categories[Description],tblTrans[[#This Row],[Description]])),Categories[Category],"Uncategorised")</f>
        <v>Transport</v>
      </c>
      <c r="J467" s="2" t="str" cm="1">
        <f t="array" ref="J467">_xlfn.XLOOKUP(TRUE,ISNUMBER(SEARCH(Categories[Description],tblTrans[[#This Row],[Description]])),Categories[Category Type],"Uncategorised")</f>
        <v>Expense</v>
      </c>
    </row>
    <row r="468" spans="2:10" x14ac:dyDescent="0.25">
      <c r="B468" t="s">
        <v>63</v>
      </c>
      <c r="C468" s="1">
        <v>46289</v>
      </c>
      <c r="D468" t="s">
        <v>64</v>
      </c>
      <c r="E468" s="2">
        <v>5</v>
      </c>
      <c r="F468" s="2"/>
      <c r="G468" s="2">
        <f>tblTrans[[#This Row],[Credit (Income)]]-tblTrans[[#This Row],[Debit (Spend)]]</f>
        <v>-5</v>
      </c>
      <c r="H468" s="2" t="str" cm="1">
        <f t="array" ref="H468">_xlfn.XLOOKUP(TRUE,ISNUMBER(SEARCH(Categories[Description],tblTrans[[#This Row],[Description]])),Categories[Subcategory],"Uncategorised")</f>
        <v>Coffee</v>
      </c>
      <c r="I468" s="2" t="str" cm="1">
        <f t="array" ref="I468">_xlfn.XLOOKUP(TRUE,ISNUMBER(SEARCH(Categories[Description],tblTrans[[#This Row],[Description]])),Categories[Category],"Uncategorised")</f>
        <v>Discretionary</v>
      </c>
      <c r="J468" s="2" t="str" cm="1">
        <f t="array" ref="J468">_xlfn.XLOOKUP(TRUE,ISNUMBER(SEARCH(Categories[Description],tblTrans[[#This Row],[Description]])),Categories[Category Type],"Uncategorised")</f>
        <v>Expense</v>
      </c>
    </row>
    <row r="469" spans="2:10" x14ac:dyDescent="0.25">
      <c r="B469" t="s">
        <v>63</v>
      </c>
      <c r="C469" s="1">
        <v>46290</v>
      </c>
      <c r="D469" t="s">
        <v>64</v>
      </c>
      <c r="E469" s="2">
        <v>5</v>
      </c>
      <c r="F469" s="2"/>
      <c r="G469" s="2">
        <f>tblTrans[[#This Row],[Credit (Income)]]-tblTrans[[#This Row],[Debit (Spend)]]</f>
        <v>-5</v>
      </c>
      <c r="H469" s="2" t="str" cm="1">
        <f t="array" ref="H469">_xlfn.XLOOKUP(TRUE,ISNUMBER(SEARCH(Categories[Description],tblTrans[[#This Row],[Description]])),Categories[Subcategory],"Uncategorised")</f>
        <v>Coffee</v>
      </c>
      <c r="I469" s="2" t="str" cm="1">
        <f t="array" ref="I469">_xlfn.XLOOKUP(TRUE,ISNUMBER(SEARCH(Categories[Description],tblTrans[[#This Row],[Description]])),Categories[Category],"Uncategorised")</f>
        <v>Discretionary</v>
      </c>
      <c r="J469" s="2" t="str" cm="1">
        <f t="array" ref="J469">_xlfn.XLOOKUP(TRUE,ISNUMBER(SEARCH(Categories[Description],tblTrans[[#This Row],[Description]])),Categories[Category Type],"Uncategorised")</f>
        <v>Expense</v>
      </c>
    </row>
    <row r="470" spans="2:10" x14ac:dyDescent="0.25">
      <c r="B470" t="s">
        <v>63</v>
      </c>
      <c r="C470" s="1">
        <v>46291</v>
      </c>
      <c r="D470" t="s">
        <v>64</v>
      </c>
      <c r="E470" s="2">
        <v>5</v>
      </c>
      <c r="F470" s="2"/>
      <c r="G470" s="2">
        <f>tblTrans[[#This Row],[Credit (Income)]]-tblTrans[[#This Row],[Debit (Spend)]]</f>
        <v>-5</v>
      </c>
      <c r="H470" s="2" t="str" cm="1">
        <f t="array" ref="H470">_xlfn.XLOOKUP(TRUE,ISNUMBER(SEARCH(Categories[Description],tblTrans[[#This Row],[Description]])),Categories[Subcategory],"Uncategorised")</f>
        <v>Coffee</v>
      </c>
      <c r="I470" s="2" t="str" cm="1">
        <f t="array" ref="I470">_xlfn.XLOOKUP(TRUE,ISNUMBER(SEARCH(Categories[Description],tblTrans[[#This Row],[Description]])),Categories[Category],"Uncategorised")</f>
        <v>Discretionary</v>
      </c>
      <c r="J470" s="2" t="str" cm="1">
        <f t="array" ref="J470">_xlfn.XLOOKUP(TRUE,ISNUMBER(SEARCH(Categories[Description],tblTrans[[#This Row],[Description]])),Categories[Category Type],"Uncategorised")</f>
        <v>Expense</v>
      </c>
    </row>
    <row r="471" spans="2:10" x14ac:dyDescent="0.25">
      <c r="B471" t="s">
        <v>63</v>
      </c>
      <c r="C471" s="1">
        <v>46292</v>
      </c>
      <c r="D471" t="s">
        <v>64</v>
      </c>
      <c r="E471" s="2">
        <v>5</v>
      </c>
      <c r="F471" s="2"/>
      <c r="G471" s="2">
        <f>tblTrans[[#This Row],[Credit (Income)]]-tblTrans[[#This Row],[Debit (Spend)]]</f>
        <v>-5</v>
      </c>
      <c r="H471" s="2" t="str" cm="1">
        <f t="array" ref="H471">_xlfn.XLOOKUP(TRUE,ISNUMBER(SEARCH(Categories[Description],tblTrans[[#This Row],[Description]])),Categories[Subcategory],"Uncategorised")</f>
        <v>Coffee</v>
      </c>
      <c r="I471" s="2" t="str" cm="1">
        <f t="array" ref="I471">_xlfn.XLOOKUP(TRUE,ISNUMBER(SEARCH(Categories[Description],tblTrans[[#This Row],[Description]])),Categories[Category],"Uncategorised")</f>
        <v>Discretionary</v>
      </c>
      <c r="J471" s="2" t="str" cm="1">
        <f t="array" ref="J471">_xlfn.XLOOKUP(TRUE,ISNUMBER(SEARCH(Categories[Description],tblTrans[[#This Row],[Description]])),Categories[Category Type],"Uncategorised")</f>
        <v>Expense</v>
      </c>
    </row>
    <row r="472" spans="2:10" x14ac:dyDescent="0.25">
      <c r="B472" t="s">
        <v>63</v>
      </c>
      <c r="C472" s="1">
        <v>46293</v>
      </c>
      <c r="D472" t="s">
        <v>64</v>
      </c>
      <c r="E472" s="2">
        <v>5</v>
      </c>
      <c r="F472" s="2"/>
      <c r="G472" s="2">
        <f>tblTrans[[#This Row],[Credit (Income)]]-tblTrans[[#This Row],[Debit (Spend)]]</f>
        <v>-5</v>
      </c>
      <c r="H472" s="2" t="str" cm="1">
        <f t="array" ref="H472">_xlfn.XLOOKUP(TRUE,ISNUMBER(SEARCH(Categories[Description],tblTrans[[#This Row],[Description]])),Categories[Subcategory],"Uncategorised")</f>
        <v>Coffee</v>
      </c>
      <c r="I472" s="2" t="str" cm="1">
        <f t="array" ref="I472">_xlfn.XLOOKUP(TRUE,ISNUMBER(SEARCH(Categories[Description],tblTrans[[#This Row],[Description]])),Categories[Category],"Uncategorised")</f>
        <v>Discretionary</v>
      </c>
      <c r="J472" s="2" t="str" cm="1">
        <f t="array" ref="J472">_xlfn.XLOOKUP(TRUE,ISNUMBER(SEARCH(Categories[Description],tblTrans[[#This Row],[Description]])),Categories[Category Type],"Uncategorised")</f>
        <v>Expense</v>
      </c>
    </row>
    <row r="473" spans="2:10" x14ac:dyDescent="0.25">
      <c r="B473" t="s">
        <v>63</v>
      </c>
      <c r="C473" s="1">
        <v>46293</v>
      </c>
      <c r="D473" t="s">
        <v>68</v>
      </c>
      <c r="E473" s="2">
        <v>223</v>
      </c>
      <c r="F473" s="2"/>
      <c r="G473" s="2">
        <f>tblTrans[[#This Row],[Credit (Income)]]-tblTrans[[#This Row],[Debit (Spend)]]</f>
        <v>-223</v>
      </c>
      <c r="H473" s="2" t="str" cm="1">
        <f t="array" ref="H473">_xlfn.XLOOKUP(TRUE,ISNUMBER(SEARCH(Categories[Description],tblTrans[[#This Row],[Description]])),Categories[Subcategory],"Uncategorised")</f>
        <v>Groceries</v>
      </c>
      <c r="I473" s="2" t="str" cm="1">
        <f t="array" ref="I473">_xlfn.XLOOKUP(TRUE,ISNUMBER(SEARCH(Categories[Description],tblTrans[[#This Row],[Description]])),Categories[Category],"Uncategorised")</f>
        <v>Living Expenses</v>
      </c>
      <c r="J473" s="2" t="str" cm="1">
        <f t="array" ref="J473">_xlfn.XLOOKUP(TRUE,ISNUMBER(SEARCH(Categories[Description],tblTrans[[#This Row],[Description]])),Categories[Category Type],"Uncategorised")</f>
        <v>Expense</v>
      </c>
    </row>
    <row r="474" spans="2:10" x14ac:dyDescent="0.25">
      <c r="B474" t="s">
        <v>63</v>
      </c>
      <c r="C474" s="1">
        <v>46294</v>
      </c>
      <c r="D474" t="s">
        <v>83</v>
      </c>
      <c r="E474" s="2">
        <v>132.9</v>
      </c>
      <c r="F474" s="2"/>
      <c r="G474" s="2">
        <f>tblTrans[[#This Row],[Credit (Income)]]-tblTrans[[#This Row],[Debit (Spend)]]</f>
        <v>-132.9</v>
      </c>
      <c r="H474" s="2" t="str" cm="1">
        <f t="array" ref="H474">_xlfn.XLOOKUP(TRUE,ISNUMBER(SEARCH(Categories[Description],tblTrans[[#This Row],[Description]])),Categories[Subcategory],"Uncategorised")</f>
        <v>Clothes</v>
      </c>
      <c r="I474" s="2" t="str" cm="1">
        <f t="array" ref="I474">_xlfn.XLOOKUP(TRUE,ISNUMBER(SEARCH(Categories[Description],tblTrans[[#This Row],[Description]])),Categories[Category],"Uncategorised")</f>
        <v>Discretionary</v>
      </c>
      <c r="J474" s="2" t="str" cm="1">
        <f t="array" ref="J474">_xlfn.XLOOKUP(TRUE,ISNUMBER(SEARCH(Categories[Description],tblTrans[[#This Row],[Description]])),Categories[Category Type],"Uncategorised")</f>
        <v>Expense</v>
      </c>
    </row>
    <row r="475" spans="2:10" x14ac:dyDescent="0.25">
      <c r="B475" t="s">
        <v>63</v>
      </c>
      <c r="C475" s="1">
        <v>46294</v>
      </c>
      <c r="D475" t="s">
        <v>85</v>
      </c>
      <c r="E475" s="2">
        <v>175</v>
      </c>
      <c r="F475" s="2"/>
      <c r="G475" s="2">
        <f>tblTrans[[#This Row],[Credit (Income)]]-tblTrans[[#This Row],[Debit (Spend)]]</f>
        <v>-175</v>
      </c>
      <c r="H475" s="2" t="str" cm="1">
        <f t="array" ref="H475">_xlfn.XLOOKUP(TRUE,ISNUMBER(SEARCH(Categories[Description],tblTrans[[#This Row],[Description]])),Categories[Subcategory],"Uncategorised")</f>
        <v>Clothes</v>
      </c>
      <c r="I475" s="2" t="str" cm="1">
        <f t="array" ref="I475">_xlfn.XLOOKUP(TRUE,ISNUMBER(SEARCH(Categories[Description],tblTrans[[#This Row],[Description]])),Categories[Category],"Uncategorised")</f>
        <v>Discretionary</v>
      </c>
      <c r="J475" s="2" t="str" cm="1">
        <f t="array" ref="J475">_xlfn.XLOOKUP(TRUE,ISNUMBER(SEARCH(Categories[Description],tblTrans[[#This Row],[Description]])),Categories[Category Type],"Uncategorised")</f>
        <v>Expense</v>
      </c>
    </row>
    <row r="476" spans="2:10" x14ac:dyDescent="0.25">
      <c r="B476" t="s">
        <v>63</v>
      </c>
      <c r="C476" s="1">
        <v>46295</v>
      </c>
      <c r="D476" t="s">
        <v>72</v>
      </c>
      <c r="E476" s="2">
        <v>153.39999999999998</v>
      </c>
      <c r="F476" s="2"/>
      <c r="G476" s="2">
        <f>tblTrans[[#This Row],[Credit (Income)]]-tblTrans[[#This Row],[Debit (Spend)]]</f>
        <v>-153.39999999999998</v>
      </c>
      <c r="H476" s="2" t="str" cm="1">
        <f t="array" ref="H476">_xlfn.XLOOKUP(TRUE,ISNUMBER(SEARCH(Categories[Description],tblTrans[[#This Row],[Description]])),Categories[Subcategory],"Uncategorised")</f>
        <v>Clothes</v>
      </c>
      <c r="I476" s="2" t="str" cm="1">
        <f t="array" ref="I476">_xlfn.XLOOKUP(TRUE,ISNUMBER(SEARCH(Categories[Description],tblTrans[[#This Row],[Description]])),Categories[Category],"Uncategorised")</f>
        <v>Discretionary</v>
      </c>
      <c r="J476" s="2" t="str" cm="1">
        <f t="array" ref="J476">_xlfn.XLOOKUP(TRUE,ISNUMBER(SEARCH(Categories[Description],tblTrans[[#This Row],[Description]])),Categories[Category Type],"Uncategorised")</f>
        <v>Expense</v>
      </c>
    </row>
    <row r="477" spans="2:10" x14ac:dyDescent="0.25">
      <c r="B477" t="s">
        <v>63</v>
      </c>
      <c r="C477" s="1">
        <v>46295</v>
      </c>
      <c r="D477" t="s">
        <v>74</v>
      </c>
      <c r="E477" s="2">
        <v>31.200000000000003</v>
      </c>
      <c r="F477" s="2"/>
      <c r="G477" s="2">
        <f>tblTrans[[#This Row],[Credit (Income)]]-tblTrans[[#This Row],[Debit (Spend)]]</f>
        <v>-31.200000000000003</v>
      </c>
      <c r="H477" s="2" t="str" cm="1">
        <f t="array" ref="H477">_xlfn.XLOOKUP(TRUE,ISNUMBER(SEARCH(Categories[Description],tblTrans[[#This Row],[Description]])),Categories[Subcategory],"Uncategorised")</f>
        <v>Taxi</v>
      </c>
      <c r="I477" s="2" t="str" cm="1">
        <f t="array" ref="I477">_xlfn.XLOOKUP(TRUE,ISNUMBER(SEARCH(Categories[Description],tblTrans[[#This Row],[Description]])),Categories[Category],"Uncategorised")</f>
        <v>Transport</v>
      </c>
      <c r="J477" s="2" t="str" cm="1">
        <f t="array" ref="J477">_xlfn.XLOOKUP(TRUE,ISNUMBER(SEARCH(Categories[Description],tblTrans[[#This Row],[Description]])),Categories[Category Type],"Uncategorised")</f>
        <v>Expense</v>
      </c>
    </row>
    <row r="478" spans="2:10" x14ac:dyDescent="0.25">
      <c r="B478" t="s">
        <v>63</v>
      </c>
      <c r="C478" s="1">
        <v>46295</v>
      </c>
      <c r="D478" t="s">
        <v>90</v>
      </c>
      <c r="E478" s="2">
        <v>15</v>
      </c>
      <c r="F478" s="2"/>
      <c r="G478" s="2">
        <f>tblTrans[[#This Row],[Credit (Income)]]-tblTrans[[#This Row],[Debit (Spend)]]</f>
        <v>-15</v>
      </c>
      <c r="H478" s="2" t="str" cm="1">
        <f t="array" ref="H478">_xlfn.XLOOKUP(TRUE,ISNUMBER(SEARCH(Categories[Description],tblTrans[[#This Row],[Description]])),Categories[Subcategory],"Uncategorised")</f>
        <v>Restaurant</v>
      </c>
      <c r="I478" s="2" t="str" cm="1">
        <f t="array" ref="I478">_xlfn.XLOOKUP(TRUE,ISNUMBER(SEARCH(Categories[Description],tblTrans[[#This Row],[Description]])),Categories[Category],"Uncategorised")</f>
        <v>Discretionary</v>
      </c>
      <c r="J478" s="2" t="str" cm="1">
        <f t="array" ref="J478">_xlfn.XLOOKUP(TRUE,ISNUMBER(SEARCH(Categories[Description],tblTrans[[#This Row],[Description]])),Categories[Category Type],"Uncategorised")</f>
        <v>Expense</v>
      </c>
    </row>
    <row r="479" spans="2:10" x14ac:dyDescent="0.25">
      <c r="B479" t="s">
        <v>59</v>
      </c>
      <c r="C479" s="1">
        <v>46295</v>
      </c>
      <c r="D479" t="s">
        <v>91</v>
      </c>
      <c r="E479" s="2"/>
      <c r="F479" s="2">
        <v>1600</v>
      </c>
      <c r="G479" s="2">
        <f>tblTrans[[#This Row],[Credit (Income)]]-tblTrans[[#This Row],[Debit (Spend)]]</f>
        <v>1600</v>
      </c>
      <c r="H479" s="2" t="str" cm="1">
        <f t="array" ref="H479">_xlfn.XLOOKUP(TRUE,ISNUMBER(SEARCH(Categories[Description],tblTrans[[#This Row],[Description]])),Categories[Subcategory],"Uncategorised")</f>
        <v>Dividends</v>
      </c>
      <c r="I479" s="2" t="str" cm="1">
        <f t="array" ref="I479">_xlfn.XLOOKUP(TRUE,ISNUMBER(SEARCH(Categories[Description],tblTrans[[#This Row],[Description]])),Categories[Category],"Uncategorised")</f>
        <v>Variable Income</v>
      </c>
      <c r="J479" s="2" t="str" cm="1">
        <f t="array" ref="J479">_xlfn.XLOOKUP(TRUE,ISNUMBER(SEARCH(Categories[Description],tblTrans[[#This Row],[Description]])),Categories[Category Type],"Uncategorised")</f>
        <v>Income</v>
      </c>
    </row>
    <row r="480" spans="2:10" x14ac:dyDescent="0.25">
      <c r="B480" t="s">
        <v>63</v>
      </c>
      <c r="C480" s="1">
        <v>46296</v>
      </c>
      <c r="D480" t="s">
        <v>64</v>
      </c>
      <c r="E480" s="2">
        <v>5</v>
      </c>
      <c r="F480" s="2"/>
      <c r="G480" s="2">
        <f>tblTrans[[#This Row],[Credit (Income)]]-tblTrans[[#This Row],[Debit (Spend)]]</f>
        <v>-5</v>
      </c>
      <c r="H480" s="2" t="str" cm="1">
        <f t="array" ref="H480">_xlfn.XLOOKUP(TRUE,ISNUMBER(SEARCH(Categories[Description],tblTrans[[#This Row],[Description]])),Categories[Subcategory],"Uncategorised")</f>
        <v>Coffee</v>
      </c>
      <c r="I480" s="2" t="str" cm="1">
        <f t="array" ref="I480">_xlfn.XLOOKUP(TRUE,ISNUMBER(SEARCH(Categories[Description],tblTrans[[#This Row],[Description]])),Categories[Category],"Uncategorised")</f>
        <v>Discretionary</v>
      </c>
      <c r="J480" s="2" t="str" cm="1">
        <f t="array" ref="J480">_xlfn.XLOOKUP(TRUE,ISNUMBER(SEARCH(Categories[Description],tblTrans[[#This Row],[Description]])),Categories[Category Type],"Uncategorised")</f>
        <v>Expense</v>
      </c>
    </row>
    <row r="481" spans="2:10" x14ac:dyDescent="0.25">
      <c r="B481" t="s">
        <v>63</v>
      </c>
      <c r="C481" s="1">
        <v>46298</v>
      </c>
      <c r="D481" t="s">
        <v>64</v>
      </c>
      <c r="E481" s="2">
        <v>5</v>
      </c>
      <c r="F481" s="2"/>
      <c r="G481" s="2">
        <f>tblTrans[[#This Row],[Credit (Income)]]-tblTrans[[#This Row],[Debit (Spend)]]</f>
        <v>-5</v>
      </c>
      <c r="H481" s="2" t="str" cm="1">
        <f t="array" ref="H481">_xlfn.XLOOKUP(TRUE,ISNUMBER(SEARCH(Categories[Description],tblTrans[[#This Row],[Description]])),Categories[Subcategory],"Uncategorised")</f>
        <v>Coffee</v>
      </c>
      <c r="I481" s="2" t="str" cm="1">
        <f t="array" ref="I481">_xlfn.XLOOKUP(TRUE,ISNUMBER(SEARCH(Categories[Description],tblTrans[[#This Row],[Description]])),Categories[Category],"Uncategorised")</f>
        <v>Discretionary</v>
      </c>
      <c r="J481" s="2" t="str" cm="1">
        <f t="array" ref="J481">_xlfn.XLOOKUP(TRUE,ISNUMBER(SEARCH(Categories[Description],tblTrans[[#This Row],[Description]])),Categories[Category Type],"Uncategorised")</f>
        <v>Expense</v>
      </c>
    </row>
    <row r="482" spans="2:10" x14ac:dyDescent="0.25">
      <c r="B482" t="s">
        <v>59</v>
      </c>
      <c r="C482" s="1">
        <v>46298</v>
      </c>
      <c r="D482" t="s">
        <v>62</v>
      </c>
      <c r="E482" s="2"/>
      <c r="F482" s="2">
        <v>4000</v>
      </c>
      <c r="G482" s="2">
        <f>tblTrans[[#This Row],[Credit (Income)]]-tblTrans[[#This Row],[Debit (Spend)]]</f>
        <v>4000</v>
      </c>
      <c r="H482" s="2" t="str" cm="1">
        <f t="array" ref="H482">_xlfn.XLOOKUP(TRUE,ISNUMBER(SEARCH(Categories[Description],tblTrans[[#This Row],[Description]])),Categories[Subcategory],"Uncategorised")</f>
        <v>Salary</v>
      </c>
      <c r="I482" s="2" t="str" cm="1">
        <f t="array" ref="I482">_xlfn.XLOOKUP(TRUE,ISNUMBER(SEARCH(Categories[Description],tblTrans[[#This Row],[Description]])),Categories[Category],"Uncategorised")</f>
        <v>Fixed Income</v>
      </c>
      <c r="J482" s="2" t="str" cm="1">
        <f t="array" ref="J482">_xlfn.XLOOKUP(TRUE,ISNUMBER(SEARCH(Categories[Description],tblTrans[[#This Row],[Description]])),Categories[Category Type],"Uncategorised")</f>
        <v>Income</v>
      </c>
    </row>
    <row r="483" spans="2:10" x14ac:dyDescent="0.25">
      <c r="B483" t="s">
        <v>57</v>
      </c>
      <c r="C483" s="1">
        <v>46298</v>
      </c>
      <c r="D483" t="s">
        <v>58</v>
      </c>
      <c r="E483" s="2"/>
      <c r="F483" s="2">
        <v>44</v>
      </c>
      <c r="G483" s="2">
        <f>tblTrans[[#This Row],[Credit (Income)]]-tblTrans[[#This Row],[Debit (Spend)]]</f>
        <v>44</v>
      </c>
      <c r="H483" s="2" t="str" cm="1">
        <f t="array" ref="H483">_xlfn.XLOOKUP(TRUE,ISNUMBER(SEARCH(Categories[Description],tblTrans[[#This Row],[Description]])),Categories[Subcategory],"Uncategorised")</f>
        <v>Interest Earned</v>
      </c>
      <c r="I483" s="2" t="str" cm="1">
        <f t="array" ref="I483">_xlfn.XLOOKUP(TRUE,ISNUMBER(SEARCH(Categories[Description],tblTrans[[#This Row],[Description]])),Categories[Category],"Uncategorised")</f>
        <v>Variable Income</v>
      </c>
      <c r="J483" s="2" t="str" cm="1">
        <f t="array" ref="J483">_xlfn.XLOOKUP(TRUE,ISNUMBER(SEARCH(Categories[Description],tblTrans[[#This Row],[Description]])),Categories[Category Type],"Uncategorised")</f>
        <v>Income</v>
      </c>
    </row>
    <row r="484" spans="2:10" x14ac:dyDescent="0.25">
      <c r="B484" t="s">
        <v>57</v>
      </c>
      <c r="C484" s="1">
        <v>46298</v>
      </c>
      <c r="D484" t="s">
        <v>24</v>
      </c>
      <c r="E484" s="2"/>
      <c r="F484" s="2">
        <v>1979</v>
      </c>
      <c r="G484" s="2">
        <f>tblTrans[[#This Row],[Credit (Income)]]-tblTrans[[#This Row],[Debit (Spend)]]</f>
        <v>1979</v>
      </c>
      <c r="H484" s="2" t="str" cm="1">
        <f t="array" ref="H484">_xlfn.XLOOKUP(TRUE,ISNUMBER(SEARCH(Categories[Description],tblTrans[[#This Row],[Description]])),Categories[Subcategory],"Uncategorised")</f>
        <v>Side Hustle</v>
      </c>
      <c r="I484" s="2" t="str" cm="1">
        <f t="array" ref="I484">_xlfn.XLOOKUP(TRUE,ISNUMBER(SEARCH(Categories[Description],tblTrans[[#This Row],[Description]])),Categories[Category],"Uncategorised")</f>
        <v>Variable Income</v>
      </c>
      <c r="J484" s="2" t="str" cm="1">
        <f t="array" ref="J484">_xlfn.XLOOKUP(TRUE,ISNUMBER(SEARCH(Categories[Description],tblTrans[[#This Row],[Description]])),Categories[Category Type],"Uncategorised")</f>
        <v>Income</v>
      </c>
    </row>
    <row r="485" spans="2:10" x14ac:dyDescent="0.25">
      <c r="B485" t="s">
        <v>63</v>
      </c>
      <c r="C485" s="1">
        <v>46299</v>
      </c>
      <c r="D485" t="s">
        <v>64</v>
      </c>
      <c r="E485" s="2">
        <v>5</v>
      </c>
      <c r="F485" s="2"/>
      <c r="G485" s="2">
        <f>tblTrans[[#This Row],[Credit (Income)]]-tblTrans[[#This Row],[Debit (Spend)]]</f>
        <v>-5</v>
      </c>
      <c r="H485" s="2" t="str" cm="1">
        <f t="array" ref="H485">_xlfn.XLOOKUP(TRUE,ISNUMBER(SEARCH(Categories[Description],tblTrans[[#This Row],[Description]])),Categories[Subcategory],"Uncategorised")</f>
        <v>Coffee</v>
      </c>
      <c r="I485" s="2" t="str" cm="1">
        <f t="array" ref="I485">_xlfn.XLOOKUP(TRUE,ISNUMBER(SEARCH(Categories[Description],tblTrans[[#This Row],[Description]])),Categories[Category],"Uncategorised")</f>
        <v>Discretionary</v>
      </c>
      <c r="J485" s="2" t="str" cm="1">
        <f t="array" ref="J485">_xlfn.XLOOKUP(TRUE,ISNUMBER(SEARCH(Categories[Description],tblTrans[[#This Row],[Description]])),Categories[Category Type],"Uncategorised")</f>
        <v>Expense</v>
      </c>
    </row>
    <row r="486" spans="2:10" x14ac:dyDescent="0.25">
      <c r="B486" t="s">
        <v>59</v>
      </c>
      <c r="C486" s="1">
        <v>46301</v>
      </c>
      <c r="D486" t="s">
        <v>65</v>
      </c>
      <c r="E486" s="2">
        <v>900</v>
      </c>
      <c r="F486" s="2"/>
      <c r="G486" s="2">
        <f>tblTrans[[#This Row],[Credit (Income)]]-tblTrans[[#This Row],[Debit (Spend)]]</f>
        <v>-900</v>
      </c>
      <c r="H486" s="2" t="str" cm="1">
        <f t="array" ref="H486">_xlfn.XLOOKUP(TRUE,ISNUMBER(SEARCH(Categories[Description],tblTrans[[#This Row],[Description]])),Categories[Subcategory],"Uncategorised")</f>
        <v>Rent</v>
      </c>
      <c r="I486" s="2" t="str" cm="1">
        <f t="array" ref="I486">_xlfn.XLOOKUP(TRUE,ISNUMBER(SEARCH(Categories[Description],tblTrans[[#This Row],[Description]])),Categories[Category],"Uncategorised")</f>
        <v>Living Expenses</v>
      </c>
      <c r="J486" s="2" t="str" cm="1">
        <f t="array" ref="J486">_xlfn.XLOOKUP(TRUE,ISNUMBER(SEARCH(Categories[Description],tblTrans[[#This Row],[Description]])),Categories[Category Type],"Uncategorised")</f>
        <v>Expense</v>
      </c>
    </row>
    <row r="487" spans="2:10" x14ac:dyDescent="0.25">
      <c r="B487" t="s">
        <v>59</v>
      </c>
      <c r="C487" s="1">
        <v>46301</v>
      </c>
      <c r="D487" t="s">
        <v>66</v>
      </c>
      <c r="E487" s="2">
        <v>150</v>
      </c>
      <c r="F487" s="2"/>
      <c r="G487" s="2">
        <f>tblTrans[[#This Row],[Credit (Income)]]-tblTrans[[#This Row],[Debit (Spend)]]</f>
        <v>-150</v>
      </c>
      <c r="H487" s="2" t="str" cm="1">
        <f t="array" ref="H487">_xlfn.XLOOKUP(TRUE,ISNUMBER(SEARCH(Categories[Description],tblTrans[[#This Row],[Description]])),Categories[Subcategory],"Uncategorised")</f>
        <v>Loan Repayment</v>
      </c>
      <c r="I487" s="2" t="str" cm="1">
        <f t="array" ref="I487">_xlfn.XLOOKUP(TRUE,ISNUMBER(SEARCH(Categories[Description],tblTrans[[#This Row],[Description]])),Categories[Category],"Uncategorised")</f>
        <v>Debt</v>
      </c>
      <c r="J487" s="2" t="str" cm="1">
        <f t="array" ref="J487">_xlfn.XLOOKUP(TRUE,ISNUMBER(SEARCH(Categories[Description],tblTrans[[#This Row],[Description]])),Categories[Category Type],"Uncategorised")</f>
        <v>Expense</v>
      </c>
    </row>
    <row r="488" spans="2:10" x14ac:dyDescent="0.25">
      <c r="B488" t="s">
        <v>63</v>
      </c>
      <c r="C488" s="1">
        <v>46301</v>
      </c>
      <c r="D488" t="s">
        <v>64</v>
      </c>
      <c r="E488" s="2">
        <v>5</v>
      </c>
      <c r="F488" s="2"/>
      <c r="G488" s="2">
        <f>tblTrans[[#This Row],[Credit (Income)]]-tblTrans[[#This Row],[Debit (Spend)]]</f>
        <v>-5</v>
      </c>
      <c r="H488" s="2" t="str" cm="1">
        <f t="array" ref="H488">_xlfn.XLOOKUP(TRUE,ISNUMBER(SEARCH(Categories[Description],tblTrans[[#This Row],[Description]])),Categories[Subcategory],"Uncategorised")</f>
        <v>Coffee</v>
      </c>
      <c r="I488" s="2" t="str" cm="1">
        <f t="array" ref="I488">_xlfn.XLOOKUP(TRUE,ISNUMBER(SEARCH(Categories[Description],tblTrans[[#This Row],[Description]])),Categories[Category],"Uncategorised")</f>
        <v>Discretionary</v>
      </c>
      <c r="J488" s="2" t="str" cm="1">
        <f t="array" ref="J488">_xlfn.XLOOKUP(TRUE,ISNUMBER(SEARCH(Categories[Description],tblTrans[[#This Row],[Description]])),Categories[Category Type],"Uncategorised")</f>
        <v>Expense</v>
      </c>
    </row>
    <row r="489" spans="2:10" x14ac:dyDescent="0.25">
      <c r="B489" t="s">
        <v>63</v>
      </c>
      <c r="C489" s="1">
        <v>46301</v>
      </c>
      <c r="D489" t="s">
        <v>64</v>
      </c>
      <c r="E489" s="2">
        <v>5</v>
      </c>
      <c r="F489" s="2"/>
      <c r="G489" s="2">
        <f>tblTrans[[#This Row],[Credit (Income)]]-tblTrans[[#This Row],[Debit (Spend)]]</f>
        <v>-5</v>
      </c>
      <c r="H489" s="2" t="str" cm="1">
        <f t="array" ref="H489">_xlfn.XLOOKUP(TRUE,ISNUMBER(SEARCH(Categories[Description],tblTrans[[#This Row],[Description]])),Categories[Subcategory],"Uncategorised")</f>
        <v>Coffee</v>
      </c>
      <c r="I489" s="2" t="str" cm="1">
        <f t="array" ref="I489">_xlfn.XLOOKUP(TRUE,ISNUMBER(SEARCH(Categories[Description],tblTrans[[#This Row],[Description]])),Categories[Category],"Uncategorised")</f>
        <v>Discretionary</v>
      </c>
      <c r="J489" s="2" t="str" cm="1">
        <f t="array" ref="J489">_xlfn.XLOOKUP(TRUE,ISNUMBER(SEARCH(Categories[Description],tblTrans[[#This Row],[Description]])),Categories[Category Type],"Uncategorised")</f>
        <v>Expense</v>
      </c>
    </row>
    <row r="490" spans="2:10" x14ac:dyDescent="0.25">
      <c r="B490" t="s">
        <v>63</v>
      </c>
      <c r="C490" s="1">
        <v>46302</v>
      </c>
      <c r="D490" t="s">
        <v>64</v>
      </c>
      <c r="E490" s="2">
        <v>5</v>
      </c>
      <c r="F490" s="2"/>
      <c r="G490" s="2">
        <f>tblTrans[[#This Row],[Credit (Income)]]-tblTrans[[#This Row],[Debit (Spend)]]</f>
        <v>-5</v>
      </c>
      <c r="H490" s="2" t="str" cm="1">
        <f t="array" ref="H490">_xlfn.XLOOKUP(TRUE,ISNUMBER(SEARCH(Categories[Description],tblTrans[[#This Row],[Description]])),Categories[Subcategory],"Uncategorised")</f>
        <v>Coffee</v>
      </c>
      <c r="I490" s="2" t="str" cm="1">
        <f t="array" ref="I490">_xlfn.XLOOKUP(TRUE,ISNUMBER(SEARCH(Categories[Description],tblTrans[[#This Row],[Description]])),Categories[Category],"Uncategorised")</f>
        <v>Discretionary</v>
      </c>
      <c r="J490" s="2" t="str" cm="1">
        <f t="array" ref="J490">_xlfn.XLOOKUP(TRUE,ISNUMBER(SEARCH(Categories[Description],tblTrans[[#This Row],[Description]])),Categories[Category Type],"Uncategorised")</f>
        <v>Expense</v>
      </c>
    </row>
    <row r="491" spans="2:10" x14ac:dyDescent="0.25">
      <c r="B491" t="s">
        <v>63</v>
      </c>
      <c r="C491" s="1">
        <v>46303</v>
      </c>
      <c r="D491" t="s">
        <v>64</v>
      </c>
      <c r="E491" s="2">
        <v>5</v>
      </c>
      <c r="F491" s="2"/>
      <c r="G491" s="2">
        <f>tblTrans[[#This Row],[Credit (Income)]]-tblTrans[[#This Row],[Debit (Spend)]]</f>
        <v>-5</v>
      </c>
      <c r="H491" s="2" t="str" cm="1">
        <f t="array" ref="H491">_xlfn.XLOOKUP(TRUE,ISNUMBER(SEARCH(Categories[Description],tblTrans[[#This Row],[Description]])),Categories[Subcategory],"Uncategorised")</f>
        <v>Coffee</v>
      </c>
      <c r="I491" s="2" t="str" cm="1">
        <f t="array" ref="I491">_xlfn.XLOOKUP(TRUE,ISNUMBER(SEARCH(Categories[Description],tblTrans[[#This Row],[Description]])),Categories[Category],"Uncategorised")</f>
        <v>Discretionary</v>
      </c>
      <c r="J491" s="2" t="str" cm="1">
        <f t="array" ref="J491">_xlfn.XLOOKUP(TRUE,ISNUMBER(SEARCH(Categories[Description],tblTrans[[#This Row],[Description]])),Categories[Category Type],"Uncategorised")</f>
        <v>Expense</v>
      </c>
    </row>
    <row r="492" spans="2:10" x14ac:dyDescent="0.25">
      <c r="B492" t="s">
        <v>63</v>
      </c>
      <c r="C492" s="1">
        <v>46303</v>
      </c>
      <c r="D492" t="s">
        <v>68</v>
      </c>
      <c r="E492" s="2">
        <v>105</v>
      </c>
      <c r="F492" s="2"/>
      <c r="G492" s="2">
        <f>tblTrans[[#This Row],[Credit (Income)]]-tblTrans[[#This Row],[Debit (Spend)]]</f>
        <v>-105</v>
      </c>
      <c r="H492" s="2" t="str" cm="1">
        <f t="array" ref="H492">_xlfn.XLOOKUP(TRUE,ISNUMBER(SEARCH(Categories[Description],tblTrans[[#This Row],[Description]])),Categories[Subcategory],"Uncategorised")</f>
        <v>Groceries</v>
      </c>
      <c r="I492" s="2" t="str" cm="1">
        <f t="array" ref="I492">_xlfn.XLOOKUP(TRUE,ISNUMBER(SEARCH(Categories[Description],tblTrans[[#This Row],[Description]])),Categories[Category],"Uncategorised")</f>
        <v>Living Expenses</v>
      </c>
      <c r="J492" s="2" t="str" cm="1">
        <f t="array" ref="J492">_xlfn.XLOOKUP(TRUE,ISNUMBER(SEARCH(Categories[Description],tblTrans[[#This Row],[Description]])),Categories[Category Type],"Uncategorised")</f>
        <v>Expense</v>
      </c>
    </row>
    <row r="493" spans="2:10" x14ac:dyDescent="0.25">
      <c r="B493" t="s">
        <v>59</v>
      </c>
      <c r="C493" s="1">
        <v>46306</v>
      </c>
      <c r="D493" t="s">
        <v>69</v>
      </c>
      <c r="E493" s="2">
        <v>59</v>
      </c>
      <c r="F493" s="2"/>
      <c r="G493" s="2">
        <f>tblTrans[[#This Row],[Credit (Income)]]-tblTrans[[#This Row],[Debit (Spend)]]</f>
        <v>-59</v>
      </c>
      <c r="H493" s="2" t="str" cm="1">
        <f t="array" ref="H493">_xlfn.XLOOKUP(TRUE,ISNUMBER(SEARCH(Categories[Description],tblTrans[[#This Row],[Description]])),Categories[Subcategory],"Uncategorised")</f>
        <v>Gas/Electrics</v>
      </c>
      <c r="I493" s="2" t="str" cm="1">
        <f t="array" ref="I493">_xlfn.XLOOKUP(TRUE,ISNUMBER(SEARCH(Categories[Description],tblTrans[[#This Row],[Description]])),Categories[Category],"Uncategorised")</f>
        <v>Living Expenses</v>
      </c>
      <c r="J493" s="2" t="str" cm="1">
        <f t="array" ref="J493">_xlfn.XLOOKUP(TRUE,ISNUMBER(SEARCH(Categories[Description],tblTrans[[#This Row],[Description]])),Categories[Category Type],"Uncategorised")</f>
        <v>Expense</v>
      </c>
    </row>
    <row r="494" spans="2:10" x14ac:dyDescent="0.25">
      <c r="B494" t="s">
        <v>63</v>
      </c>
      <c r="C494" s="1">
        <v>46306</v>
      </c>
      <c r="D494" t="s">
        <v>64</v>
      </c>
      <c r="E494" s="2">
        <v>5</v>
      </c>
      <c r="F494" s="2"/>
      <c r="G494" s="2">
        <f>tblTrans[[#This Row],[Credit (Income)]]-tblTrans[[#This Row],[Debit (Spend)]]</f>
        <v>-5</v>
      </c>
      <c r="H494" s="2" t="str" cm="1">
        <f t="array" ref="H494">_xlfn.XLOOKUP(TRUE,ISNUMBER(SEARCH(Categories[Description],tblTrans[[#This Row],[Description]])),Categories[Subcategory],"Uncategorised")</f>
        <v>Coffee</v>
      </c>
      <c r="I494" s="2" t="str" cm="1">
        <f t="array" ref="I494">_xlfn.XLOOKUP(TRUE,ISNUMBER(SEARCH(Categories[Description],tblTrans[[#This Row],[Description]])),Categories[Category],"Uncategorised")</f>
        <v>Discretionary</v>
      </c>
      <c r="J494" s="2" t="str" cm="1">
        <f t="array" ref="J494">_xlfn.XLOOKUP(TRUE,ISNUMBER(SEARCH(Categories[Description],tblTrans[[#This Row],[Description]])),Categories[Category Type],"Uncategorised")</f>
        <v>Expense</v>
      </c>
    </row>
    <row r="495" spans="2:10" x14ac:dyDescent="0.25">
      <c r="B495" t="s">
        <v>63</v>
      </c>
      <c r="C495" s="1">
        <v>46307</v>
      </c>
      <c r="D495" t="s">
        <v>64</v>
      </c>
      <c r="E495" s="2">
        <v>5</v>
      </c>
      <c r="F495" s="2"/>
      <c r="G495" s="2">
        <f>tblTrans[[#This Row],[Credit (Income)]]-tblTrans[[#This Row],[Debit (Spend)]]</f>
        <v>-5</v>
      </c>
      <c r="H495" s="2" t="str" cm="1">
        <f t="array" ref="H495">_xlfn.XLOOKUP(TRUE,ISNUMBER(SEARCH(Categories[Description],tblTrans[[#This Row],[Description]])),Categories[Subcategory],"Uncategorised")</f>
        <v>Coffee</v>
      </c>
      <c r="I495" s="2" t="str" cm="1">
        <f t="array" ref="I495">_xlfn.XLOOKUP(TRUE,ISNUMBER(SEARCH(Categories[Description],tblTrans[[#This Row],[Description]])),Categories[Category],"Uncategorised")</f>
        <v>Discretionary</v>
      </c>
      <c r="J495" s="2" t="str" cm="1">
        <f t="array" ref="J495">_xlfn.XLOOKUP(TRUE,ISNUMBER(SEARCH(Categories[Description],tblTrans[[#This Row],[Description]])),Categories[Category Type],"Uncategorised")</f>
        <v>Expense</v>
      </c>
    </row>
    <row r="496" spans="2:10" x14ac:dyDescent="0.25">
      <c r="B496" t="s">
        <v>63</v>
      </c>
      <c r="C496" s="1">
        <v>46308</v>
      </c>
      <c r="D496" t="s">
        <v>196</v>
      </c>
      <c r="E496" s="2">
        <v>86.399999999999977</v>
      </c>
      <c r="F496" s="2"/>
      <c r="G496" s="2">
        <f>tblTrans[[#This Row],[Credit (Income)]]-tblTrans[[#This Row],[Debit (Spend)]]</f>
        <v>-86.399999999999977</v>
      </c>
      <c r="H496" s="2" t="str" cm="1">
        <f t="array" ref="H496">_xlfn.XLOOKUP(TRUE,ISNUMBER(SEARCH(Categories[Description],tblTrans[[#This Row],[Description]])),Categories[Subcategory],"Uncategorised")</f>
        <v>MV Fuel</v>
      </c>
      <c r="I496" s="2" t="str" cm="1">
        <f t="array" ref="I496">_xlfn.XLOOKUP(TRUE,ISNUMBER(SEARCH(Categories[Description],tblTrans[[#This Row],[Description]])),Categories[Category],"Uncategorised")</f>
        <v>Transport</v>
      </c>
      <c r="J496" s="2" t="str" cm="1">
        <f t="array" ref="J496">_xlfn.XLOOKUP(TRUE,ISNUMBER(SEARCH(Categories[Description],tblTrans[[#This Row],[Description]])),Categories[Category Type],"Uncategorised")</f>
        <v>Expense</v>
      </c>
    </row>
    <row r="497" spans="2:10" x14ac:dyDescent="0.25">
      <c r="B497" t="s">
        <v>63</v>
      </c>
      <c r="C497" s="1">
        <v>46308</v>
      </c>
      <c r="D497" t="s">
        <v>64</v>
      </c>
      <c r="E497" s="2">
        <v>5</v>
      </c>
      <c r="F497" s="2"/>
      <c r="G497" s="2">
        <f>tblTrans[[#This Row],[Credit (Income)]]-tblTrans[[#This Row],[Debit (Spend)]]</f>
        <v>-5</v>
      </c>
      <c r="H497" s="2" t="str" cm="1">
        <f t="array" ref="H497">_xlfn.XLOOKUP(TRUE,ISNUMBER(SEARCH(Categories[Description],tblTrans[[#This Row],[Description]])),Categories[Subcategory],"Uncategorised")</f>
        <v>Coffee</v>
      </c>
      <c r="I497" s="2" t="str" cm="1">
        <f t="array" ref="I497">_xlfn.XLOOKUP(TRUE,ISNUMBER(SEARCH(Categories[Description],tblTrans[[#This Row],[Description]])),Categories[Category],"Uncategorised")</f>
        <v>Discretionary</v>
      </c>
      <c r="J497" s="2" t="str" cm="1">
        <f t="array" ref="J497">_xlfn.XLOOKUP(TRUE,ISNUMBER(SEARCH(Categories[Description],tblTrans[[#This Row],[Description]])),Categories[Category Type],"Uncategorised")</f>
        <v>Expense</v>
      </c>
    </row>
    <row r="498" spans="2:10" x14ac:dyDescent="0.25">
      <c r="B498" t="s">
        <v>63</v>
      </c>
      <c r="C498" s="1">
        <v>46309</v>
      </c>
      <c r="D498" t="s">
        <v>64</v>
      </c>
      <c r="E498" s="2">
        <v>5</v>
      </c>
      <c r="F498" s="2"/>
      <c r="G498" s="2">
        <f>tblTrans[[#This Row],[Credit (Income)]]-tblTrans[[#This Row],[Debit (Spend)]]</f>
        <v>-5</v>
      </c>
      <c r="H498" s="2" t="str" cm="1">
        <f t="array" ref="H498">_xlfn.XLOOKUP(TRUE,ISNUMBER(SEARCH(Categories[Description],tblTrans[[#This Row],[Description]])),Categories[Subcategory],"Uncategorised")</f>
        <v>Coffee</v>
      </c>
      <c r="I498" s="2" t="str" cm="1">
        <f t="array" ref="I498">_xlfn.XLOOKUP(TRUE,ISNUMBER(SEARCH(Categories[Description],tblTrans[[#This Row],[Description]])),Categories[Category],"Uncategorised")</f>
        <v>Discretionary</v>
      </c>
      <c r="J498" s="2" t="str" cm="1">
        <f t="array" ref="J498">_xlfn.XLOOKUP(TRUE,ISNUMBER(SEARCH(Categories[Description],tblTrans[[#This Row],[Description]])),Categories[Category Type],"Uncategorised")</f>
        <v>Expense</v>
      </c>
    </row>
    <row r="499" spans="2:10" x14ac:dyDescent="0.25">
      <c r="B499" t="s">
        <v>63</v>
      </c>
      <c r="C499" s="1">
        <v>46310</v>
      </c>
      <c r="D499" t="s">
        <v>68</v>
      </c>
      <c r="E499" s="2">
        <v>143.9</v>
      </c>
      <c r="F499" s="2"/>
      <c r="G499" s="2">
        <f>tblTrans[[#This Row],[Credit (Income)]]-tblTrans[[#This Row],[Debit (Spend)]]</f>
        <v>-143.9</v>
      </c>
      <c r="H499" s="2" t="str" cm="1">
        <f t="array" ref="H499">_xlfn.XLOOKUP(TRUE,ISNUMBER(SEARCH(Categories[Description],tblTrans[[#This Row],[Description]])),Categories[Subcategory],"Uncategorised")</f>
        <v>Groceries</v>
      </c>
      <c r="I499" s="2" t="str" cm="1">
        <f t="array" ref="I499">_xlfn.XLOOKUP(TRUE,ISNUMBER(SEARCH(Categories[Description],tblTrans[[#This Row],[Description]])),Categories[Category],"Uncategorised")</f>
        <v>Living Expenses</v>
      </c>
      <c r="J499" s="2" t="str" cm="1">
        <f t="array" ref="J499">_xlfn.XLOOKUP(TRUE,ISNUMBER(SEARCH(Categories[Description],tblTrans[[#This Row],[Description]])),Categories[Category Type],"Uncategorised")</f>
        <v>Expense</v>
      </c>
    </row>
    <row r="500" spans="2:10" x14ac:dyDescent="0.25">
      <c r="B500" t="s">
        <v>63</v>
      </c>
      <c r="C500" s="1">
        <v>46310</v>
      </c>
      <c r="D500" t="s">
        <v>64</v>
      </c>
      <c r="E500" s="2">
        <v>5</v>
      </c>
      <c r="F500" s="2"/>
      <c r="G500" s="2">
        <f>tblTrans[[#This Row],[Credit (Income)]]-tblTrans[[#This Row],[Debit (Spend)]]</f>
        <v>-5</v>
      </c>
      <c r="H500" s="2" t="str" cm="1">
        <f t="array" ref="H500">_xlfn.XLOOKUP(TRUE,ISNUMBER(SEARCH(Categories[Description],tblTrans[[#This Row],[Description]])),Categories[Subcategory],"Uncategorised")</f>
        <v>Coffee</v>
      </c>
      <c r="I500" s="2" t="str" cm="1">
        <f t="array" ref="I500">_xlfn.XLOOKUP(TRUE,ISNUMBER(SEARCH(Categories[Description],tblTrans[[#This Row],[Description]])),Categories[Category],"Uncategorised")</f>
        <v>Discretionary</v>
      </c>
      <c r="J500" s="2" t="str" cm="1">
        <f t="array" ref="J500">_xlfn.XLOOKUP(TRUE,ISNUMBER(SEARCH(Categories[Description],tblTrans[[#This Row],[Description]])),Categories[Category Type],"Uncategorised")</f>
        <v>Expense</v>
      </c>
    </row>
    <row r="501" spans="2:10" x14ac:dyDescent="0.25">
      <c r="B501" t="s">
        <v>63</v>
      </c>
      <c r="C501" s="1">
        <v>46311</v>
      </c>
      <c r="D501" t="s">
        <v>64</v>
      </c>
      <c r="E501" s="2">
        <v>5</v>
      </c>
      <c r="F501" s="2"/>
      <c r="G501" s="2">
        <f>tblTrans[[#This Row],[Credit (Income)]]-tblTrans[[#This Row],[Debit (Spend)]]</f>
        <v>-5</v>
      </c>
      <c r="H501" s="2" t="str" cm="1">
        <f t="array" ref="H501">_xlfn.XLOOKUP(TRUE,ISNUMBER(SEARCH(Categories[Description],tblTrans[[#This Row],[Description]])),Categories[Subcategory],"Uncategorised")</f>
        <v>Coffee</v>
      </c>
      <c r="I501" s="2" t="str" cm="1">
        <f t="array" ref="I501">_xlfn.XLOOKUP(TRUE,ISNUMBER(SEARCH(Categories[Description],tblTrans[[#This Row],[Description]])),Categories[Category],"Uncategorised")</f>
        <v>Discretionary</v>
      </c>
      <c r="J501" s="2" t="str" cm="1">
        <f t="array" ref="J501">_xlfn.XLOOKUP(TRUE,ISNUMBER(SEARCH(Categories[Description],tblTrans[[#This Row],[Description]])),Categories[Category Type],"Uncategorised")</f>
        <v>Expense</v>
      </c>
    </row>
    <row r="502" spans="2:10" x14ac:dyDescent="0.25">
      <c r="B502" t="s">
        <v>63</v>
      </c>
      <c r="C502" s="1">
        <v>46311</v>
      </c>
      <c r="D502" t="s">
        <v>71</v>
      </c>
      <c r="E502" s="2">
        <v>48.8</v>
      </c>
      <c r="F502" s="2"/>
      <c r="G502" s="2">
        <f>tblTrans[[#This Row],[Credit (Income)]]-tblTrans[[#This Row],[Debit (Spend)]]</f>
        <v>-48.8</v>
      </c>
      <c r="H502" s="2" t="str" cm="1">
        <f t="array" ref="H502">_xlfn.XLOOKUP(TRUE,ISNUMBER(SEARCH(Categories[Description],tblTrans[[#This Row],[Description]])),Categories[Subcategory],"Uncategorised")</f>
        <v>Entertainment</v>
      </c>
      <c r="I502" s="2" t="str" cm="1">
        <f t="array" ref="I502">_xlfn.XLOOKUP(TRUE,ISNUMBER(SEARCH(Categories[Description],tblTrans[[#This Row],[Description]])),Categories[Category],"Uncategorised")</f>
        <v>Discretionary</v>
      </c>
      <c r="J502" s="2" t="str" cm="1">
        <f t="array" ref="J502">_xlfn.XLOOKUP(TRUE,ISNUMBER(SEARCH(Categories[Description],tblTrans[[#This Row],[Description]])),Categories[Category Type],"Uncategorised")</f>
        <v>Expense</v>
      </c>
    </row>
    <row r="503" spans="2:10" x14ac:dyDescent="0.25">
      <c r="B503" t="s">
        <v>63</v>
      </c>
      <c r="C503" s="1">
        <v>46311</v>
      </c>
      <c r="D503" t="s">
        <v>72</v>
      </c>
      <c r="E503" s="2">
        <v>106.70000000000002</v>
      </c>
      <c r="F503" s="2"/>
      <c r="G503" s="2">
        <f>tblTrans[[#This Row],[Credit (Income)]]-tblTrans[[#This Row],[Debit (Spend)]]</f>
        <v>-106.70000000000002</v>
      </c>
      <c r="H503" s="2" t="str" cm="1">
        <f t="array" ref="H503">_xlfn.XLOOKUP(TRUE,ISNUMBER(SEARCH(Categories[Description],tblTrans[[#This Row],[Description]])),Categories[Subcategory],"Uncategorised")</f>
        <v>Clothes</v>
      </c>
      <c r="I503" s="2" t="str" cm="1">
        <f t="array" ref="I503">_xlfn.XLOOKUP(TRUE,ISNUMBER(SEARCH(Categories[Description],tblTrans[[#This Row],[Description]])),Categories[Category],"Uncategorised")</f>
        <v>Discretionary</v>
      </c>
      <c r="J503" s="2" t="str" cm="1">
        <f t="array" ref="J503">_xlfn.XLOOKUP(TRUE,ISNUMBER(SEARCH(Categories[Description],tblTrans[[#This Row],[Description]])),Categories[Category Type],"Uncategorised")</f>
        <v>Expense</v>
      </c>
    </row>
    <row r="504" spans="2:10" x14ac:dyDescent="0.25">
      <c r="B504" t="s">
        <v>59</v>
      </c>
      <c r="C504" s="1">
        <v>46311</v>
      </c>
      <c r="D504" t="s">
        <v>60</v>
      </c>
      <c r="E504" s="2">
        <v>200</v>
      </c>
      <c r="F504" s="2"/>
      <c r="G504" s="2">
        <f>tblTrans[[#This Row],[Credit (Income)]]-tblTrans[[#This Row],[Debit (Spend)]]</f>
        <v>-200</v>
      </c>
      <c r="H504" s="2" t="str" cm="1">
        <f t="array" ref="H504">_xlfn.XLOOKUP(TRUE,ISNUMBER(SEARCH(Categories[Description],tblTrans[[#This Row],[Description]])),Categories[Subcategory],"Uncategorised")</f>
        <v>Savings</v>
      </c>
      <c r="I504" s="2" t="str" cm="1">
        <f t="array" ref="I504">_xlfn.XLOOKUP(TRUE,ISNUMBER(SEARCH(Categories[Description],tblTrans[[#This Row],[Description]])),Categories[Category],"Uncategorised")</f>
        <v>Transfer</v>
      </c>
      <c r="J504" s="2" t="str" cm="1">
        <f t="array" ref="J504">_xlfn.XLOOKUP(TRUE,ISNUMBER(SEARCH(Categories[Description],tblTrans[[#This Row],[Description]])),Categories[Category Type],"Uncategorised")</f>
        <v>Not Reported</v>
      </c>
    </row>
    <row r="505" spans="2:10" x14ac:dyDescent="0.25">
      <c r="B505" t="s">
        <v>63</v>
      </c>
      <c r="C505" s="1">
        <v>46311</v>
      </c>
      <c r="D505" t="s">
        <v>73</v>
      </c>
      <c r="E505" s="2">
        <v>61.1</v>
      </c>
      <c r="F505" s="2"/>
      <c r="G505" s="2">
        <f>tblTrans[[#This Row],[Credit (Income)]]-tblTrans[[#This Row],[Debit (Spend)]]</f>
        <v>-61.1</v>
      </c>
      <c r="H505" s="2" t="str" cm="1">
        <f t="array" ref="H505">_xlfn.XLOOKUP(TRUE,ISNUMBER(SEARCH(Categories[Description],tblTrans[[#This Row],[Description]])),Categories[Subcategory],"Uncategorised")</f>
        <v>Restaurant</v>
      </c>
      <c r="I505" s="2" t="str" cm="1">
        <f t="array" ref="I505">_xlfn.XLOOKUP(TRUE,ISNUMBER(SEARCH(Categories[Description],tblTrans[[#This Row],[Description]])),Categories[Category],"Uncategorised")</f>
        <v>Discretionary</v>
      </c>
      <c r="J505" s="2" t="str" cm="1">
        <f t="array" ref="J505">_xlfn.XLOOKUP(TRUE,ISNUMBER(SEARCH(Categories[Description],tblTrans[[#This Row],[Description]])),Categories[Category Type],"Uncategorised")</f>
        <v>Expense</v>
      </c>
    </row>
    <row r="506" spans="2:10" x14ac:dyDescent="0.25">
      <c r="B506" t="s">
        <v>57</v>
      </c>
      <c r="C506" s="1">
        <v>46311</v>
      </c>
      <c r="D506" t="s">
        <v>61</v>
      </c>
      <c r="E506" s="2"/>
      <c r="F506" s="2">
        <v>200</v>
      </c>
      <c r="G506" s="2">
        <f>tblTrans[[#This Row],[Credit (Income)]]-tblTrans[[#This Row],[Debit (Spend)]]</f>
        <v>200</v>
      </c>
      <c r="H506" s="2" t="str" cm="1">
        <f t="array" ref="H506">_xlfn.XLOOKUP(TRUE,ISNUMBER(SEARCH(Categories[Description],tblTrans[[#This Row],[Description]])),Categories[Subcategory],"Uncategorised")</f>
        <v>Bank Transfer</v>
      </c>
      <c r="I506" s="2" t="str" cm="1">
        <f t="array" ref="I506">_xlfn.XLOOKUP(TRUE,ISNUMBER(SEARCH(Categories[Description],tblTrans[[#This Row],[Description]])),Categories[Category],"Uncategorised")</f>
        <v>Transfer</v>
      </c>
      <c r="J506" s="2" t="str" cm="1">
        <f t="array" ref="J506">_xlfn.XLOOKUP(TRUE,ISNUMBER(SEARCH(Categories[Description],tblTrans[[#This Row],[Description]])),Categories[Category Type],"Uncategorised")</f>
        <v>Not Reported</v>
      </c>
    </row>
    <row r="507" spans="2:10" x14ac:dyDescent="0.25">
      <c r="B507" t="s">
        <v>63</v>
      </c>
      <c r="C507" s="1">
        <v>46312</v>
      </c>
      <c r="D507" t="s">
        <v>74</v>
      </c>
      <c r="E507" s="2">
        <v>37.200000000000003</v>
      </c>
      <c r="F507" s="2"/>
      <c r="G507" s="2">
        <f>tblTrans[[#This Row],[Credit (Income)]]-tblTrans[[#This Row],[Debit (Spend)]]</f>
        <v>-37.200000000000003</v>
      </c>
      <c r="H507" s="2" t="str" cm="1">
        <f t="array" ref="H507">_xlfn.XLOOKUP(TRUE,ISNUMBER(SEARCH(Categories[Description],tblTrans[[#This Row],[Description]])),Categories[Subcategory],"Uncategorised")</f>
        <v>Taxi</v>
      </c>
      <c r="I507" s="2" t="str" cm="1">
        <f t="array" ref="I507">_xlfn.XLOOKUP(TRUE,ISNUMBER(SEARCH(Categories[Description],tblTrans[[#This Row],[Description]])),Categories[Category],"Uncategorised")</f>
        <v>Transport</v>
      </c>
      <c r="J507" s="2" t="str" cm="1">
        <f t="array" ref="J507">_xlfn.XLOOKUP(TRUE,ISNUMBER(SEARCH(Categories[Description],tblTrans[[#This Row],[Description]])),Categories[Category Type],"Uncategorised")</f>
        <v>Expense</v>
      </c>
    </row>
    <row r="508" spans="2:10" x14ac:dyDescent="0.25">
      <c r="B508" t="s">
        <v>59</v>
      </c>
      <c r="C508" s="1">
        <v>46313</v>
      </c>
      <c r="D508" t="s">
        <v>75</v>
      </c>
      <c r="E508" s="2">
        <v>30</v>
      </c>
      <c r="F508" s="2"/>
      <c r="G508" s="2">
        <f>tblTrans[[#This Row],[Credit (Income)]]-tblTrans[[#This Row],[Debit (Spend)]]</f>
        <v>-30</v>
      </c>
      <c r="H508" s="2" t="str" cm="1">
        <f t="array" ref="H508">_xlfn.XLOOKUP(TRUE,ISNUMBER(SEARCH(Categories[Description],tblTrans[[#This Row],[Description]])),Categories[Subcategory],"Uncategorised")</f>
        <v>Gym</v>
      </c>
      <c r="I508" s="2" t="str" cm="1">
        <f t="array" ref="I508">_xlfn.XLOOKUP(TRUE,ISNUMBER(SEARCH(Categories[Description],tblTrans[[#This Row],[Description]])),Categories[Category],"Uncategorised")</f>
        <v>Discretionary</v>
      </c>
      <c r="J508" s="2" t="str" cm="1">
        <f t="array" ref="J508">_xlfn.XLOOKUP(TRUE,ISNUMBER(SEARCH(Categories[Description],tblTrans[[#This Row],[Description]])),Categories[Category Type],"Uncategorised")</f>
        <v>Expense</v>
      </c>
    </row>
    <row r="509" spans="2:10" x14ac:dyDescent="0.25">
      <c r="B509" t="s">
        <v>63</v>
      </c>
      <c r="C509" s="1">
        <v>46313</v>
      </c>
      <c r="D509" t="s">
        <v>64</v>
      </c>
      <c r="E509" s="2">
        <v>5</v>
      </c>
      <c r="F509" s="2"/>
      <c r="G509" s="2">
        <f>tblTrans[[#This Row],[Credit (Income)]]-tblTrans[[#This Row],[Debit (Spend)]]</f>
        <v>-5</v>
      </c>
      <c r="H509" s="2" t="str" cm="1">
        <f t="array" ref="H509">_xlfn.XLOOKUP(TRUE,ISNUMBER(SEARCH(Categories[Description],tblTrans[[#This Row],[Description]])),Categories[Subcategory],"Uncategorised")</f>
        <v>Coffee</v>
      </c>
      <c r="I509" s="2" t="str" cm="1">
        <f t="array" ref="I509">_xlfn.XLOOKUP(TRUE,ISNUMBER(SEARCH(Categories[Description],tblTrans[[#This Row],[Description]])),Categories[Category],"Uncategorised")</f>
        <v>Discretionary</v>
      </c>
      <c r="J509" s="2" t="str" cm="1">
        <f t="array" ref="J509">_xlfn.XLOOKUP(TRUE,ISNUMBER(SEARCH(Categories[Description],tblTrans[[#This Row],[Description]])),Categories[Category Type],"Uncategorised")</f>
        <v>Expense</v>
      </c>
    </row>
    <row r="510" spans="2:10" x14ac:dyDescent="0.25">
      <c r="B510" t="s">
        <v>63</v>
      </c>
      <c r="C510" s="1">
        <v>46314</v>
      </c>
      <c r="D510" t="s">
        <v>64</v>
      </c>
      <c r="E510" s="2">
        <v>5</v>
      </c>
      <c r="F510" s="2"/>
      <c r="G510" s="2">
        <f>tblTrans[[#This Row],[Credit (Income)]]-tblTrans[[#This Row],[Debit (Spend)]]</f>
        <v>-5</v>
      </c>
      <c r="H510" s="2" t="str" cm="1">
        <f t="array" ref="H510">_xlfn.XLOOKUP(TRUE,ISNUMBER(SEARCH(Categories[Description],tblTrans[[#This Row],[Description]])),Categories[Subcategory],"Uncategorised")</f>
        <v>Coffee</v>
      </c>
      <c r="I510" s="2" t="str" cm="1">
        <f t="array" ref="I510">_xlfn.XLOOKUP(TRUE,ISNUMBER(SEARCH(Categories[Description],tblTrans[[#This Row],[Description]])),Categories[Category],"Uncategorised")</f>
        <v>Discretionary</v>
      </c>
      <c r="J510" s="2" t="str" cm="1">
        <f t="array" ref="J510">_xlfn.XLOOKUP(TRUE,ISNUMBER(SEARCH(Categories[Description],tblTrans[[#This Row],[Description]])),Categories[Category Type],"Uncategorised")</f>
        <v>Expense</v>
      </c>
    </row>
    <row r="511" spans="2:10" x14ac:dyDescent="0.25">
      <c r="B511" t="s">
        <v>59</v>
      </c>
      <c r="C511" s="1">
        <v>46314</v>
      </c>
      <c r="D511" t="s">
        <v>88</v>
      </c>
      <c r="E511" s="2">
        <v>75</v>
      </c>
      <c r="F511" s="2"/>
      <c r="G511" s="2">
        <f>tblTrans[[#This Row],[Credit (Income)]]-tblTrans[[#This Row],[Debit (Spend)]]</f>
        <v>-75</v>
      </c>
      <c r="H511" s="2" t="str" cm="1">
        <f t="array" ref="H511">_xlfn.XLOOKUP(TRUE,ISNUMBER(SEARCH(Categories[Description],tblTrans[[#This Row],[Description]])),Categories[Subcategory],"Uncategorised")</f>
        <v>Doctor</v>
      </c>
      <c r="I511" s="2" t="str" cm="1">
        <f t="array" ref="I511">_xlfn.XLOOKUP(TRUE,ISNUMBER(SEARCH(Categories[Description],tblTrans[[#This Row],[Description]])),Categories[Category],"Uncategorised")</f>
        <v>Medical</v>
      </c>
      <c r="J511" s="2" t="str" cm="1">
        <f t="array" ref="J511">_xlfn.XLOOKUP(TRUE,ISNUMBER(SEARCH(Categories[Description],tblTrans[[#This Row],[Description]])),Categories[Category Type],"Uncategorised")</f>
        <v>Expense</v>
      </c>
    </row>
    <row r="512" spans="2:10" x14ac:dyDescent="0.25">
      <c r="B512" t="s">
        <v>59</v>
      </c>
      <c r="C512" s="1">
        <v>46314</v>
      </c>
      <c r="D512" t="s">
        <v>77</v>
      </c>
      <c r="E512" s="2">
        <v>40</v>
      </c>
      <c r="F512" s="2"/>
      <c r="G512" s="2">
        <f>tblTrans[[#This Row],[Credit (Income)]]-tblTrans[[#This Row],[Debit (Spend)]]</f>
        <v>-40</v>
      </c>
      <c r="H512" s="2" t="str" cm="1">
        <f t="array" ref="H512">_xlfn.XLOOKUP(TRUE,ISNUMBER(SEARCH(Categories[Description],tblTrans[[#This Row],[Description]])),Categories[Subcategory],"Uncategorised")</f>
        <v>Phone</v>
      </c>
      <c r="I512" s="2" t="str" cm="1">
        <f t="array" ref="I512">_xlfn.XLOOKUP(TRUE,ISNUMBER(SEARCH(Categories[Description],tblTrans[[#This Row],[Description]])),Categories[Category],"Uncategorised")</f>
        <v>Living Expenses</v>
      </c>
      <c r="J512" s="2" t="str" cm="1">
        <f t="array" ref="J512">_xlfn.XLOOKUP(TRUE,ISNUMBER(SEARCH(Categories[Description],tblTrans[[#This Row],[Description]])),Categories[Category Type],"Uncategorised")</f>
        <v>Expense</v>
      </c>
    </row>
    <row r="513" spans="2:10" x14ac:dyDescent="0.25">
      <c r="B513" t="s">
        <v>63</v>
      </c>
      <c r="C513" s="1">
        <v>46315</v>
      </c>
      <c r="D513" t="s">
        <v>78</v>
      </c>
      <c r="E513" s="2">
        <v>54.1</v>
      </c>
      <c r="F513" s="2"/>
      <c r="G513" s="2">
        <f>tblTrans[[#This Row],[Credit (Income)]]-tblTrans[[#This Row],[Debit (Spend)]]</f>
        <v>-54.1</v>
      </c>
      <c r="H513" s="2" t="str" cm="1">
        <f t="array" ref="H513">_xlfn.XLOOKUP(TRUE,ISNUMBER(SEARCH(Categories[Description],tblTrans[[#This Row],[Description]])),Categories[Subcategory],"Uncategorised")</f>
        <v>Gifts</v>
      </c>
      <c r="I513" s="2" t="str" cm="1">
        <f t="array" ref="I513">_xlfn.XLOOKUP(TRUE,ISNUMBER(SEARCH(Categories[Description],tblTrans[[#This Row],[Description]])),Categories[Category],"Uncategorised")</f>
        <v>Discretionary</v>
      </c>
      <c r="J513" s="2" t="str" cm="1">
        <f t="array" ref="J513">_xlfn.XLOOKUP(TRUE,ISNUMBER(SEARCH(Categories[Description],tblTrans[[#This Row],[Description]])),Categories[Category Type],"Uncategorised")</f>
        <v>Expense</v>
      </c>
    </row>
    <row r="514" spans="2:10" x14ac:dyDescent="0.25">
      <c r="B514" t="s">
        <v>63</v>
      </c>
      <c r="C514" s="1">
        <v>46315</v>
      </c>
      <c r="D514" t="s">
        <v>79</v>
      </c>
      <c r="E514" s="2">
        <v>35</v>
      </c>
      <c r="F514" s="2"/>
      <c r="G514" s="2">
        <f>tblTrans[[#This Row],[Credit (Income)]]-tblTrans[[#This Row],[Debit (Spend)]]</f>
        <v>-35</v>
      </c>
      <c r="H514" s="2" t="str" cm="1">
        <f t="array" ref="H514">_xlfn.XLOOKUP(TRUE,ISNUMBER(SEARCH(Categories[Description],tblTrans[[#This Row],[Description]])),Categories[Subcategory],"Uncategorised")</f>
        <v>Entertainment</v>
      </c>
      <c r="I514" s="2" t="str" cm="1">
        <f t="array" ref="I514">_xlfn.XLOOKUP(TRUE,ISNUMBER(SEARCH(Categories[Description],tblTrans[[#This Row],[Description]])),Categories[Category],"Uncategorised")</f>
        <v>Discretionary</v>
      </c>
      <c r="J514" s="2" t="str" cm="1">
        <f t="array" ref="J514">_xlfn.XLOOKUP(TRUE,ISNUMBER(SEARCH(Categories[Description],tblTrans[[#This Row],[Description]])),Categories[Category Type],"Uncategorised")</f>
        <v>Expense</v>
      </c>
    </row>
    <row r="515" spans="2:10" x14ac:dyDescent="0.25">
      <c r="B515" t="s">
        <v>63</v>
      </c>
      <c r="C515" s="1">
        <v>46315</v>
      </c>
      <c r="D515" t="s">
        <v>64</v>
      </c>
      <c r="E515" s="2">
        <v>5</v>
      </c>
      <c r="F515" s="2"/>
      <c r="G515" s="2">
        <f>tblTrans[[#This Row],[Credit (Income)]]-tblTrans[[#This Row],[Debit (Spend)]]</f>
        <v>-5</v>
      </c>
      <c r="H515" s="2" t="str" cm="1">
        <f t="array" ref="H515">_xlfn.XLOOKUP(TRUE,ISNUMBER(SEARCH(Categories[Description],tblTrans[[#This Row],[Description]])),Categories[Subcategory],"Uncategorised")</f>
        <v>Coffee</v>
      </c>
      <c r="I515" s="2" t="str" cm="1">
        <f t="array" ref="I515">_xlfn.XLOOKUP(TRUE,ISNUMBER(SEARCH(Categories[Description],tblTrans[[#This Row],[Description]])),Categories[Category],"Uncategorised")</f>
        <v>Discretionary</v>
      </c>
      <c r="J515" s="2" t="str" cm="1">
        <f t="array" ref="J515">_xlfn.XLOOKUP(TRUE,ISNUMBER(SEARCH(Categories[Description],tblTrans[[#This Row],[Description]])),Categories[Category Type],"Uncategorised")</f>
        <v>Expense</v>
      </c>
    </row>
    <row r="516" spans="2:10" x14ac:dyDescent="0.25">
      <c r="B516" t="s">
        <v>63</v>
      </c>
      <c r="C516" s="1">
        <v>46316</v>
      </c>
      <c r="D516" t="s">
        <v>64</v>
      </c>
      <c r="E516" s="2">
        <v>5</v>
      </c>
      <c r="F516" s="2"/>
      <c r="G516" s="2">
        <f>tblTrans[[#This Row],[Credit (Income)]]-tblTrans[[#This Row],[Debit (Spend)]]</f>
        <v>-5</v>
      </c>
      <c r="H516" s="2" t="str" cm="1">
        <f t="array" ref="H516">_xlfn.XLOOKUP(TRUE,ISNUMBER(SEARCH(Categories[Description],tblTrans[[#This Row],[Description]])),Categories[Subcategory],"Uncategorised")</f>
        <v>Coffee</v>
      </c>
      <c r="I516" s="2" t="str" cm="1">
        <f t="array" ref="I516">_xlfn.XLOOKUP(TRUE,ISNUMBER(SEARCH(Categories[Description],tblTrans[[#This Row],[Description]])),Categories[Category],"Uncategorised")</f>
        <v>Discretionary</v>
      </c>
      <c r="J516" s="2" t="str" cm="1">
        <f t="array" ref="J516">_xlfn.XLOOKUP(TRUE,ISNUMBER(SEARCH(Categories[Description],tblTrans[[#This Row],[Description]])),Categories[Category Type],"Uncategorised")</f>
        <v>Expense</v>
      </c>
    </row>
    <row r="517" spans="2:10" x14ac:dyDescent="0.25">
      <c r="B517" t="s">
        <v>63</v>
      </c>
      <c r="C517" s="1">
        <v>46317</v>
      </c>
      <c r="D517" t="s">
        <v>64</v>
      </c>
      <c r="E517" s="2">
        <v>5</v>
      </c>
      <c r="F517" s="2"/>
      <c r="G517" s="2">
        <f>tblTrans[[#This Row],[Credit (Income)]]-tblTrans[[#This Row],[Debit (Spend)]]</f>
        <v>-5</v>
      </c>
      <c r="H517" s="2" t="str" cm="1">
        <f t="array" ref="H517">_xlfn.XLOOKUP(TRUE,ISNUMBER(SEARCH(Categories[Description],tblTrans[[#This Row],[Description]])),Categories[Subcategory],"Uncategorised")</f>
        <v>Coffee</v>
      </c>
      <c r="I517" s="2" t="str" cm="1">
        <f t="array" ref="I517">_xlfn.XLOOKUP(TRUE,ISNUMBER(SEARCH(Categories[Description],tblTrans[[#This Row],[Description]])),Categories[Category],"Uncategorised")</f>
        <v>Discretionary</v>
      </c>
      <c r="J517" s="2" t="str" cm="1">
        <f t="array" ref="J517">_xlfn.XLOOKUP(TRUE,ISNUMBER(SEARCH(Categories[Description],tblTrans[[#This Row],[Description]])),Categories[Category Type],"Uncategorised")</f>
        <v>Expense</v>
      </c>
    </row>
    <row r="518" spans="2:10" x14ac:dyDescent="0.25">
      <c r="B518" t="s">
        <v>63</v>
      </c>
      <c r="C518" s="1">
        <v>46317</v>
      </c>
      <c r="D518" t="s">
        <v>68</v>
      </c>
      <c r="E518" s="2">
        <v>178.9</v>
      </c>
      <c r="F518" s="2"/>
      <c r="G518" s="2">
        <f>tblTrans[[#This Row],[Credit (Income)]]-tblTrans[[#This Row],[Debit (Spend)]]</f>
        <v>-178.9</v>
      </c>
      <c r="H518" s="2" t="str" cm="1">
        <f t="array" ref="H518">_xlfn.XLOOKUP(TRUE,ISNUMBER(SEARCH(Categories[Description],tblTrans[[#This Row],[Description]])),Categories[Subcategory],"Uncategorised")</f>
        <v>Groceries</v>
      </c>
      <c r="I518" s="2" t="str" cm="1">
        <f t="array" ref="I518">_xlfn.XLOOKUP(TRUE,ISNUMBER(SEARCH(Categories[Description],tblTrans[[#This Row],[Description]])),Categories[Category],"Uncategorised")</f>
        <v>Living Expenses</v>
      </c>
      <c r="J518" s="2" t="str" cm="1">
        <f t="array" ref="J518">_xlfn.XLOOKUP(TRUE,ISNUMBER(SEARCH(Categories[Description],tblTrans[[#This Row],[Description]])),Categories[Category Type],"Uncategorised")</f>
        <v>Expense</v>
      </c>
    </row>
    <row r="519" spans="2:10" x14ac:dyDescent="0.25">
      <c r="B519" t="s">
        <v>63</v>
      </c>
      <c r="C519" s="1">
        <v>46318</v>
      </c>
      <c r="D519" t="s">
        <v>80</v>
      </c>
      <c r="E519" s="2">
        <v>46.2</v>
      </c>
      <c r="F519" s="2"/>
      <c r="G519" s="2">
        <f>tblTrans[[#This Row],[Credit (Income)]]-tblTrans[[#This Row],[Debit (Spend)]]</f>
        <v>-46.2</v>
      </c>
      <c r="H519" s="2" t="str" cm="1">
        <f t="array" ref="H519">_xlfn.XLOOKUP(TRUE,ISNUMBER(SEARCH(Categories[Description],tblTrans[[#This Row],[Description]])),Categories[Subcategory],"Uncategorised")</f>
        <v>Restaurant</v>
      </c>
      <c r="I519" s="2" t="str" cm="1">
        <f t="array" ref="I519">_xlfn.XLOOKUP(TRUE,ISNUMBER(SEARCH(Categories[Description],tblTrans[[#This Row],[Description]])),Categories[Category],"Uncategorised")</f>
        <v>Discretionary</v>
      </c>
      <c r="J519" s="2" t="str" cm="1">
        <f t="array" ref="J519">_xlfn.XLOOKUP(TRUE,ISNUMBER(SEARCH(Categories[Description],tblTrans[[#This Row],[Description]])),Categories[Category Type],"Uncategorised")</f>
        <v>Expense</v>
      </c>
    </row>
    <row r="520" spans="2:10" x14ac:dyDescent="0.25">
      <c r="B520" t="s">
        <v>63</v>
      </c>
      <c r="C520" s="1">
        <v>46319</v>
      </c>
      <c r="D520" t="s">
        <v>81</v>
      </c>
      <c r="E520" s="2">
        <v>21.099999999999998</v>
      </c>
      <c r="F520" s="2"/>
      <c r="G520" s="2">
        <f>tblTrans[[#This Row],[Credit (Income)]]-tblTrans[[#This Row],[Debit (Spend)]]</f>
        <v>-21.099999999999998</v>
      </c>
      <c r="H520" s="2" t="str" cm="1">
        <f t="array" ref="H520">_xlfn.XLOOKUP(TRUE,ISNUMBER(SEARCH(Categories[Description],tblTrans[[#This Row],[Description]])),Categories[Subcategory],"Uncategorised")</f>
        <v>Restaurant</v>
      </c>
      <c r="I520" s="2" t="str" cm="1">
        <f t="array" ref="I520">_xlfn.XLOOKUP(TRUE,ISNUMBER(SEARCH(Categories[Description],tblTrans[[#This Row],[Description]])),Categories[Category],"Uncategorised")</f>
        <v>Discretionary</v>
      </c>
      <c r="J520" s="2" t="str" cm="1">
        <f t="array" ref="J520">_xlfn.XLOOKUP(TRUE,ISNUMBER(SEARCH(Categories[Description],tblTrans[[#This Row],[Description]])),Categories[Category Type],"Uncategorised")</f>
        <v>Expense</v>
      </c>
    </row>
    <row r="521" spans="2:10" x14ac:dyDescent="0.25">
      <c r="B521" t="s">
        <v>59</v>
      </c>
      <c r="C521" s="1">
        <v>46320</v>
      </c>
      <c r="D521" t="s">
        <v>82</v>
      </c>
      <c r="E521" s="2">
        <v>55</v>
      </c>
      <c r="F521" s="2"/>
      <c r="G521" s="2">
        <f>tblTrans[[#This Row],[Credit (Income)]]-tblTrans[[#This Row],[Debit (Spend)]]</f>
        <v>-55</v>
      </c>
      <c r="H521" s="2" t="str" cm="1">
        <f t="array" ref="H521">_xlfn.XLOOKUP(TRUE,ISNUMBER(SEARCH(Categories[Description],tblTrans[[#This Row],[Description]])),Categories[Subcategory],"Uncategorised")</f>
        <v>Donation</v>
      </c>
      <c r="I521" s="2" t="str" cm="1">
        <f t="array" ref="I521">_xlfn.XLOOKUP(TRUE,ISNUMBER(SEARCH(Categories[Description],tblTrans[[#This Row],[Description]])),Categories[Category],"Uncategorised")</f>
        <v>Discretionary</v>
      </c>
      <c r="J521" s="2" t="str" cm="1">
        <f t="array" ref="J521">_xlfn.XLOOKUP(TRUE,ISNUMBER(SEARCH(Categories[Description],tblTrans[[#This Row],[Description]])),Categories[Category Type],"Uncategorised")</f>
        <v>Expense</v>
      </c>
    </row>
    <row r="522" spans="2:10" x14ac:dyDescent="0.25">
      <c r="B522" t="s">
        <v>63</v>
      </c>
      <c r="C522" s="1">
        <v>46320</v>
      </c>
      <c r="D522" t="s">
        <v>196</v>
      </c>
      <c r="E522" s="2">
        <v>71.500000000000028</v>
      </c>
      <c r="F522" s="2"/>
      <c r="G522" s="2">
        <f>tblTrans[[#This Row],[Credit (Income)]]-tblTrans[[#This Row],[Debit (Spend)]]</f>
        <v>-71.500000000000028</v>
      </c>
      <c r="H522" s="2" t="str" cm="1">
        <f t="array" ref="H522">_xlfn.XLOOKUP(TRUE,ISNUMBER(SEARCH(Categories[Description],tblTrans[[#This Row],[Description]])),Categories[Subcategory],"Uncategorised")</f>
        <v>MV Fuel</v>
      </c>
      <c r="I522" s="2" t="str" cm="1">
        <f t="array" ref="I522">_xlfn.XLOOKUP(TRUE,ISNUMBER(SEARCH(Categories[Description],tblTrans[[#This Row],[Description]])),Categories[Category],"Uncategorised")</f>
        <v>Transport</v>
      </c>
      <c r="J522" s="2" t="str" cm="1">
        <f t="array" ref="J522">_xlfn.XLOOKUP(TRUE,ISNUMBER(SEARCH(Categories[Description],tblTrans[[#This Row],[Description]])),Categories[Category Type],"Uncategorised")</f>
        <v>Expense</v>
      </c>
    </row>
    <row r="523" spans="2:10" x14ac:dyDescent="0.25">
      <c r="B523" t="s">
        <v>63</v>
      </c>
      <c r="C523" s="1">
        <v>46320</v>
      </c>
      <c r="D523" t="s">
        <v>64</v>
      </c>
      <c r="E523" s="2">
        <v>5</v>
      </c>
      <c r="F523" s="2"/>
      <c r="G523" s="2">
        <f>tblTrans[[#This Row],[Credit (Income)]]-tblTrans[[#This Row],[Debit (Spend)]]</f>
        <v>-5</v>
      </c>
      <c r="H523" s="2" t="str" cm="1">
        <f t="array" ref="H523">_xlfn.XLOOKUP(TRUE,ISNUMBER(SEARCH(Categories[Description],tblTrans[[#This Row],[Description]])),Categories[Subcategory],"Uncategorised")</f>
        <v>Coffee</v>
      </c>
      <c r="I523" s="2" t="str" cm="1">
        <f t="array" ref="I523">_xlfn.XLOOKUP(TRUE,ISNUMBER(SEARCH(Categories[Description],tblTrans[[#This Row],[Description]])),Categories[Category],"Uncategorised")</f>
        <v>Discretionary</v>
      </c>
      <c r="J523" s="2" t="str" cm="1">
        <f t="array" ref="J523">_xlfn.XLOOKUP(TRUE,ISNUMBER(SEARCH(Categories[Description],tblTrans[[#This Row],[Description]])),Categories[Category Type],"Uncategorised")</f>
        <v>Expense</v>
      </c>
    </row>
    <row r="524" spans="2:10" x14ac:dyDescent="0.25">
      <c r="B524" t="s">
        <v>63</v>
      </c>
      <c r="C524" s="1">
        <v>46321</v>
      </c>
      <c r="D524" t="s">
        <v>64</v>
      </c>
      <c r="E524" s="2">
        <v>5</v>
      </c>
      <c r="F524" s="2"/>
      <c r="G524" s="2">
        <f>tblTrans[[#This Row],[Credit (Income)]]-tblTrans[[#This Row],[Debit (Spend)]]</f>
        <v>-5</v>
      </c>
      <c r="H524" s="2" t="str" cm="1">
        <f t="array" ref="H524">_xlfn.XLOOKUP(TRUE,ISNUMBER(SEARCH(Categories[Description],tblTrans[[#This Row],[Description]])),Categories[Subcategory],"Uncategorised")</f>
        <v>Coffee</v>
      </c>
      <c r="I524" s="2" t="str" cm="1">
        <f t="array" ref="I524">_xlfn.XLOOKUP(TRUE,ISNUMBER(SEARCH(Categories[Description],tblTrans[[#This Row],[Description]])),Categories[Category],"Uncategorised")</f>
        <v>Discretionary</v>
      </c>
      <c r="J524" s="2" t="str" cm="1">
        <f t="array" ref="J524">_xlfn.XLOOKUP(TRUE,ISNUMBER(SEARCH(Categories[Description],tblTrans[[#This Row],[Description]])),Categories[Category Type],"Uncategorised")</f>
        <v>Expense</v>
      </c>
    </row>
    <row r="525" spans="2:10" x14ac:dyDescent="0.25">
      <c r="B525" t="s">
        <v>63</v>
      </c>
      <c r="C525" s="1">
        <v>46322</v>
      </c>
      <c r="D525" t="s">
        <v>64</v>
      </c>
      <c r="E525" s="2">
        <v>5</v>
      </c>
      <c r="F525" s="2"/>
      <c r="G525" s="2">
        <f>tblTrans[[#This Row],[Credit (Income)]]-tblTrans[[#This Row],[Debit (Spend)]]</f>
        <v>-5</v>
      </c>
      <c r="H525" s="2" t="str" cm="1">
        <f t="array" ref="H525">_xlfn.XLOOKUP(TRUE,ISNUMBER(SEARCH(Categories[Description],tblTrans[[#This Row],[Description]])),Categories[Subcategory],"Uncategorised")</f>
        <v>Coffee</v>
      </c>
      <c r="I525" s="2" t="str" cm="1">
        <f t="array" ref="I525">_xlfn.XLOOKUP(TRUE,ISNUMBER(SEARCH(Categories[Description],tblTrans[[#This Row],[Description]])),Categories[Category],"Uncategorised")</f>
        <v>Discretionary</v>
      </c>
      <c r="J525" s="2" t="str" cm="1">
        <f t="array" ref="J525">_xlfn.XLOOKUP(TRUE,ISNUMBER(SEARCH(Categories[Description],tblTrans[[#This Row],[Description]])),Categories[Category Type],"Uncategorised")</f>
        <v>Expense</v>
      </c>
    </row>
    <row r="526" spans="2:10" x14ac:dyDescent="0.25">
      <c r="B526" t="s">
        <v>63</v>
      </c>
      <c r="C526" s="1">
        <v>46323</v>
      </c>
      <c r="D526" t="s">
        <v>64</v>
      </c>
      <c r="E526" s="2">
        <v>5</v>
      </c>
      <c r="F526" s="2"/>
      <c r="G526" s="2">
        <f>tblTrans[[#This Row],[Credit (Income)]]-tblTrans[[#This Row],[Debit (Spend)]]</f>
        <v>-5</v>
      </c>
      <c r="H526" s="2" t="str" cm="1">
        <f t="array" ref="H526">_xlfn.XLOOKUP(TRUE,ISNUMBER(SEARCH(Categories[Description],tblTrans[[#This Row],[Description]])),Categories[Subcategory],"Uncategorised")</f>
        <v>Coffee</v>
      </c>
      <c r="I526" s="2" t="str" cm="1">
        <f t="array" ref="I526">_xlfn.XLOOKUP(TRUE,ISNUMBER(SEARCH(Categories[Description],tblTrans[[#This Row],[Description]])),Categories[Category],"Uncategorised")</f>
        <v>Discretionary</v>
      </c>
      <c r="J526" s="2" t="str" cm="1">
        <f t="array" ref="J526">_xlfn.XLOOKUP(TRUE,ISNUMBER(SEARCH(Categories[Description],tblTrans[[#This Row],[Description]])),Categories[Category Type],"Uncategorised")</f>
        <v>Expense</v>
      </c>
    </row>
    <row r="527" spans="2:10" x14ac:dyDescent="0.25">
      <c r="B527" t="s">
        <v>63</v>
      </c>
      <c r="C527" s="1">
        <v>46324</v>
      </c>
      <c r="D527" t="s">
        <v>64</v>
      </c>
      <c r="E527" s="2">
        <v>5</v>
      </c>
      <c r="F527" s="2"/>
      <c r="G527" s="2">
        <f>tblTrans[[#This Row],[Credit (Income)]]-tblTrans[[#This Row],[Debit (Spend)]]</f>
        <v>-5</v>
      </c>
      <c r="H527" s="2" t="str" cm="1">
        <f t="array" ref="H527">_xlfn.XLOOKUP(TRUE,ISNUMBER(SEARCH(Categories[Description],tblTrans[[#This Row],[Description]])),Categories[Subcategory],"Uncategorised")</f>
        <v>Coffee</v>
      </c>
      <c r="I527" s="2" t="str" cm="1">
        <f t="array" ref="I527">_xlfn.XLOOKUP(TRUE,ISNUMBER(SEARCH(Categories[Description],tblTrans[[#This Row],[Description]])),Categories[Category],"Uncategorised")</f>
        <v>Discretionary</v>
      </c>
      <c r="J527" s="2" t="str" cm="1">
        <f t="array" ref="J527">_xlfn.XLOOKUP(TRUE,ISNUMBER(SEARCH(Categories[Description],tblTrans[[#This Row],[Description]])),Categories[Category Type],"Uncategorised")</f>
        <v>Expense</v>
      </c>
    </row>
    <row r="528" spans="2:10" x14ac:dyDescent="0.25">
      <c r="B528" t="s">
        <v>63</v>
      </c>
      <c r="C528" s="1">
        <v>46324</v>
      </c>
      <c r="D528" t="s">
        <v>68</v>
      </c>
      <c r="E528" s="2">
        <v>189</v>
      </c>
      <c r="F528" s="2"/>
      <c r="G528" s="2">
        <f>tblTrans[[#This Row],[Credit (Income)]]-tblTrans[[#This Row],[Debit (Spend)]]</f>
        <v>-189</v>
      </c>
      <c r="H528" s="2" t="str" cm="1">
        <f t="array" ref="H528">_xlfn.XLOOKUP(TRUE,ISNUMBER(SEARCH(Categories[Description],tblTrans[[#This Row],[Description]])),Categories[Subcategory],"Uncategorised")</f>
        <v>Groceries</v>
      </c>
      <c r="I528" s="2" t="str" cm="1">
        <f t="array" ref="I528">_xlfn.XLOOKUP(TRUE,ISNUMBER(SEARCH(Categories[Description],tblTrans[[#This Row],[Description]])),Categories[Category],"Uncategorised")</f>
        <v>Living Expenses</v>
      </c>
      <c r="J528" s="2" t="str" cm="1">
        <f t="array" ref="J528">_xlfn.XLOOKUP(TRUE,ISNUMBER(SEARCH(Categories[Description],tblTrans[[#This Row],[Description]])),Categories[Category Type],"Uncategorised")</f>
        <v>Expense</v>
      </c>
    </row>
    <row r="529" spans="2:10" x14ac:dyDescent="0.25">
      <c r="B529" t="s">
        <v>63</v>
      </c>
      <c r="C529" s="1">
        <v>46325</v>
      </c>
      <c r="D529" t="s">
        <v>83</v>
      </c>
      <c r="E529" s="2">
        <v>133.80000000000001</v>
      </c>
      <c r="F529" s="2"/>
      <c r="G529" s="2">
        <f>tblTrans[[#This Row],[Credit (Income)]]-tblTrans[[#This Row],[Debit (Spend)]]</f>
        <v>-133.80000000000001</v>
      </c>
      <c r="H529" s="2" t="str" cm="1">
        <f t="array" ref="H529">_xlfn.XLOOKUP(TRUE,ISNUMBER(SEARCH(Categories[Description],tblTrans[[#This Row],[Description]])),Categories[Subcategory],"Uncategorised")</f>
        <v>Clothes</v>
      </c>
      <c r="I529" s="2" t="str" cm="1">
        <f t="array" ref="I529">_xlfn.XLOOKUP(TRUE,ISNUMBER(SEARCH(Categories[Description],tblTrans[[#This Row],[Description]])),Categories[Category],"Uncategorised")</f>
        <v>Discretionary</v>
      </c>
      <c r="J529" s="2" t="str" cm="1">
        <f t="array" ref="J529">_xlfn.XLOOKUP(TRUE,ISNUMBER(SEARCH(Categories[Description],tblTrans[[#This Row],[Description]])),Categories[Category Type],"Uncategorised")</f>
        <v>Expense</v>
      </c>
    </row>
    <row r="530" spans="2:10" x14ac:dyDescent="0.25">
      <c r="B530" t="s">
        <v>63</v>
      </c>
      <c r="C530" s="1">
        <v>46325</v>
      </c>
      <c r="D530" t="s">
        <v>84</v>
      </c>
      <c r="E530" s="2">
        <v>184.39999999999998</v>
      </c>
      <c r="F530" s="2"/>
      <c r="G530" s="2">
        <f>tblTrans[[#This Row],[Credit (Income)]]-tblTrans[[#This Row],[Debit (Spend)]]</f>
        <v>-184.39999999999998</v>
      </c>
      <c r="H530" s="2" t="str" cm="1">
        <f t="array" ref="H530">_xlfn.XLOOKUP(TRUE,ISNUMBER(SEARCH(Categories[Description],tblTrans[[#This Row],[Description]])),Categories[Subcategory],"Uncategorised")</f>
        <v>Entertainment</v>
      </c>
      <c r="I530" s="2" t="str" cm="1">
        <f t="array" ref="I530">_xlfn.XLOOKUP(TRUE,ISNUMBER(SEARCH(Categories[Description],tblTrans[[#This Row],[Description]])),Categories[Category],"Uncategorised")</f>
        <v>Discretionary</v>
      </c>
      <c r="J530" s="2" t="str" cm="1">
        <f t="array" ref="J530">_xlfn.XLOOKUP(TRUE,ISNUMBER(SEARCH(Categories[Description],tblTrans[[#This Row],[Description]])),Categories[Category Type],"Uncategorised")</f>
        <v>Expense</v>
      </c>
    </row>
    <row r="531" spans="2:10" x14ac:dyDescent="0.25">
      <c r="B531" t="s">
        <v>63</v>
      </c>
      <c r="C531" s="1">
        <v>46326</v>
      </c>
      <c r="D531" t="s">
        <v>72</v>
      </c>
      <c r="E531" s="2">
        <v>154.49999999999997</v>
      </c>
      <c r="F531" s="2"/>
      <c r="G531" s="2">
        <f>tblTrans[[#This Row],[Credit (Income)]]-tblTrans[[#This Row],[Debit (Spend)]]</f>
        <v>-154.49999999999997</v>
      </c>
      <c r="H531" s="2" t="str" cm="1">
        <f t="array" ref="H531">_xlfn.XLOOKUP(TRUE,ISNUMBER(SEARCH(Categories[Description],tblTrans[[#This Row],[Description]])),Categories[Subcategory],"Uncategorised")</f>
        <v>Clothes</v>
      </c>
      <c r="I531" s="2" t="str" cm="1">
        <f t="array" ref="I531">_xlfn.XLOOKUP(TRUE,ISNUMBER(SEARCH(Categories[Description],tblTrans[[#This Row],[Description]])),Categories[Category],"Uncategorised")</f>
        <v>Discretionary</v>
      </c>
      <c r="J531" s="2" t="str" cm="1">
        <f t="array" ref="J531">_xlfn.XLOOKUP(TRUE,ISNUMBER(SEARCH(Categories[Description],tblTrans[[#This Row],[Description]])),Categories[Category Type],"Uncategorised")</f>
        <v>Expense</v>
      </c>
    </row>
    <row r="532" spans="2:10" x14ac:dyDescent="0.25">
      <c r="B532" t="s">
        <v>63</v>
      </c>
      <c r="C532" s="1">
        <v>46326</v>
      </c>
      <c r="D532" t="s">
        <v>74</v>
      </c>
      <c r="E532" s="2">
        <v>32.1</v>
      </c>
      <c r="F532" s="2"/>
      <c r="G532" s="2">
        <f>tblTrans[[#This Row],[Credit (Income)]]-tblTrans[[#This Row],[Debit (Spend)]]</f>
        <v>-32.1</v>
      </c>
      <c r="H532" s="2" t="str" cm="1">
        <f t="array" ref="H532">_xlfn.XLOOKUP(TRUE,ISNUMBER(SEARCH(Categories[Description],tblTrans[[#This Row],[Description]])),Categories[Subcategory],"Uncategorised")</f>
        <v>Taxi</v>
      </c>
      <c r="I532" s="2" t="str" cm="1">
        <f t="array" ref="I532">_xlfn.XLOOKUP(TRUE,ISNUMBER(SEARCH(Categories[Description],tblTrans[[#This Row],[Description]])),Categories[Category],"Uncategorised")</f>
        <v>Transport</v>
      </c>
      <c r="J532" s="2" t="str" cm="1">
        <f t="array" ref="J532">_xlfn.XLOOKUP(TRUE,ISNUMBER(SEARCH(Categories[Description],tblTrans[[#This Row],[Description]])),Categories[Category Type],"Uncategorised")</f>
        <v>Expense</v>
      </c>
    </row>
    <row r="533" spans="2:10" x14ac:dyDescent="0.25">
      <c r="B533" t="s">
        <v>63</v>
      </c>
      <c r="C533" s="1">
        <v>46326</v>
      </c>
      <c r="D533" t="s">
        <v>90</v>
      </c>
      <c r="E533" s="2">
        <v>15</v>
      </c>
      <c r="F533" s="2"/>
      <c r="G533" s="2">
        <f>tblTrans[[#This Row],[Credit (Income)]]-tblTrans[[#This Row],[Debit (Spend)]]</f>
        <v>-15</v>
      </c>
      <c r="H533" s="2" t="str" cm="1">
        <f t="array" ref="H533">_xlfn.XLOOKUP(TRUE,ISNUMBER(SEARCH(Categories[Description],tblTrans[[#This Row],[Description]])),Categories[Subcategory],"Uncategorised")</f>
        <v>Restaurant</v>
      </c>
      <c r="I533" s="2" t="str" cm="1">
        <f t="array" ref="I533">_xlfn.XLOOKUP(TRUE,ISNUMBER(SEARCH(Categories[Description],tblTrans[[#This Row],[Description]])),Categories[Category],"Uncategorised")</f>
        <v>Discretionary</v>
      </c>
      <c r="J533" s="2" t="str" cm="1">
        <f t="array" ref="J533">_xlfn.XLOOKUP(TRUE,ISNUMBER(SEARCH(Categories[Description],tblTrans[[#This Row],[Description]])),Categories[Category Type],"Uncategorised")</f>
        <v>Expense</v>
      </c>
    </row>
  </sheetData>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7C56F-0CBE-4A85-B5AD-654C32166287}">
  <sheetPr codeName="Sheet6"/>
  <dimension ref="A1:E39"/>
  <sheetViews>
    <sheetView showGridLines="0" zoomScale="115" zoomScaleNormal="115" workbookViewId="0">
      <selection activeCell="H15" sqref="H15"/>
    </sheetView>
  </sheetViews>
  <sheetFormatPr defaultRowHeight="15" x14ac:dyDescent="0.25"/>
  <cols>
    <col min="1" max="1" width="3" customWidth="1"/>
    <col min="2" max="2" width="21.7109375" bestFit="1" customWidth="1"/>
    <col min="3" max="3" width="15.5703125" bestFit="1" customWidth="1"/>
    <col min="4" max="4" width="15.28515625" bestFit="1" customWidth="1"/>
    <col min="5" max="5" width="16.28515625" bestFit="1" customWidth="1"/>
  </cols>
  <sheetData>
    <row r="1" spans="1:5" s="48" customFormat="1" ht="54" customHeight="1" x14ac:dyDescent="0.25">
      <c r="A1" s="49"/>
      <c r="B1" s="50" t="s">
        <v>129</v>
      </c>
    </row>
    <row r="3" spans="1:5" x14ac:dyDescent="0.25">
      <c r="B3" t="s">
        <v>53</v>
      </c>
      <c r="C3" t="s">
        <v>8</v>
      </c>
      <c r="D3" t="s">
        <v>50</v>
      </c>
      <c r="E3" t="s">
        <v>49</v>
      </c>
    </row>
    <row r="4" spans="1:5" x14ac:dyDescent="0.25">
      <c r="B4" t="s">
        <v>62</v>
      </c>
      <c r="C4" t="s">
        <v>21</v>
      </c>
      <c r="D4" t="s">
        <v>113</v>
      </c>
      <c r="E4" t="s">
        <v>19</v>
      </c>
    </row>
    <row r="5" spans="1:5" x14ac:dyDescent="0.25">
      <c r="B5" t="s">
        <v>91</v>
      </c>
      <c r="C5" t="s">
        <v>22</v>
      </c>
      <c r="D5" t="s">
        <v>114</v>
      </c>
      <c r="E5" t="s">
        <v>19</v>
      </c>
    </row>
    <row r="6" spans="1:5" x14ac:dyDescent="0.25">
      <c r="B6" t="s">
        <v>195</v>
      </c>
      <c r="C6" t="s">
        <v>32</v>
      </c>
      <c r="D6" t="s">
        <v>29</v>
      </c>
      <c r="E6" t="s">
        <v>26</v>
      </c>
    </row>
    <row r="7" spans="1:5" x14ac:dyDescent="0.25">
      <c r="B7" t="s">
        <v>69</v>
      </c>
      <c r="C7" t="s">
        <v>37</v>
      </c>
      <c r="D7" t="s">
        <v>36</v>
      </c>
      <c r="E7" t="s">
        <v>26</v>
      </c>
    </row>
    <row r="8" spans="1:5" x14ac:dyDescent="0.25">
      <c r="B8" t="s">
        <v>65</v>
      </c>
      <c r="C8" t="s">
        <v>40</v>
      </c>
      <c r="D8" t="s">
        <v>36</v>
      </c>
      <c r="E8" t="s">
        <v>26</v>
      </c>
    </row>
    <row r="9" spans="1:5" x14ac:dyDescent="0.25">
      <c r="B9" t="s">
        <v>71</v>
      </c>
      <c r="C9" t="s">
        <v>32</v>
      </c>
      <c r="D9" t="s">
        <v>29</v>
      </c>
      <c r="E9" t="s">
        <v>26</v>
      </c>
    </row>
    <row r="10" spans="1:5" x14ac:dyDescent="0.25">
      <c r="B10" t="s">
        <v>72</v>
      </c>
      <c r="C10" t="s">
        <v>30</v>
      </c>
      <c r="D10" t="s">
        <v>29</v>
      </c>
      <c r="E10" t="s">
        <v>26</v>
      </c>
    </row>
    <row r="11" spans="1:5" x14ac:dyDescent="0.25">
      <c r="B11" t="s">
        <v>66</v>
      </c>
      <c r="C11" t="s">
        <v>47</v>
      </c>
      <c r="D11" t="s">
        <v>118</v>
      </c>
      <c r="E11" t="s">
        <v>26</v>
      </c>
    </row>
    <row r="12" spans="1:5" x14ac:dyDescent="0.25">
      <c r="B12" t="s">
        <v>90</v>
      </c>
      <c r="C12" t="s">
        <v>28</v>
      </c>
      <c r="D12" t="s">
        <v>29</v>
      </c>
      <c r="E12" t="s">
        <v>26</v>
      </c>
    </row>
    <row r="13" spans="1:5" x14ac:dyDescent="0.25">
      <c r="B13" t="s">
        <v>197</v>
      </c>
      <c r="C13" t="s">
        <v>45</v>
      </c>
      <c r="D13" t="s">
        <v>44</v>
      </c>
      <c r="E13" t="s">
        <v>26</v>
      </c>
    </row>
    <row r="14" spans="1:5" x14ac:dyDescent="0.25">
      <c r="B14" t="s">
        <v>85</v>
      </c>
      <c r="C14" t="s">
        <v>30</v>
      </c>
      <c r="D14" t="s">
        <v>29</v>
      </c>
      <c r="E14" t="s">
        <v>26</v>
      </c>
    </row>
    <row r="15" spans="1:5" x14ac:dyDescent="0.25">
      <c r="B15" t="s">
        <v>81</v>
      </c>
      <c r="C15" t="s">
        <v>28</v>
      </c>
      <c r="D15" t="s">
        <v>29</v>
      </c>
      <c r="E15" t="s">
        <v>26</v>
      </c>
    </row>
    <row r="16" spans="1:5" x14ac:dyDescent="0.25">
      <c r="B16" t="s">
        <v>68</v>
      </c>
      <c r="C16" t="s">
        <v>38</v>
      </c>
      <c r="D16" t="s">
        <v>36</v>
      </c>
      <c r="E16" t="s">
        <v>26</v>
      </c>
    </row>
    <row r="17" spans="2:5" x14ac:dyDescent="0.25">
      <c r="B17" t="s">
        <v>64</v>
      </c>
      <c r="C17" t="s">
        <v>27</v>
      </c>
      <c r="D17" t="s">
        <v>29</v>
      </c>
      <c r="E17" t="s">
        <v>26</v>
      </c>
    </row>
    <row r="18" spans="2:5" x14ac:dyDescent="0.25">
      <c r="B18" t="s">
        <v>93</v>
      </c>
      <c r="C18" t="s">
        <v>33</v>
      </c>
      <c r="D18" t="s">
        <v>29</v>
      </c>
      <c r="E18" t="s">
        <v>26</v>
      </c>
    </row>
    <row r="19" spans="2:5" x14ac:dyDescent="0.25">
      <c r="B19" t="s">
        <v>58</v>
      </c>
      <c r="C19" t="s">
        <v>23</v>
      </c>
      <c r="D19" t="s">
        <v>114</v>
      </c>
      <c r="E19" t="s">
        <v>19</v>
      </c>
    </row>
    <row r="20" spans="2:5" x14ac:dyDescent="0.25">
      <c r="B20" t="s">
        <v>73</v>
      </c>
      <c r="C20" t="s">
        <v>28</v>
      </c>
      <c r="D20" t="s">
        <v>29</v>
      </c>
      <c r="E20" t="s">
        <v>26</v>
      </c>
    </row>
    <row r="21" spans="2:5" x14ac:dyDescent="0.25">
      <c r="B21" t="s">
        <v>75</v>
      </c>
      <c r="C21" t="s">
        <v>35</v>
      </c>
      <c r="D21" t="s">
        <v>29</v>
      </c>
      <c r="E21" t="s">
        <v>26</v>
      </c>
    </row>
    <row r="22" spans="2:5" x14ac:dyDescent="0.25">
      <c r="B22" t="s">
        <v>77</v>
      </c>
      <c r="C22" t="s">
        <v>39</v>
      </c>
      <c r="D22" t="s">
        <v>36</v>
      </c>
      <c r="E22" t="s">
        <v>26</v>
      </c>
    </row>
    <row r="23" spans="2:5" x14ac:dyDescent="0.25">
      <c r="B23" t="s">
        <v>80</v>
      </c>
      <c r="C23" t="s">
        <v>28</v>
      </c>
      <c r="D23" t="s">
        <v>29</v>
      </c>
      <c r="E23" t="s">
        <v>26</v>
      </c>
    </row>
    <row r="24" spans="2:5" x14ac:dyDescent="0.25">
      <c r="B24" t="s">
        <v>78</v>
      </c>
      <c r="C24" t="s">
        <v>34</v>
      </c>
      <c r="D24" t="s">
        <v>29</v>
      </c>
      <c r="E24" t="s">
        <v>26</v>
      </c>
    </row>
    <row r="25" spans="2:5" x14ac:dyDescent="0.25">
      <c r="B25" t="s">
        <v>24</v>
      </c>
      <c r="C25" t="s">
        <v>24</v>
      </c>
      <c r="D25" t="s">
        <v>114</v>
      </c>
      <c r="E25" t="s">
        <v>19</v>
      </c>
    </row>
    <row r="26" spans="2:5" x14ac:dyDescent="0.25">
      <c r="B26" t="s">
        <v>76</v>
      </c>
      <c r="C26" t="s">
        <v>42</v>
      </c>
      <c r="D26" t="s">
        <v>41</v>
      </c>
      <c r="E26" t="s">
        <v>26</v>
      </c>
    </row>
    <row r="27" spans="2:5" x14ac:dyDescent="0.25">
      <c r="B27" t="s">
        <v>89</v>
      </c>
      <c r="C27" t="s">
        <v>30</v>
      </c>
      <c r="D27" t="s">
        <v>29</v>
      </c>
      <c r="E27" t="s">
        <v>26</v>
      </c>
    </row>
    <row r="28" spans="2:5" x14ac:dyDescent="0.25">
      <c r="B28" t="s">
        <v>79</v>
      </c>
      <c r="C28" t="s">
        <v>32</v>
      </c>
      <c r="D28" t="s">
        <v>29</v>
      </c>
      <c r="E28" t="s">
        <v>26</v>
      </c>
    </row>
    <row r="29" spans="2:5" x14ac:dyDescent="0.25">
      <c r="B29" t="s">
        <v>74</v>
      </c>
      <c r="C29" t="s">
        <v>46</v>
      </c>
      <c r="D29" t="s">
        <v>44</v>
      </c>
      <c r="E29" t="s">
        <v>26</v>
      </c>
    </row>
    <row r="30" spans="2:5" x14ac:dyDescent="0.25">
      <c r="B30" t="s">
        <v>83</v>
      </c>
      <c r="C30" t="s">
        <v>30</v>
      </c>
      <c r="D30" t="s">
        <v>29</v>
      </c>
      <c r="E30" t="s">
        <v>26</v>
      </c>
    </row>
    <row r="31" spans="2:5" x14ac:dyDescent="0.25">
      <c r="B31" t="s">
        <v>84</v>
      </c>
      <c r="C31" t="s">
        <v>32</v>
      </c>
      <c r="D31" t="s">
        <v>29</v>
      </c>
      <c r="E31" t="s">
        <v>26</v>
      </c>
    </row>
    <row r="32" spans="2:5" x14ac:dyDescent="0.25">
      <c r="B32" t="s">
        <v>60</v>
      </c>
      <c r="C32" t="s">
        <v>105</v>
      </c>
      <c r="D32" t="s">
        <v>94</v>
      </c>
      <c r="E32" t="s">
        <v>95</v>
      </c>
    </row>
    <row r="33" spans="2:5" x14ac:dyDescent="0.25">
      <c r="B33" t="s">
        <v>86</v>
      </c>
      <c r="C33" t="s">
        <v>105</v>
      </c>
      <c r="D33" t="s">
        <v>94</v>
      </c>
      <c r="E33" t="s">
        <v>95</v>
      </c>
    </row>
    <row r="34" spans="2:5" x14ac:dyDescent="0.25">
      <c r="B34" t="s">
        <v>61</v>
      </c>
      <c r="C34" t="s">
        <v>96</v>
      </c>
      <c r="D34" t="s">
        <v>94</v>
      </c>
      <c r="E34" t="s">
        <v>95</v>
      </c>
    </row>
    <row r="35" spans="2:5" x14ac:dyDescent="0.25">
      <c r="B35" t="s">
        <v>87</v>
      </c>
      <c r="C35" t="s">
        <v>96</v>
      </c>
      <c r="D35" t="s">
        <v>94</v>
      </c>
      <c r="E35" t="s">
        <v>95</v>
      </c>
    </row>
    <row r="36" spans="2:5" x14ac:dyDescent="0.25">
      <c r="B36" t="s">
        <v>67</v>
      </c>
      <c r="C36" t="s">
        <v>96</v>
      </c>
      <c r="D36" t="s">
        <v>94</v>
      </c>
      <c r="E36" t="s">
        <v>95</v>
      </c>
    </row>
    <row r="37" spans="2:5" x14ac:dyDescent="0.25">
      <c r="B37" t="s">
        <v>97</v>
      </c>
      <c r="C37" t="s">
        <v>96</v>
      </c>
      <c r="D37" t="s">
        <v>94</v>
      </c>
      <c r="E37" t="s">
        <v>95</v>
      </c>
    </row>
    <row r="38" spans="2:5" x14ac:dyDescent="0.25">
      <c r="B38" t="s">
        <v>88</v>
      </c>
      <c r="C38" t="s">
        <v>43</v>
      </c>
      <c r="D38" t="s">
        <v>41</v>
      </c>
      <c r="E38" t="s">
        <v>26</v>
      </c>
    </row>
    <row r="39" spans="2:5" x14ac:dyDescent="0.25">
      <c r="B39" t="s">
        <v>82</v>
      </c>
      <c r="C39" t="s">
        <v>31</v>
      </c>
      <c r="D39" t="s">
        <v>29</v>
      </c>
      <c r="E39" t="s">
        <v>26</v>
      </c>
    </row>
  </sheetData>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8AC8-7BD4-48B7-B1A0-5EC9D688437A}">
  <sheetPr codeName="Sheet7"/>
  <dimension ref="A1:F51"/>
  <sheetViews>
    <sheetView showGridLines="0" zoomScale="115" zoomScaleNormal="115" workbookViewId="0">
      <selection activeCell="L16" sqref="L16"/>
    </sheetView>
  </sheetViews>
  <sheetFormatPr defaultRowHeight="15" x14ac:dyDescent="0.25"/>
  <cols>
    <col min="1" max="1" width="3.85546875" customWidth="1"/>
    <col min="2" max="2" width="10.28515625" customWidth="1"/>
    <col min="3" max="3" width="11.28515625" bestFit="1" customWidth="1"/>
    <col min="4" max="4" width="17.85546875" bestFit="1" customWidth="1"/>
    <col min="5" max="5" width="15" customWidth="1"/>
    <col min="6" max="6" width="16.7109375" customWidth="1"/>
  </cols>
  <sheetData>
    <row r="1" spans="1:6" s="42" customFormat="1" ht="47.25" customHeight="1" x14ac:dyDescent="0.25">
      <c r="A1" s="43"/>
      <c r="B1" s="54" t="s">
        <v>131</v>
      </c>
    </row>
    <row r="3" spans="1:6" x14ac:dyDescent="0.25">
      <c r="B3" t="s">
        <v>51</v>
      </c>
      <c r="C3" t="s">
        <v>52</v>
      </c>
      <c r="D3" t="s">
        <v>53</v>
      </c>
      <c r="E3" t="s">
        <v>54</v>
      </c>
      <c r="F3" t="s">
        <v>55</v>
      </c>
    </row>
    <row r="4" spans="1:6" x14ac:dyDescent="0.25">
      <c r="B4" t="s">
        <v>63</v>
      </c>
      <c r="C4" s="1">
        <v>46327</v>
      </c>
      <c r="D4" t="s">
        <v>194</v>
      </c>
      <c r="E4">
        <v>6</v>
      </c>
    </row>
    <row r="5" spans="1:6" x14ac:dyDescent="0.25">
      <c r="B5" t="s">
        <v>63</v>
      </c>
      <c r="C5" s="1">
        <v>46329</v>
      </c>
      <c r="D5" t="s">
        <v>64</v>
      </c>
      <c r="E5">
        <v>5</v>
      </c>
    </row>
    <row r="6" spans="1:6" x14ac:dyDescent="0.25">
      <c r="B6" t="s">
        <v>59</v>
      </c>
      <c r="C6" s="1">
        <v>46329</v>
      </c>
      <c r="D6" t="s">
        <v>62</v>
      </c>
      <c r="F6">
        <v>4000</v>
      </c>
    </row>
    <row r="7" spans="1:6" x14ac:dyDescent="0.25">
      <c r="B7" t="s">
        <v>63</v>
      </c>
      <c r="C7" s="1">
        <v>46330</v>
      </c>
      <c r="D7" t="s">
        <v>64</v>
      </c>
      <c r="E7">
        <v>5</v>
      </c>
    </row>
    <row r="8" spans="1:6" x14ac:dyDescent="0.25">
      <c r="B8" t="s">
        <v>59</v>
      </c>
      <c r="C8" s="1">
        <v>46332</v>
      </c>
      <c r="D8" t="s">
        <v>65</v>
      </c>
      <c r="E8">
        <v>927</v>
      </c>
    </row>
    <row r="9" spans="1:6" x14ac:dyDescent="0.25">
      <c r="B9" t="s">
        <v>59</v>
      </c>
      <c r="C9" s="1">
        <v>46332</v>
      </c>
      <c r="D9" t="s">
        <v>66</v>
      </c>
      <c r="E9">
        <v>150</v>
      </c>
    </row>
    <row r="10" spans="1:6" x14ac:dyDescent="0.25">
      <c r="B10" t="s">
        <v>63</v>
      </c>
      <c r="C10" s="1">
        <v>46332</v>
      </c>
      <c r="D10" t="s">
        <v>194</v>
      </c>
      <c r="E10">
        <v>6</v>
      </c>
    </row>
    <row r="11" spans="1:6" x14ac:dyDescent="0.25">
      <c r="B11" t="s">
        <v>63</v>
      </c>
      <c r="C11" s="1">
        <v>46332</v>
      </c>
      <c r="D11" t="s">
        <v>64</v>
      </c>
      <c r="E11">
        <v>5</v>
      </c>
    </row>
    <row r="12" spans="1:6" x14ac:dyDescent="0.25">
      <c r="B12" t="s">
        <v>63</v>
      </c>
      <c r="C12" s="1">
        <v>46333</v>
      </c>
      <c r="D12" t="s">
        <v>64</v>
      </c>
      <c r="E12">
        <v>5</v>
      </c>
    </row>
    <row r="13" spans="1:6" x14ac:dyDescent="0.25">
      <c r="B13" t="s">
        <v>63</v>
      </c>
      <c r="C13" s="1">
        <v>46334</v>
      </c>
      <c r="D13" t="s">
        <v>64</v>
      </c>
      <c r="E13">
        <v>5</v>
      </c>
    </row>
    <row r="14" spans="1:6" x14ac:dyDescent="0.25">
      <c r="B14" t="s">
        <v>63</v>
      </c>
      <c r="C14" s="1">
        <v>46334</v>
      </c>
      <c r="D14" t="s">
        <v>68</v>
      </c>
      <c r="E14">
        <v>160</v>
      </c>
    </row>
    <row r="15" spans="1:6" x14ac:dyDescent="0.25">
      <c r="B15" t="s">
        <v>59</v>
      </c>
      <c r="C15" s="1">
        <v>46337</v>
      </c>
      <c r="D15" t="s">
        <v>69</v>
      </c>
      <c r="E15">
        <v>49</v>
      </c>
    </row>
    <row r="16" spans="1:6" x14ac:dyDescent="0.25">
      <c r="B16" t="s">
        <v>63</v>
      </c>
      <c r="C16" s="1">
        <v>46337</v>
      </c>
      <c r="D16" t="s">
        <v>64</v>
      </c>
      <c r="E16">
        <v>5</v>
      </c>
    </row>
    <row r="17" spans="2:5" x14ac:dyDescent="0.25">
      <c r="B17" t="s">
        <v>63</v>
      </c>
      <c r="C17" s="1">
        <v>46338</v>
      </c>
      <c r="D17" t="s">
        <v>194</v>
      </c>
      <c r="E17">
        <v>6</v>
      </c>
    </row>
    <row r="18" spans="2:5" x14ac:dyDescent="0.25">
      <c r="B18" t="s">
        <v>63</v>
      </c>
      <c r="C18" s="1">
        <v>46339</v>
      </c>
      <c r="D18" t="s">
        <v>70</v>
      </c>
      <c r="E18">
        <v>94</v>
      </c>
    </row>
    <row r="19" spans="2:5" x14ac:dyDescent="0.25">
      <c r="B19" t="s">
        <v>63</v>
      </c>
      <c r="C19" s="1">
        <v>46339</v>
      </c>
      <c r="D19" t="s">
        <v>64</v>
      </c>
      <c r="E19">
        <v>5</v>
      </c>
    </row>
    <row r="20" spans="2:5" x14ac:dyDescent="0.25">
      <c r="B20" t="s">
        <v>63</v>
      </c>
      <c r="C20" s="1">
        <v>46340</v>
      </c>
      <c r="D20" t="s">
        <v>64</v>
      </c>
      <c r="E20">
        <v>5</v>
      </c>
    </row>
    <row r="21" spans="2:5" x14ac:dyDescent="0.25">
      <c r="B21" t="s">
        <v>63</v>
      </c>
      <c r="C21" s="1">
        <v>46341</v>
      </c>
      <c r="D21" t="s">
        <v>68</v>
      </c>
      <c r="E21">
        <v>133</v>
      </c>
    </row>
    <row r="22" spans="2:5" x14ac:dyDescent="0.25">
      <c r="B22" t="s">
        <v>63</v>
      </c>
      <c r="C22" s="1">
        <v>46341</v>
      </c>
      <c r="D22" t="s">
        <v>64</v>
      </c>
      <c r="E22">
        <v>5</v>
      </c>
    </row>
    <row r="23" spans="2:5" x14ac:dyDescent="0.25">
      <c r="B23" t="s">
        <v>63</v>
      </c>
      <c r="C23" s="1">
        <v>46342</v>
      </c>
      <c r="D23" t="s">
        <v>64</v>
      </c>
      <c r="E23">
        <v>5</v>
      </c>
    </row>
    <row r="24" spans="2:5" x14ac:dyDescent="0.25">
      <c r="B24" t="s">
        <v>63</v>
      </c>
      <c r="C24" s="1">
        <v>46342</v>
      </c>
      <c r="D24" t="s">
        <v>71</v>
      </c>
      <c r="E24">
        <v>36</v>
      </c>
    </row>
    <row r="25" spans="2:5" x14ac:dyDescent="0.25">
      <c r="B25" t="s">
        <v>63</v>
      </c>
      <c r="C25" s="1">
        <v>46342</v>
      </c>
      <c r="D25" t="s">
        <v>72</v>
      </c>
      <c r="E25">
        <v>74</v>
      </c>
    </row>
    <row r="26" spans="2:5" x14ac:dyDescent="0.25">
      <c r="B26" t="s">
        <v>63</v>
      </c>
      <c r="C26" s="1">
        <v>46342</v>
      </c>
      <c r="D26" t="s">
        <v>73</v>
      </c>
      <c r="E26">
        <v>72</v>
      </c>
    </row>
    <row r="27" spans="2:5" x14ac:dyDescent="0.25">
      <c r="B27" t="s">
        <v>63</v>
      </c>
      <c r="C27" s="1">
        <v>46343</v>
      </c>
      <c r="D27" t="s">
        <v>74</v>
      </c>
      <c r="E27">
        <v>28</v>
      </c>
    </row>
    <row r="28" spans="2:5" x14ac:dyDescent="0.25">
      <c r="B28" t="s">
        <v>59</v>
      </c>
      <c r="C28" s="1">
        <v>46344</v>
      </c>
      <c r="D28" t="s">
        <v>75</v>
      </c>
      <c r="E28">
        <v>30</v>
      </c>
    </row>
    <row r="29" spans="2:5" x14ac:dyDescent="0.25">
      <c r="B29" t="s">
        <v>63</v>
      </c>
      <c r="C29" s="1">
        <v>46344</v>
      </c>
      <c r="D29" t="s">
        <v>64</v>
      </c>
      <c r="E29">
        <v>5</v>
      </c>
    </row>
    <row r="30" spans="2:5" x14ac:dyDescent="0.25">
      <c r="B30" t="s">
        <v>63</v>
      </c>
      <c r="C30" s="1">
        <v>46345</v>
      </c>
      <c r="D30" t="s">
        <v>64</v>
      </c>
      <c r="E30">
        <v>5</v>
      </c>
    </row>
    <row r="31" spans="2:5" x14ac:dyDescent="0.25">
      <c r="B31" t="s">
        <v>59</v>
      </c>
      <c r="C31" s="1">
        <v>46345</v>
      </c>
      <c r="D31" t="s">
        <v>77</v>
      </c>
      <c r="E31">
        <v>40</v>
      </c>
    </row>
    <row r="32" spans="2:5" x14ac:dyDescent="0.25">
      <c r="B32" t="s">
        <v>63</v>
      </c>
      <c r="C32" s="1">
        <v>46346</v>
      </c>
      <c r="D32" t="s">
        <v>79</v>
      </c>
      <c r="E32">
        <v>35</v>
      </c>
    </row>
    <row r="33" spans="2:5" x14ac:dyDescent="0.25">
      <c r="B33" t="s">
        <v>63</v>
      </c>
      <c r="C33" s="1">
        <v>46346</v>
      </c>
      <c r="D33" t="s">
        <v>64</v>
      </c>
      <c r="E33">
        <v>5</v>
      </c>
    </row>
    <row r="34" spans="2:5" x14ac:dyDescent="0.25">
      <c r="B34" t="s">
        <v>63</v>
      </c>
      <c r="C34" s="1">
        <v>46347</v>
      </c>
      <c r="D34" t="s">
        <v>64</v>
      </c>
      <c r="E34">
        <v>5</v>
      </c>
    </row>
    <row r="35" spans="2:5" x14ac:dyDescent="0.25">
      <c r="B35" t="s">
        <v>63</v>
      </c>
      <c r="C35" s="1">
        <v>46348</v>
      </c>
      <c r="D35" t="s">
        <v>64</v>
      </c>
      <c r="E35">
        <v>5</v>
      </c>
    </row>
    <row r="36" spans="2:5" x14ac:dyDescent="0.25">
      <c r="B36" t="s">
        <v>63</v>
      </c>
      <c r="C36" s="1">
        <v>46348</v>
      </c>
      <c r="D36" t="s">
        <v>68</v>
      </c>
      <c r="E36">
        <v>214</v>
      </c>
    </row>
    <row r="37" spans="2:5" x14ac:dyDescent="0.25">
      <c r="B37" t="s">
        <v>63</v>
      </c>
      <c r="C37" s="1">
        <v>46349</v>
      </c>
      <c r="D37" t="s">
        <v>80</v>
      </c>
      <c r="E37">
        <v>59</v>
      </c>
    </row>
    <row r="38" spans="2:5" x14ac:dyDescent="0.25">
      <c r="B38" t="s">
        <v>63</v>
      </c>
      <c r="C38" s="1">
        <v>46350</v>
      </c>
      <c r="D38" t="s">
        <v>81</v>
      </c>
      <c r="E38">
        <v>13</v>
      </c>
    </row>
    <row r="39" spans="2:5" x14ac:dyDescent="0.25">
      <c r="B39" t="s">
        <v>59</v>
      </c>
      <c r="C39" s="1">
        <v>46351</v>
      </c>
      <c r="D39" t="s">
        <v>82</v>
      </c>
      <c r="E39">
        <v>55</v>
      </c>
    </row>
    <row r="40" spans="2:5" x14ac:dyDescent="0.25">
      <c r="B40" t="s">
        <v>63</v>
      </c>
      <c r="C40" s="1">
        <v>46351</v>
      </c>
      <c r="D40" t="s">
        <v>70</v>
      </c>
      <c r="E40">
        <v>69</v>
      </c>
    </row>
    <row r="41" spans="2:5" x14ac:dyDescent="0.25">
      <c r="B41" t="s">
        <v>63</v>
      </c>
      <c r="C41" s="1">
        <v>46351</v>
      </c>
      <c r="D41" t="s">
        <v>64</v>
      </c>
      <c r="E41">
        <v>5</v>
      </c>
    </row>
    <row r="42" spans="2:5" x14ac:dyDescent="0.25">
      <c r="B42" t="s">
        <v>63</v>
      </c>
      <c r="C42" s="1">
        <v>46352</v>
      </c>
      <c r="D42" t="s">
        <v>64</v>
      </c>
      <c r="E42">
        <v>5</v>
      </c>
    </row>
    <row r="43" spans="2:5" x14ac:dyDescent="0.25">
      <c r="B43" t="s">
        <v>63</v>
      </c>
      <c r="C43" s="1">
        <v>46353</v>
      </c>
      <c r="D43" t="s">
        <v>64</v>
      </c>
      <c r="E43">
        <v>5</v>
      </c>
    </row>
    <row r="44" spans="2:5" x14ac:dyDescent="0.25">
      <c r="B44" t="s">
        <v>63</v>
      </c>
      <c r="C44" s="1">
        <v>46354</v>
      </c>
      <c r="D44" t="s">
        <v>64</v>
      </c>
      <c r="E44">
        <v>5</v>
      </c>
    </row>
    <row r="45" spans="2:5" x14ac:dyDescent="0.25">
      <c r="B45" t="s">
        <v>63</v>
      </c>
      <c r="C45" s="1">
        <v>46355</v>
      </c>
      <c r="D45" t="s">
        <v>64</v>
      </c>
      <c r="E45">
        <v>5</v>
      </c>
    </row>
    <row r="46" spans="2:5" x14ac:dyDescent="0.25">
      <c r="B46" t="s">
        <v>63</v>
      </c>
      <c r="C46" s="1">
        <v>46355</v>
      </c>
      <c r="D46" t="s">
        <v>68</v>
      </c>
      <c r="E46">
        <v>210</v>
      </c>
    </row>
    <row r="47" spans="2:5" x14ac:dyDescent="0.25">
      <c r="B47" t="s">
        <v>63</v>
      </c>
      <c r="C47" s="1">
        <v>46356</v>
      </c>
      <c r="D47" t="s">
        <v>72</v>
      </c>
      <c r="E47">
        <v>239</v>
      </c>
    </row>
    <row r="48" spans="2:5" x14ac:dyDescent="0.25">
      <c r="B48" t="s">
        <v>63</v>
      </c>
      <c r="C48" s="1">
        <v>46356</v>
      </c>
      <c r="D48" t="s">
        <v>74</v>
      </c>
      <c r="E48">
        <v>40</v>
      </c>
    </row>
    <row r="49" spans="2:6" x14ac:dyDescent="0.25">
      <c r="B49" t="s">
        <v>63</v>
      </c>
      <c r="C49" s="1">
        <v>46356</v>
      </c>
      <c r="D49" t="s">
        <v>90</v>
      </c>
      <c r="E49">
        <v>30</v>
      </c>
    </row>
    <row r="50" spans="2:6" x14ac:dyDescent="0.25">
      <c r="B50" t="s">
        <v>57</v>
      </c>
      <c r="C50" s="1">
        <v>46356</v>
      </c>
      <c r="D50" t="s">
        <v>24</v>
      </c>
      <c r="F50">
        <v>1745</v>
      </c>
    </row>
    <row r="51" spans="2:6" x14ac:dyDescent="0.25">
      <c r="B51" t="s">
        <v>59</v>
      </c>
      <c r="C51" s="1">
        <v>46356</v>
      </c>
      <c r="D51" t="s">
        <v>60</v>
      </c>
      <c r="E51">
        <v>200</v>
      </c>
    </row>
  </sheetData>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2A7F-252B-4112-9F18-8CD4D8172175}">
  <sheetPr codeName="Sheet8"/>
  <dimension ref="A1:H40"/>
  <sheetViews>
    <sheetView showGridLines="0" showRowColHeaders="0" zoomScaleNormal="100" workbookViewId="0">
      <selection activeCell="F26" sqref="F26"/>
    </sheetView>
  </sheetViews>
  <sheetFormatPr defaultColWidth="0" defaultRowHeight="15" customHeight="1" zeroHeight="1" x14ac:dyDescent="0.25"/>
  <cols>
    <col min="1" max="1" width="4" customWidth="1"/>
    <col min="2" max="2" width="46.28515625" customWidth="1"/>
    <col min="3" max="3" width="61" customWidth="1"/>
    <col min="4" max="4" width="1.42578125" customWidth="1"/>
    <col min="5" max="7" width="9.140625" customWidth="1"/>
    <col min="8" max="16384" width="9.140625" hidden="1"/>
  </cols>
  <sheetData>
    <row r="1" spans="1:8" ht="51" customHeight="1" x14ac:dyDescent="0.25">
      <c r="A1" s="63"/>
      <c r="B1" s="57" t="s">
        <v>142</v>
      </c>
      <c r="C1" s="57"/>
      <c r="D1" s="57"/>
      <c r="E1" s="57"/>
      <c r="F1" s="57"/>
      <c r="G1" s="57"/>
      <c r="H1" s="57"/>
    </row>
    <row r="2" spans="1:8" x14ac:dyDescent="0.25"/>
    <row r="3" spans="1:8" x14ac:dyDescent="0.25">
      <c r="B3" s="60" t="s">
        <v>143</v>
      </c>
    </row>
    <row r="4" spans="1:8" x14ac:dyDescent="0.25">
      <c r="B4" s="61" t="s">
        <v>144</v>
      </c>
      <c r="C4" s="62" t="s">
        <v>145</v>
      </c>
    </row>
    <row r="5" spans="1:8" x14ac:dyDescent="0.25">
      <c r="B5" s="61" t="s">
        <v>146</v>
      </c>
      <c r="C5" s="62" t="s">
        <v>147</v>
      </c>
    </row>
    <row r="6" spans="1:8" x14ac:dyDescent="0.25">
      <c r="B6" s="61" t="s">
        <v>148</v>
      </c>
      <c r="C6" s="62" t="s">
        <v>149</v>
      </c>
    </row>
    <row r="7" spans="1:8" x14ac:dyDescent="0.25"/>
    <row r="8" spans="1:8" x14ac:dyDescent="0.25">
      <c r="B8" s="60" t="s">
        <v>150</v>
      </c>
    </row>
    <row r="9" spans="1:8" x14ac:dyDescent="0.25">
      <c r="B9" s="61" t="s">
        <v>151</v>
      </c>
      <c r="C9" s="62" t="s">
        <v>152</v>
      </c>
    </row>
    <row r="10" spans="1:8" x14ac:dyDescent="0.25"/>
    <row r="11" spans="1:8" x14ac:dyDescent="0.25">
      <c r="B11" s="60" t="s">
        <v>153</v>
      </c>
    </row>
    <row r="12" spans="1:8" x14ac:dyDescent="0.25">
      <c r="B12" s="61" t="s">
        <v>154</v>
      </c>
      <c r="C12" s="62" t="s">
        <v>155</v>
      </c>
    </row>
    <row r="13" spans="1:8" x14ac:dyDescent="0.25">
      <c r="B13" s="61" t="s">
        <v>156</v>
      </c>
      <c r="C13" s="62" t="s">
        <v>157</v>
      </c>
    </row>
    <row r="14" spans="1:8" x14ac:dyDescent="0.25">
      <c r="B14" s="61" t="s">
        <v>158</v>
      </c>
      <c r="C14" s="62" t="s">
        <v>159</v>
      </c>
    </row>
    <row r="15" spans="1:8" x14ac:dyDescent="0.25">
      <c r="B15" s="61" t="s">
        <v>160</v>
      </c>
      <c r="C15" s="62" t="s">
        <v>161</v>
      </c>
    </row>
    <row r="16" spans="1:8" x14ac:dyDescent="0.25">
      <c r="B16" s="61" t="s">
        <v>162</v>
      </c>
      <c r="C16" s="62" t="s">
        <v>163</v>
      </c>
    </row>
    <row r="17" spans="2:3" x14ac:dyDescent="0.25">
      <c r="B17" s="61" t="s">
        <v>164</v>
      </c>
      <c r="C17" s="62" t="s">
        <v>165</v>
      </c>
    </row>
    <row r="18" spans="2:3" x14ac:dyDescent="0.25">
      <c r="B18" s="61" t="s">
        <v>166</v>
      </c>
      <c r="C18" s="62" t="s">
        <v>167</v>
      </c>
    </row>
    <row r="19" spans="2:3" x14ac:dyDescent="0.25">
      <c r="B19" s="61" t="s">
        <v>168</v>
      </c>
      <c r="C19" s="62" t="s">
        <v>169</v>
      </c>
    </row>
    <row r="20" spans="2:3" x14ac:dyDescent="0.25">
      <c r="B20" s="61" t="s">
        <v>170</v>
      </c>
      <c r="C20" s="62" t="s">
        <v>171</v>
      </c>
    </row>
    <row r="21" spans="2:3" x14ac:dyDescent="0.25">
      <c r="B21" s="61" t="s">
        <v>172</v>
      </c>
      <c r="C21" s="62" t="s">
        <v>173</v>
      </c>
    </row>
    <row r="22" spans="2:3" x14ac:dyDescent="0.25">
      <c r="B22" s="61" t="s">
        <v>174</v>
      </c>
      <c r="C22" s="62" t="s">
        <v>175</v>
      </c>
    </row>
    <row r="23" spans="2:3" x14ac:dyDescent="0.25">
      <c r="B23" s="61" t="s">
        <v>176</v>
      </c>
      <c r="C23" s="62" t="s">
        <v>177</v>
      </c>
    </row>
    <row r="24" spans="2:3" x14ac:dyDescent="0.25">
      <c r="B24" s="61" t="s">
        <v>178</v>
      </c>
      <c r="C24" s="62" t="s">
        <v>179</v>
      </c>
    </row>
    <row r="25" spans="2:3" x14ac:dyDescent="0.25">
      <c r="B25" s="61" t="s">
        <v>180</v>
      </c>
      <c r="C25" s="62" t="s">
        <v>181</v>
      </c>
    </row>
    <row r="26" spans="2:3" x14ac:dyDescent="0.25">
      <c r="B26" s="61" t="s">
        <v>182</v>
      </c>
      <c r="C26" s="62" t="s">
        <v>183</v>
      </c>
    </row>
    <row r="27" spans="2:3" x14ac:dyDescent="0.25">
      <c r="B27" s="61" t="s">
        <v>184</v>
      </c>
      <c r="C27" s="62" t="s">
        <v>185</v>
      </c>
    </row>
    <row r="28" spans="2:3" x14ac:dyDescent="0.25">
      <c r="B28" s="61" t="s">
        <v>186</v>
      </c>
      <c r="C28" s="62" t="s">
        <v>187</v>
      </c>
    </row>
    <row r="29" spans="2:3" x14ac:dyDescent="0.25">
      <c r="B29" s="61" t="s">
        <v>170</v>
      </c>
      <c r="C29" s="62" t="s">
        <v>171</v>
      </c>
    </row>
    <row r="30" spans="2:3" x14ac:dyDescent="0.25">
      <c r="B30" s="61" t="s">
        <v>188</v>
      </c>
      <c r="C30" s="62" t="s">
        <v>189</v>
      </c>
    </row>
    <row r="31" spans="2:3" x14ac:dyDescent="0.25">
      <c r="B31" s="61"/>
      <c r="C31" s="62"/>
    </row>
    <row r="32" spans="2:3" x14ac:dyDescent="0.25">
      <c r="B32" s="60" t="s">
        <v>190</v>
      </c>
    </row>
    <row r="33" spans="2:3" x14ac:dyDescent="0.25">
      <c r="B33" s="61" t="s">
        <v>191</v>
      </c>
      <c r="C33" s="62" t="s">
        <v>192</v>
      </c>
    </row>
    <row r="34" spans="2:3" x14ac:dyDescent="0.25">
      <c r="B34" s="61"/>
      <c r="C34" s="62"/>
    </row>
    <row r="35" spans="2:3" x14ac:dyDescent="0.25">
      <c r="B35" s="60" t="s">
        <v>193</v>
      </c>
      <c r="C35" s="62"/>
    </row>
    <row r="36" spans="2:3" x14ac:dyDescent="0.25"/>
    <row r="37" spans="2:3" x14ac:dyDescent="0.25"/>
    <row r="38" spans="2:3" x14ac:dyDescent="0.25"/>
    <row r="39" spans="2:3" x14ac:dyDescent="0.25"/>
    <row r="40" spans="2:3" x14ac:dyDescent="0.25"/>
  </sheetData>
  <hyperlinks>
    <hyperlink ref="C5" r:id="rId1" display="http://www.myonlinetraininghub.com/category/excel-charts" xr:uid="{58B6E303-3D7B-4C82-B877-BAF8AE34B8B8}"/>
    <hyperlink ref="C6" r:id="rId2" display="http://www.myonlinetraininghub.com/category/excel-dashboard" xr:uid="{E92EEB3E-1ED9-4900-BC5C-6F51CEB5067A}"/>
    <hyperlink ref="C9" r:id="rId3" display="http://www.myonlinetraininghub.com/excel-webinars" xr:uid="{D670E1C6-4F29-4E91-8D4B-7F4B6B29C971}"/>
    <hyperlink ref="C33" r:id="rId4" xr:uid="{A0126F16-801C-43D5-8AAC-552C376AC8BE}"/>
    <hyperlink ref="C4" r:id="rId5" xr:uid="{DB68B6DA-1A75-40A1-90EA-5AB5FEC6A13C}"/>
    <hyperlink ref="C19" r:id="rId6" xr:uid="{B136B0C4-6C6E-45BC-B4DA-FED36E03741E}"/>
    <hyperlink ref="C18" r:id="rId7" xr:uid="{70A15D5F-00AB-4DA4-A229-ADE3E8B0FAE3}"/>
    <hyperlink ref="C12" r:id="rId8" xr:uid="{0B6B119B-C063-4B0A-BF3D-3FE41395B21D}"/>
    <hyperlink ref="C13" r:id="rId9" xr:uid="{01C8334A-22C8-4D46-B63B-A370EB393508}"/>
    <hyperlink ref="C14" r:id="rId10" xr:uid="{2E5508F5-35C3-4F9C-8074-8E46866F482F}"/>
    <hyperlink ref="C15" r:id="rId11" xr:uid="{5116C30D-C219-4703-BDF9-03206DB1A326}"/>
    <hyperlink ref="C16" r:id="rId12" xr:uid="{10276886-1DEA-49C8-B5DB-65C68ECDD1D1}"/>
    <hyperlink ref="C17" r:id="rId13" xr:uid="{5B5074C4-1C30-43EF-9E25-D6D3D8D60A44}"/>
    <hyperlink ref="C22" r:id="rId14" xr:uid="{FC84875C-E5D9-4B6F-B0B3-1360F75146F1}"/>
    <hyperlink ref="C23" r:id="rId15" xr:uid="{0EF30870-D74D-4BA5-B93E-33B5D99C7158}"/>
    <hyperlink ref="C24" r:id="rId16" xr:uid="{0BDDCF05-5997-4FDE-8461-604F2F51714F}"/>
    <hyperlink ref="C25" r:id="rId17" xr:uid="{B4B5097B-E779-4460-9CC8-587A7DD8CECB}"/>
    <hyperlink ref="C26" r:id="rId18" xr:uid="{FF68E525-193A-4216-9417-F4508116BC8F}"/>
    <hyperlink ref="C27" r:id="rId19" xr:uid="{9A97F63E-35F9-4CEC-86F3-AE93B4AB04B6}"/>
    <hyperlink ref="C30" r:id="rId20" xr:uid="{F37A69DE-ADEA-41AA-B28F-0D3B18F4F32C}"/>
  </hyperlinks>
  <pageMargins left="0.7" right="0.7" top="0.75" bottom="0.75" header="0.3" footer="0.3"/>
  <drawing r:id="rId2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Copyright</vt:lpstr>
      <vt:lpstr>Dashboard</vt:lpstr>
      <vt:lpstr>Savings Goals</vt:lpstr>
      <vt:lpstr>Analysis</vt:lpstr>
      <vt:lpstr>Transactions</vt:lpstr>
      <vt:lpstr>Category Table</vt:lpstr>
      <vt:lpstr>New Data</vt:lpstr>
      <vt:lpstr>More Resources</vt:lpstr>
      <vt:lpstr>TargetSavedMonthly</vt:lpstr>
      <vt:lpstr>TotalSavings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Mynda Treacy</dc:creator>
  <cp:keywords/>
  <dc:description/>
  <cp:lastModifiedBy>Mynda Treacy</cp:lastModifiedBy>
  <cp:revision/>
  <dcterms:created xsi:type="dcterms:W3CDTF">2025-11-11T03:40:42Z</dcterms:created>
  <dcterms:modified xsi:type="dcterms:W3CDTF">2025-12-30T05:19:34Z</dcterms:modified>
  <cp:category/>
  <cp:contentStatus/>
</cp:coreProperties>
</file>