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7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Goodbye INDIRECT/"/>
    </mc:Choice>
  </mc:AlternateContent>
  <xr:revisionPtr revIDLastSave="350" documentId="8_{AAF508F9-558B-43AA-BC42-B42527968051}" xr6:coauthVersionLast="47" xr6:coauthVersionMax="47" xr10:uidLastSave="{2DD02098-C121-436E-86D2-56CA3C629E3D}"/>
  <bookViews>
    <workbookView xWindow="-120" yWindow="-120" windowWidth="29040" windowHeight="15720" xr2:uid="{FBEE0547-C1DD-4B7A-A3EB-2BA1446463BC}"/>
  </bookViews>
  <sheets>
    <sheet name="Copyright" sheetId="10" r:id="rId1"/>
    <sheet name="INDIRECT Intro" sheetId="30" r:id="rId2"/>
    <sheet name="Dynamic References" sheetId="28" r:id="rId3"/>
    <sheet name="Dependent Drop-downs" sheetId="27" r:id="rId4"/>
    <sheet name="Lookup Alternative" sheetId="29" r:id="rId5"/>
    <sheet name="Lookups" sheetId="2" r:id="rId6"/>
    <sheet name="More Resources" sheetId="11" r:id="rId7"/>
    <sheet name="Jan" sheetId="25" r:id="rId8"/>
    <sheet name="Feb" sheetId="24" r:id="rId9"/>
    <sheet name="Mar" sheetId="23" r:id="rId10"/>
    <sheet name="Apr" sheetId="22" r:id="rId11"/>
    <sheet name="May" sheetId="21" r:id="rId12"/>
    <sheet name="Jun" sheetId="20" r:id="rId13"/>
    <sheet name="Jul" sheetId="19" r:id="rId14"/>
    <sheet name="Aug" sheetId="18" r:id="rId15"/>
    <sheet name="Sep" sheetId="17" r:id="rId16"/>
    <sheet name="Oct" sheetId="16" r:id="rId17"/>
    <sheet name="Nov" sheetId="15" r:id="rId18"/>
    <sheet name="Dec" sheetId="14" r:id="rId19"/>
  </sheets>
  <definedNames>
    <definedName name="FruitList">'INDIRECT Intro'!$B$4:$B$8</definedName>
    <definedName name="Q1Sales">'Dynamic References'!$C$6:$C$9</definedName>
    <definedName name="Q2Sales">'Dynamic References'!$D$6:$D$9</definedName>
    <definedName name="VegList">'INDIRECT Intro'!$C$4:$C$8</definedName>
  </definedNames>
  <calcPr calcId="191028"/>
  <pivotCaches>
    <pivotCache cacheId="8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C5" i="2" a="1"/>
  <c r="C5" i="2" s="1"/>
  <c r="D16" i="30" a="1"/>
  <c r="D16" i="30" s="1"/>
  <c r="E16" i="30"/>
  <c r="D10" i="30"/>
  <c r="C10" i="30" a="1"/>
  <c r="C10" i="30" s="1"/>
  <c r="D13" i="30" a="1"/>
  <c r="D13" i="30" s="1"/>
  <c r="E13" i="30"/>
  <c r="H7" i="28"/>
  <c r="G7" i="28"/>
  <c r="H6" i="28"/>
  <c r="G6" i="28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H4" i="27" a="1"/>
  <c r="G3" i="24"/>
  <c r="G4" i="24"/>
  <c r="G5" i="24"/>
  <c r="G6" i="24"/>
  <c r="G7" i="24"/>
  <c r="G3" i="23"/>
  <c r="G4" i="23"/>
  <c r="G5" i="23"/>
  <c r="G6" i="23"/>
  <c r="G7" i="23"/>
  <c r="G3" i="22"/>
  <c r="G4" i="22"/>
  <c r="G5" i="22"/>
  <c r="G6" i="22"/>
  <c r="G7" i="22"/>
  <c r="G3" i="21"/>
  <c r="G4" i="21"/>
  <c r="G5" i="21"/>
  <c r="G6" i="21"/>
  <c r="G7" i="21"/>
  <c r="G3" i="20"/>
  <c r="G4" i="20"/>
  <c r="G5" i="20"/>
  <c r="G6" i="20"/>
  <c r="G7" i="20"/>
  <c r="G3" i="19"/>
  <c r="G4" i="19"/>
  <c r="G5" i="19"/>
  <c r="G6" i="19"/>
  <c r="G7" i="19"/>
  <c r="G3" i="18"/>
  <c r="G4" i="18"/>
  <c r="G5" i="18"/>
  <c r="G6" i="18"/>
  <c r="G7" i="18"/>
  <c r="G3" i="17"/>
  <c r="G4" i="17"/>
  <c r="G5" i="17"/>
  <c r="G6" i="17"/>
  <c r="G7" i="17"/>
  <c r="G3" i="16"/>
  <c r="G4" i="16"/>
  <c r="G5" i="16"/>
  <c r="G6" i="16"/>
  <c r="G7" i="16"/>
  <c r="G3" i="15"/>
  <c r="G4" i="15"/>
  <c r="G5" i="15"/>
  <c r="G6" i="15"/>
  <c r="G7" i="15"/>
  <c r="G3" i="14"/>
  <c r="G4" i="14"/>
  <c r="G5" i="14"/>
  <c r="G6" i="14"/>
  <c r="G7" i="14"/>
  <c r="G3" i="25"/>
  <c r="G4" i="25"/>
  <c r="G5" i="25"/>
  <c r="G6" i="25"/>
  <c r="G7" i="25"/>
  <c r="G2" i="24"/>
  <c r="G2" i="23"/>
  <c r="G2" i="22"/>
  <c r="G2" i="21"/>
  <c r="G2" i="20"/>
  <c r="G2" i="19"/>
  <c r="G2" i="18"/>
  <c r="G2" i="17"/>
  <c r="G2" i="16"/>
  <c r="G2" i="15"/>
  <c r="G2" i="14"/>
  <c r="G2" i="25"/>
  <c r="K5" i="27" l="1" a="1"/>
  <c r="K5" i="27" s="1"/>
  <c r="J5" i="27" a="1"/>
  <c r="J5" i="27" s="1"/>
  <c r="H4" i="27"/>
  <c r="H5" i="27" s="1" a="1"/>
  <c r="H5" i="27" s="1"/>
  <c r="I5" i="27" a="1"/>
  <c r="I5" i="2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3F422A-6D9E-4E89-9478-E2AD30B823B7}" keepAlive="1" name="Query - FY2025_Sales" description="Connection to the 'FY2025_Sales' query in the workbook." type="5" refreshedVersion="8" background="1">
    <dbPr connection="Provider=Microsoft.Mashup.OleDb.1;Data Source=$Workbook$;Location=FY2025_Sales;Extended Properties=&quot;&quot;" command="SELECT * FROM [FY2025_Sale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<sst xmlns="http://schemas.openxmlformats.org/spreadsheetml/2006/main" count="366" uniqueCount="158">
  <si>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</si>
  <si>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</si>
  <si>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</si>
  <si>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</si>
  <si>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</si>
  <si>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</si>
  <si>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</si>
  <si>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</si>
  <si>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</si>
  <si>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</si>
  <si>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</si>
  <si>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</si>
  <si>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</si>
  <si>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</si>
  <si>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</si>
  <si>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</si>
  <si>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</si>
  <si>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</si>
  <si>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</si>
  <si>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</si>
  <si>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</si>
  <si>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</si>
  <si>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</si>
  <si>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</si>
  <si>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</si>
  <si>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</si>
  <si>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</si>
  <si>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</si>
  <si>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</si>
  <si>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</si>
  <si>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</si>
  <si>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</si>
  <si>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</si>
  <si>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</si>
  <si>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</si>
  <si>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</si>
  <si>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</si>
  <si>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</si>
  <si>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</si>
  <si>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</si>
  <si>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</si>
  <si>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</si>
  <si>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</si>
  <si>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</si>
  <si>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</si>
  <si>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</si>
  <si>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</si>
  <si>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</si>
  <si>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</si>
  <si>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</si>
  <si>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</si>
  <si>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</si>
  <si>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Country</t>
  </si>
  <si>
    <t>Product</t>
  </si>
  <si>
    <t>Canada</t>
  </si>
  <si>
    <t>Carretera</t>
  </si>
  <si>
    <t>Germany</t>
  </si>
  <si>
    <t>France</t>
  </si>
  <si>
    <t>Mexico</t>
  </si>
  <si>
    <t>Montana</t>
  </si>
  <si>
    <t>Paseo</t>
  </si>
  <si>
    <t>Velo</t>
  </si>
  <si>
    <t>VTT</t>
  </si>
  <si>
    <t>Amarilla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</si>
  <si>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</si>
  <si>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</si>
  <si>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</si>
  <si>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</si>
  <si>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</si>
  <si>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Grand Total</t>
  </si>
  <si>
    <t>Excel for Data Analysts Fast Track</t>
  </si>
  <si>
    <t>Copilot Essentials</t>
  </si>
  <si>
    <t>https://www.myonlinetraininghub.com/copilot-essentials-course</t>
  </si>
  <si>
    <t>https://www.myonlinetraininghub.com/excel-data-analyst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</si>
  <si>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</si>
  <si>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</si>
  <si>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</si>
  <si>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</si>
  <si>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</si>
  <si>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</si>
  <si>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</si>
  <si>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</si>
  <si>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</si>
  <si>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</si>
  <si>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</si>
  <si>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</si>
  <si>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USA</t>
  </si>
  <si>
    <t>XLOOKUP with INDIRECT</t>
  </si>
  <si>
    <t>Total</t>
  </si>
  <si>
    <t>Dependent Data Validation</t>
  </si>
  <si>
    <t>Formulas</t>
  </si>
  <si>
    <t>Region</t>
  </si>
  <si>
    <t>CA</t>
  </si>
  <si>
    <t>Australia</t>
  </si>
  <si>
    <t>ACT</t>
  </si>
  <si>
    <t>Japan</t>
  </si>
  <si>
    <t>Hokkaido</t>
  </si>
  <si>
    <t>NSW</t>
  </si>
  <si>
    <t>NT</t>
  </si>
  <si>
    <t>QLD</t>
  </si>
  <si>
    <t>SA</t>
  </si>
  <si>
    <t>VIC</t>
  </si>
  <si>
    <t>WA</t>
  </si>
  <si>
    <t>UK</t>
  </si>
  <si>
    <t>Devon</t>
  </si>
  <si>
    <t>Essex</t>
  </si>
  <si>
    <t>Kent</t>
  </si>
  <si>
    <t>London</t>
  </si>
  <si>
    <t>Middlesex</t>
  </si>
  <si>
    <t>Somerset</t>
  </si>
  <si>
    <t>AL</t>
  </si>
  <si>
    <t>CO</t>
  </si>
  <si>
    <t>CT</t>
  </si>
  <si>
    <t>DC</t>
  </si>
  <si>
    <t>MI</t>
  </si>
  <si>
    <t>NY</t>
  </si>
  <si>
    <t>UT</t>
  </si>
  <si>
    <t>Tohoku</t>
  </si>
  <si>
    <t>Kanto</t>
  </si>
  <si>
    <t>Chubu</t>
  </si>
  <si>
    <t>Kinki</t>
  </si>
  <si>
    <t>Chugoku</t>
  </si>
  <si>
    <t>Shikoku</t>
  </si>
  <si>
    <t>Kyushu-Okinawa</t>
  </si>
  <si>
    <t>Q1Sales</t>
  </si>
  <si>
    <t>Q2Sales</t>
  </si>
  <si>
    <t>Function</t>
  </si>
  <si>
    <t>Formula</t>
  </si>
  <si>
    <t>North</t>
  </si>
  <si>
    <t>INDIRECT</t>
  </si>
  <si>
    <t>South</t>
  </si>
  <si>
    <t>SWITCH</t>
  </si>
  <si>
    <t>East</t>
  </si>
  <si>
    <t>West</t>
  </si>
  <si>
    <t>Months (Period)</t>
  </si>
  <si>
    <t>Sum of Value</t>
  </si>
  <si>
    <t>Dynamic References</t>
  </si>
  <si>
    <t>INDIRECT → SWITCH</t>
  </si>
  <si>
    <t>Apple</t>
  </si>
  <si>
    <t>Banana</t>
  </si>
  <si>
    <t>Cherry</t>
  </si>
  <si>
    <t>Dragonfruit</t>
  </si>
  <si>
    <t>Elderberry</t>
  </si>
  <si>
    <t>Example 1:</t>
  </si>
  <si>
    <t>Example 2:</t>
  </si>
  <si>
    <t>Example 3:</t>
  </si>
  <si>
    <t>Vegetables</t>
  </si>
  <si>
    <t>Carrot</t>
  </si>
  <si>
    <t>Potato</t>
  </si>
  <si>
    <t>Broccoli</t>
  </si>
  <si>
    <t>Peas</t>
  </si>
  <si>
    <t>Edamame</t>
  </si>
  <si>
    <t>VegList</t>
  </si>
  <si>
    <t>Fruits</t>
  </si>
  <si>
    <t>INDIRECT Function</t>
  </si>
  <si>
    <t>INDIRECT Lookup Alternative</t>
  </si>
  <si>
    <t>Years (Period)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</si>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</sst>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@*.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Segoe UI"/>
      <family val="2"/>
    </font>
    <font>
      <sz val="24"/>
      <color theme="0"/>
      <name val="Segoe UI"/>
      <family val="2"/>
    </font>
    <font>
      <sz val="11"/>
      <color rgb="FF000000"/>
      <name val="Segoe UI"/>
      <family val="2"/>
    </font>
    <font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pivotButton="1"/>
    <xf numFmtId="165" fontId="0" fillId="0" borderId="0" xfId="2" applyNumberFormat="1" applyFont="1"/>
    <xf numFmtId="0" fontId="3" fillId="0" borderId="0" xfId="0" applyFont="1" applyAlignment="1">
      <alignment horizontal="right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165" fontId="0" fillId="0" borderId="0" xfId="0" applyNumberFormat="1"/>
    <xf numFmtId="165" fontId="3" fillId="0" borderId="0" xfId="2" applyNumberFormat="1" applyFont="1"/>
    <xf numFmtId="0" fontId="11" fillId="0" borderId="1" xfId="0" applyFont="1" applyBorder="1" applyAlignment="1">
      <alignment horizontal="center"/>
    </xf>
    <xf numFmtId="0" fontId="3" fillId="0" borderId="1" xfId="0" applyFont="1" applyBorder="1"/>
    <xf numFmtId="0" fontId="13" fillId="0" borderId="0" xfId="0" applyFont="1" applyAlignment="1">
      <alignment vertical="center"/>
    </xf>
    <xf numFmtId="0" fontId="14" fillId="0" borderId="1" xfId="0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3" fontId="0" fillId="0" borderId="0" xfId="0" applyNumberFormat="1"/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/>
    <xf numFmtId="0" fontId="11" fillId="0" borderId="1" xfId="0" applyFont="1" applyBorder="1" applyAlignment="1">
      <alignment horizontal="left" indent="2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/>
    </xf>
    <xf numFmtId="0" fontId="0" fillId="3" borderId="0" xfId="0" applyFill="1"/>
    <xf numFmtId="0" fontId="3" fillId="0" borderId="0" xfId="0" applyFont="1" applyAlignment="1">
      <alignment horizontal="left" indent="2"/>
    </xf>
  </cellXfs>
  <cellStyles count="3">
    <cellStyle name="Comma" xfId="2" builtinId="3"/>
    <cellStyle name="Hyperlink" xfId="1" builtinId="8"/>
    <cellStyle name="Normal" xfId="0" builtinId="0"/>
  </cellStyles>
  <dxfs count="115"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alternatives-to-the-indirect-function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dLqQI9Juvq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dLqQI9Juvq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alternatives-to-the-indirect-function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dLqQI9Juvq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alternatives-to-the-indirect-function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dLqQI9Juvq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alternatives-to-the-indirect-function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dLqQI9Juvq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alternatives-to-the-indirect-function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409653</xdr:colOff>
      <xdr:row>0</xdr:row>
      <xdr:rowOff>9525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829503" y="9525"/>
          <a:ext cx="3238500" cy="647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99390</xdr:colOff>
      <xdr:row>0</xdr:row>
      <xdr:rowOff>178486</xdr:rowOff>
    </xdr:from>
    <xdr:to>
      <xdr:col>4</xdr:col>
      <xdr:colOff>1261440</xdr:colOff>
      <xdr:row>0</xdr:row>
      <xdr:rowOff>473761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BF78F-261B-4A99-ADC5-A18CDB146463}"/>
            </a:ext>
          </a:extLst>
        </xdr:cNvPr>
        <xdr:cNvGrpSpPr/>
      </xdr:nvGrpSpPr>
      <xdr:grpSpPr>
        <a:xfrm>
          <a:off x="3042615" y="178486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714651B2-6FC2-35A6-AC14-E3CF5D9EBC8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6B55CD94-0331-AC21-09E3-184BE0B5D2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1404314</xdr:colOff>
      <xdr:row>0</xdr:row>
      <xdr:rowOff>178486</xdr:rowOff>
    </xdr:from>
    <xdr:to>
      <xdr:col>6</xdr:col>
      <xdr:colOff>207063</xdr:colOff>
      <xdr:row>0</xdr:row>
      <xdr:rowOff>473761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02A883-8CB6-4414-9FC0-7C3731BDAA91}"/>
            </a:ext>
          </a:extLst>
        </xdr:cNvPr>
        <xdr:cNvGrpSpPr/>
      </xdr:nvGrpSpPr>
      <xdr:grpSpPr>
        <a:xfrm>
          <a:off x="4347539" y="178486"/>
          <a:ext cx="1355449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61431A05-AC11-8D91-BFCE-AFD35DFFE6C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6434DDF-83B4-20A2-CA87-10D9B216CB6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EF17A247-65ED-A017-7172-B26A1273DC1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6467D07D-BF11-DD19-BA60-3AF2A0D34DC8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349864</xdr:colOff>
      <xdr:row>0</xdr:row>
      <xdr:rowOff>0</xdr:rowOff>
    </xdr:from>
    <xdr:to>
      <xdr:col>11</xdr:col>
      <xdr:colOff>476169</xdr:colOff>
      <xdr:row>1</xdr:row>
      <xdr:rowOff>16978</xdr:rowOff>
    </xdr:to>
    <xdr:pic>
      <xdr:nvPicPr>
        <xdr:cNvPr id="10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A4A3DA-9408-445A-A8F4-22E0FCF16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5857799" y="0"/>
          <a:ext cx="3190870" cy="638174"/>
        </a:xfrm>
        <a:prstGeom prst="rect">
          <a:avLst/>
        </a:prstGeom>
      </xdr:spPr>
    </xdr:pic>
    <xdr:clientData/>
  </xdr:twoCellAnchor>
  <xdr:twoCellAnchor>
    <xdr:from>
      <xdr:col>3</xdr:col>
      <xdr:colOff>339587</xdr:colOff>
      <xdr:row>3</xdr:row>
      <xdr:rowOff>57978</xdr:rowOff>
    </xdr:from>
    <xdr:to>
      <xdr:col>3</xdr:col>
      <xdr:colOff>554934</xdr:colOff>
      <xdr:row>7</xdr:row>
      <xdr:rowOff>182217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4145C963-C697-AB0B-28CC-5B8608EEEC30}"/>
            </a:ext>
          </a:extLst>
        </xdr:cNvPr>
        <xdr:cNvSpPr/>
      </xdr:nvSpPr>
      <xdr:spPr>
        <a:xfrm>
          <a:off x="2219739" y="1093304"/>
          <a:ext cx="215347" cy="952500"/>
        </a:xfrm>
        <a:prstGeom prst="rightBrac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637761</xdr:colOff>
      <xdr:row>3</xdr:row>
      <xdr:rowOff>132522</xdr:rowOff>
    </xdr:from>
    <xdr:to>
      <xdr:col>4</xdr:col>
      <xdr:colOff>778565</xdr:colOff>
      <xdr:row>7</xdr:row>
      <xdr:rowOff>107674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27CE1CA-ABAD-0706-B893-FC6A969AFB3F}"/>
            </a:ext>
          </a:extLst>
        </xdr:cNvPr>
        <xdr:cNvSpPr/>
      </xdr:nvSpPr>
      <xdr:spPr>
        <a:xfrm>
          <a:off x="2575891" y="1167848"/>
          <a:ext cx="1151283" cy="803413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Cells B5:B8 are named: FruitList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Cells C5:C8 are named: VegList</a:t>
          </a:r>
          <a:endParaRPr lang="en-AU">
            <a:effectLst/>
          </a:endParaRPr>
        </a:p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1066800</xdr:colOff>
      <xdr:row>0</xdr:row>
      <xdr:rowOff>0</xdr:rowOff>
    </xdr:from>
    <xdr:to>
      <xdr:col>8</xdr:col>
      <xdr:colOff>409570</xdr:colOff>
      <xdr:row>0</xdr:row>
      <xdr:rowOff>638174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824FF-16C4-4AC3-A998-06FF47CA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991225" y="0"/>
          <a:ext cx="3190870" cy="638174"/>
        </a:xfrm>
        <a:prstGeom prst="rect">
          <a:avLst/>
        </a:prstGeom>
      </xdr:spPr>
    </xdr:pic>
    <xdr:clientData/>
  </xdr:twoCellAnchor>
  <xdr:twoCellAnchor editAs="absolute">
    <xdr:from>
      <xdr:col>4</xdr:col>
      <xdr:colOff>561975</xdr:colOff>
      <xdr:row>0</xdr:row>
      <xdr:rowOff>209550</xdr:rowOff>
    </xdr:from>
    <xdr:to>
      <xdr:col>6</xdr:col>
      <xdr:colOff>409575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FDF41-649C-4F46-A812-15CF3BD01CDC}"/>
            </a:ext>
          </a:extLst>
        </xdr:cNvPr>
        <xdr:cNvGrpSpPr/>
      </xdr:nvGrpSpPr>
      <xdr:grpSpPr>
        <a:xfrm>
          <a:off x="3257550" y="2095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AD78682-7B8A-A66A-0A5A-276D5A1A6E7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F031E412-BFE9-2538-8DE1-AC7207583C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552449</xdr:colOff>
      <xdr:row>0</xdr:row>
      <xdr:rowOff>209550</xdr:rowOff>
    </xdr:from>
    <xdr:to>
      <xdr:col>7</xdr:col>
      <xdr:colOff>993498</xdr:colOff>
      <xdr:row>0</xdr:row>
      <xdr:rowOff>504825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377F0AF-6082-4F23-89C4-5B86E6A2CEC0}"/>
            </a:ext>
          </a:extLst>
        </xdr:cNvPr>
        <xdr:cNvGrpSpPr/>
      </xdr:nvGrpSpPr>
      <xdr:grpSpPr>
        <a:xfrm>
          <a:off x="4562474" y="209550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F85E317B-0D5C-709C-D8EA-E5BD0401FE6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1827362-67CD-9195-2437-4D265F15FAB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8F62C2E5-3E68-ACEB-C3F3-0540D14F63E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CC46BAE6-0F16-6DF0-2136-FA397BB9DEC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0</xdr:row>
      <xdr:rowOff>0</xdr:rowOff>
    </xdr:from>
    <xdr:to>
      <xdr:col>13</xdr:col>
      <xdr:colOff>114295</xdr:colOff>
      <xdr:row>0</xdr:row>
      <xdr:rowOff>638174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13E1F1-E6FD-452F-97FC-A43B37EF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915150" y="0"/>
          <a:ext cx="3190870" cy="638174"/>
        </a:xfrm>
        <a:prstGeom prst="rect">
          <a:avLst/>
        </a:prstGeom>
      </xdr:spPr>
    </xdr:pic>
    <xdr:clientData/>
  </xdr:twoCellAnchor>
  <xdr:twoCellAnchor editAs="absolute">
    <xdr:from>
      <xdr:col>5</xdr:col>
      <xdr:colOff>857250</xdr:colOff>
      <xdr:row>0</xdr:row>
      <xdr:rowOff>180975</xdr:rowOff>
    </xdr:from>
    <xdr:to>
      <xdr:col>7</xdr:col>
      <xdr:colOff>95250</xdr:colOff>
      <xdr:row>0</xdr:row>
      <xdr:rowOff>476250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5E4EF3-DA22-404E-80C0-144272B67B95}"/>
            </a:ext>
          </a:extLst>
        </xdr:cNvPr>
        <xdr:cNvGrpSpPr/>
      </xdr:nvGrpSpPr>
      <xdr:grpSpPr>
        <a:xfrm>
          <a:off x="4219575" y="18097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7ADB343-7DB9-C8CD-7F13-7B6EB09A3E7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D2DB5CB7-795F-6FA4-6FAB-1BB9BFCC48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238124</xdr:colOff>
      <xdr:row>0</xdr:row>
      <xdr:rowOff>180975</xdr:rowOff>
    </xdr:from>
    <xdr:to>
      <xdr:col>8</xdr:col>
      <xdr:colOff>850623</xdr:colOff>
      <xdr:row>0</xdr:row>
      <xdr:rowOff>476250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2A8F9B-CC44-44E2-8B44-D10DD393C155}"/>
            </a:ext>
          </a:extLst>
        </xdr:cNvPr>
        <xdr:cNvGrpSpPr/>
      </xdr:nvGrpSpPr>
      <xdr:grpSpPr>
        <a:xfrm>
          <a:off x="5524499" y="180975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10D080B-0F27-DB88-B026-9B667CF6962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B93CFA4-B9A9-271D-B2CD-A5E2ED68829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2F1E98B2-6ACD-B69B-DF59-A4F94E9EF5B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070B3150-7488-C665-6A84-053F51A0B46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142875</xdr:colOff>
      <xdr:row>0</xdr:row>
      <xdr:rowOff>0</xdr:rowOff>
    </xdr:from>
    <xdr:to>
      <xdr:col>16</xdr:col>
      <xdr:colOff>76195</xdr:colOff>
      <xdr:row>1</xdr:row>
      <xdr:rowOff>9524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EA4A6-78D2-4435-B195-4D71848B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7362825" y="0"/>
          <a:ext cx="3190870" cy="638174"/>
        </a:xfrm>
        <a:prstGeom prst="rect">
          <a:avLst/>
        </a:prstGeom>
      </xdr:spPr>
    </xdr:pic>
    <xdr:clientData/>
  </xdr:twoCellAnchor>
  <xdr:twoCellAnchor editAs="absolute">
    <xdr:from>
      <xdr:col>6</xdr:col>
      <xdr:colOff>457200</xdr:colOff>
      <xdr:row>0</xdr:row>
      <xdr:rowOff>209550</xdr:rowOff>
    </xdr:from>
    <xdr:to>
      <xdr:col>8</xdr:col>
      <xdr:colOff>400050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D4CFBB-B8FD-4AE8-87A7-2E9E1A0A8C54}"/>
            </a:ext>
          </a:extLst>
        </xdr:cNvPr>
        <xdr:cNvGrpSpPr/>
      </xdr:nvGrpSpPr>
      <xdr:grpSpPr>
        <a:xfrm>
          <a:off x="4562475" y="2095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77AA9737-08FD-C77C-390C-6346E289BB2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EB964B9E-FE9B-47AD-C8C1-FF67FD28EE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542924</xdr:colOff>
      <xdr:row>0</xdr:row>
      <xdr:rowOff>209550</xdr:rowOff>
    </xdr:from>
    <xdr:to>
      <xdr:col>11</xdr:col>
      <xdr:colOff>2898</xdr:colOff>
      <xdr:row>0</xdr:row>
      <xdr:rowOff>504825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B3797D6-91DC-4A71-80BA-B354A9A04E2E}"/>
            </a:ext>
          </a:extLst>
        </xdr:cNvPr>
        <xdr:cNvGrpSpPr/>
      </xdr:nvGrpSpPr>
      <xdr:grpSpPr>
        <a:xfrm>
          <a:off x="5867399" y="209550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992ED99-49C4-1A00-9EDA-4C930271D36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C4FB3F-7734-881B-0F30-F766C61BAE8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D81233F-F620-F497-1856-3C35C508E01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ED4B2433-B50E-9EAC-F647-13A18F578AF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0</xdr:row>
      <xdr:rowOff>0</xdr:rowOff>
    </xdr:from>
    <xdr:to>
      <xdr:col>13</xdr:col>
      <xdr:colOff>104770</xdr:colOff>
      <xdr:row>0</xdr:row>
      <xdr:rowOff>638174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6D4C1-D70E-4DD0-8C45-E99DA0AD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762750" y="0"/>
          <a:ext cx="3190870" cy="638174"/>
        </a:xfrm>
        <a:prstGeom prst="rect">
          <a:avLst/>
        </a:prstGeom>
      </xdr:spPr>
    </xdr:pic>
    <xdr:clientData/>
  </xdr:twoCellAnchor>
  <xdr:twoCellAnchor editAs="absolute">
    <xdr:from>
      <xdr:col>5</xdr:col>
      <xdr:colOff>323850</xdr:colOff>
      <xdr:row>0</xdr:row>
      <xdr:rowOff>190500</xdr:rowOff>
    </xdr:from>
    <xdr:to>
      <xdr:col>6</xdr:col>
      <xdr:colOff>714375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AD3427-8FE2-4DFE-93FB-A684BC2C2D5F}"/>
            </a:ext>
          </a:extLst>
        </xdr:cNvPr>
        <xdr:cNvGrpSpPr/>
      </xdr:nvGrpSpPr>
      <xdr:grpSpPr>
        <a:xfrm>
          <a:off x="4000500" y="19050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1064D98-F67B-AE89-10D9-FA080158DCF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1AEF654-B614-94F4-C292-596BC051F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85724</xdr:colOff>
      <xdr:row>0</xdr:row>
      <xdr:rowOff>190500</xdr:rowOff>
    </xdr:from>
    <xdr:to>
      <xdr:col>8</xdr:col>
      <xdr:colOff>669648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08EA894-29E7-41F4-9C19-326E50533D04}"/>
            </a:ext>
          </a:extLst>
        </xdr:cNvPr>
        <xdr:cNvGrpSpPr/>
      </xdr:nvGrpSpPr>
      <xdr:grpSpPr>
        <a:xfrm>
          <a:off x="5305424" y="190500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7F5AFB7-0A4D-603E-E118-144BE860960C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EBEC097-F9B6-70D8-8088-DA201BF71C5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3AC66BFF-92A3-5EDA-1574-695FB37BD46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C4C9326B-BE3D-1469-F568-9870CCA637DE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2638498</xdr:colOff>
      <xdr:row>0</xdr:row>
      <xdr:rowOff>9524</xdr:rowOff>
    </xdr:from>
    <xdr:ext cx="3333757" cy="666751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991298" y="9524"/>
          <a:ext cx="3333757" cy="66675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35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35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35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35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35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35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828.655398726849" backgroundQuery="1" createdVersion="8" refreshedVersion="8" minRefreshableVersion="3" recordCount="354" xr:uid="{DF69B416-DD72-4A7F-A58E-3447C529E2F6}">
  <cacheSource type="external" connectionId="1"/>
  <cacheFields count="7">
    <cacheField name="Period" numFmtId="0">
      <sharedItems containsSemiMixedTypes="0" containsNonDate="0" containsDate="1" containsString="0" minDate="2025-01-01T00:00:00" maxDate="2025-12-02T00:00:00" count="12"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  <fieldGroup par="6"/>
    </cacheField>
    <cacheField name="Product" numFmtId="0">
      <sharedItems containsBlank="1" count="7">
        <s v="Amarilla"/>
        <s v="Carretera"/>
        <s v="Montana"/>
        <s v="Paseo"/>
        <s v="Velo"/>
        <s v="VTT"/>
        <m u="1"/>
      </sharedItems>
    </cacheField>
    <cacheField name="Country" numFmtId="0">
      <sharedItems count="5">
        <s v="Canada"/>
        <s v="France"/>
        <s v="Germany"/>
        <s v="Mexico"/>
        <s v="USA"/>
      </sharedItems>
    </cacheField>
    <cacheField name="Value" numFmtId="0">
      <sharedItems containsSemiMixedTypes="0" containsString="0" containsNumber="1" minValue="1763.8600000000001" maxValue="1939895.9"/>
    </cacheField>
    <cacheField name="Days (Period)" numFmtId="0" databaseField="0">
      <fieldGroup base="0">
        <rangePr groupBy="days" startDate="2025-01-01T00:00:00" endDate="2025-12-02T00:00:00"/>
        <groupItems count="368">
          <s v="&lt;01/01/2025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2/12/2025"/>
        </groupItems>
      </fieldGroup>
    </cacheField>
    <cacheField name="Months (Period)" numFmtId="0" databaseField="0">
      <fieldGroup base="0">
        <rangePr groupBy="months" startDate="2025-01-01T00:00:00" endDate="2025-12-02T00:00:00"/>
        <groupItems count="14">
          <s v="&lt;01/01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2/2025"/>
        </groupItems>
      </fieldGroup>
    </cacheField>
    <cacheField name="Years (Period)" numFmtId="0" databaseField="0">
      <fieldGroup base="0">
        <rangePr groupBy="years" startDate="2025-01-01T00:00:00" endDate="2025-12-02T00:00:00"/>
        <groupItems count="3">
          <s v="&lt;01/01/2025"/>
          <s v="2025"/>
          <s v="&gt;02/1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x v="0"/>
    <x v="0"/>
    <x v="0"/>
    <n v="180416.25"/>
  </r>
  <r>
    <x v="0"/>
    <x v="0"/>
    <x v="1"/>
    <n v="233531.25"/>
  </r>
  <r>
    <x v="0"/>
    <x v="0"/>
    <x v="2"/>
    <n v="352106.25"/>
  </r>
  <r>
    <x v="0"/>
    <x v="0"/>
    <x v="3"/>
    <n v="46796.2"/>
  </r>
  <r>
    <x v="0"/>
    <x v="0"/>
    <x v="4"/>
    <n v="65137.5"/>
  </r>
  <r>
    <x v="0"/>
    <x v="1"/>
    <x v="0"/>
    <n v="32370"/>
  </r>
  <r>
    <x v="0"/>
    <x v="1"/>
    <x v="1"/>
    <n v="44378.399999999994"/>
  </r>
  <r>
    <x v="0"/>
    <x v="1"/>
    <x v="2"/>
    <n v="26420"/>
  </r>
  <r>
    <x v="0"/>
    <x v="1"/>
    <x v="4"/>
    <n v="21009"/>
  </r>
  <r>
    <x v="0"/>
    <x v="2"/>
    <x v="0"/>
    <n v="670477.5"/>
  </r>
  <r>
    <x v="0"/>
    <x v="2"/>
    <x v="1"/>
    <n v="460346.25"/>
  </r>
  <r>
    <x v="0"/>
    <x v="2"/>
    <x v="2"/>
    <n v="238609"/>
  </r>
  <r>
    <x v="0"/>
    <x v="2"/>
    <x v="3"/>
    <n v="26114.400000000001"/>
  </r>
  <r>
    <x v="0"/>
    <x v="2"/>
    <x v="4"/>
    <n v="299171.25"/>
  </r>
  <r>
    <x v="0"/>
    <x v="3"/>
    <x v="0"/>
    <n v="261657.72"/>
  </r>
  <r>
    <x v="0"/>
    <x v="3"/>
    <x v="1"/>
    <n v="735778.35"/>
  </r>
  <r>
    <x v="0"/>
    <x v="3"/>
    <x v="2"/>
    <n v="219750.8"/>
  </r>
  <r>
    <x v="0"/>
    <x v="3"/>
    <x v="3"/>
    <n v="1470059.5"/>
  </r>
  <r>
    <x v="0"/>
    <x v="3"/>
    <x v="4"/>
    <n v="931440.46499999997"/>
  </r>
  <r>
    <x v="0"/>
    <x v="4"/>
    <x v="0"/>
    <n v="5126.3999999999996"/>
  </r>
  <r>
    <x v="0"/>
    <x v="4"/>
    <x v="1"/>
    <n v="52167.375"/>
  </r>
  <r>
    <x v="0"/>
    <x v="4"/>
    <x v="2"/>
    <n v="9193.5"/>
  </r>
  <r>
    <x v="0"/>
    <x v="4"/>
    <x v="3"/>
    <n v="51220.25"/>
  </r>
  <r>
    <x v="0"/>
    <x v="4"/>
    <x v="4"/>
    <n v="7908.75"/>
  </r>
  <r>
    <x v="0"/>
    <x v="5"/>
    <x v="0"/>
    <n v="36208.620000000003"/>
  </r>
  <r>
    <x v="0"/>
    <x v="5"/>
    <x v="1"/>
    <n v="18519.12"/>
  </r>
  <r>
    <x v="0"/>
    <x v="5"/>
    <x v="2"/>
    <n v="28855.56"/>
  </r>
  <r>
    <x v="0"/>
    <x v="5"/>
    <x v="3"/>
    <n v="61632.5"/>
  </r>
  <r>
    <x v="0"/>
    <x v="5"/>
    <x v="4"/>
    <n v="21359.52"/>
  </r>
  <r>
    <x v="1"/>
    <x v="0"/>
    <x v="0"/>
    <n v="705600"/>
  </r>
  <r>
    <x v="1"/>
    <x v="0"/>
    <x v="1"/>
    <n v="962500"/>
  </r>
  <r>
    <x v="1"/>
    <x v="0"/>
    <x v="2"/>
    <n v="448875"/>
  </r>
  <r>
    <x v="1"/>
    <x v="0"/>
    <x v="3"/>
    <n v="626640"/>
  </r>
  <r>
    <x v="1"/>
    <x v="0"/>
    <x v="4"/>
    <n v="83160"/>
  </r>
  <r>
    <x v="1"/>
    <x v="1"/>
    <x v="0"/>
    <n v="20687.16"/>
  </r>
  <r>
    <x v="1"/>
    <x v="1"/>
    <x v="1"/>
    <n v="21261"/>
  </r>
  <r>
    <x v="1"/>
    <x v="1"/>
    <x v="2"/>
    <n v="12722.4"/>
  </r>
  <r>
    <x v="1"/>
    <x v="1"/>
    <x v="3"/>
    <n v="8113.32"/>
  </r>
  <r>
    <x v="1"/>
    <x v="1"/>
    <x v="4"/>
    <n v="22073.040000000001"/>
  </r>
  <r>
    <x v="1"/>
    <x v="2"/>
    <x v="0"/>
    <n v="3142.7200000000003"/>
  </r>
  <r>
    <x v="1"/>
    <x v="2"/>
    <x v="1"/>
    <n v="1763.8600000000001"/>
  </r>
  <r>
    <x v="1"/>
    <x v="2"/>
    <x v="2"/>
    <n v="13294.82"/>
  </r>
  <r>
    <x v="1"/>
    <x v="2"/>
    <x v="3"/>
    <n v="8139.6"/>
  </r>
  <r>
    <x v="1"/>
    <x v="2"/>
    <x v="4"/>
    <n v="7904.82"/>
  </r>
  <r>
    <x v="1"/>
    <x v="3"/>
    <x v="0"/>
    <n v="40576.1"/>
  </r>
  <r>
    <x v="1"/>
    <x v="3"/>
    <x v="1"/>
    <n v="58852.6"/>
  </r>
  <r>
    <x v="1"/>
    <x v="3"/>
    <x v="2"/>
    <n v="50705.399999999994"/>
  </r>
  <r>
    <x v="1"/>
    <x v="3"/>
    <x v="3"/>
    <n v="19082"/>
  </r>
  <r>
    <x v="1"/>
    <x v="3"/>
    <x v="4"/>
    <n v="68436.3"/>
  </r>
  <r>
    <x v="1"/>
    <x v="4"/>
    <x v="0"/>
    <n v="111860"/>
  </r>
  <r>
    <x v="1"/>
    <x v="4"/>
    <x v="1"/>
    <n v="225500"/>
  </r>
  <r>
    <x v="1"/>
    <x v="4"/>
    <x v="2"/>
    <n v="95831.25"/>
  </r>
  <r>
    <x v="1"/>
    <x v="4"/>
    <x v="3"/>
    <n v="169312.5"/>
  </r>
  <r>
    <x v="1"/>
    <x v="4"/>
    <x v="4"/>
    <n v="323712.5"/>
  </r>
  <r>
    <x v="1"/>
    <x v="5"/>
    <x v="0"/>
    <n v="600300"/>
  </r>
  <r>
    <x v="1"/>
    <x v="5"/>
    <x v="1"/>
    <n v="267561"/>
  </r>
  <r>
    <x v="1"/>
    <x v="5"/>
    <x v="2"/>
    <n v="725907"/>
  </r>
  <r>
    <x v="1"/>
    <x v="5"/>
    <x v="3"/>
    <n v="766413"/>
  </r>
  <r>
    <x v="1"/>
    <x v="5"/>
    <x v="4"/>
    <n v="827604"/>
  </r>
  <r>
    <x v="2"/>
    <x v="0"/>
    <x v="0"/>
    <n v="229104"/>
  </r>
  <r>
    <x v="2"/>
    <x v="0"/>
    <x v="1"/>
    <n v="631125"/>
  </r>
  <r>
    <x v="2"/>
    <x v="0"/>
    <x v="2"/>
    <n v="76146"/>
  </r>
  <r>
    <x v="2"/>
    <x v="0"/>
    <x v="3"/>
    <n v="323694"/>
  </r>
  <r>
    <x v="2"/>
    <x v="0"/>
    <x v="4"/>
    <n v="808110"/>
  </r>
  <r>
    <x v="2"/>
    <x v="1"/>
    <x v="0"/>
    <n v="281053.5"/>
  </r>
  <r>
    <x v="2"/>
    <x v="1"/>
    <x v="1"/>
    <n v="545055"/>
  </r>
  <r>
    <x v="2"/>
    <x v="1"/>
    <x v="2"/>
    <n v="246708"/>
  </r>
  <r>
    <x v="2"/>
    <x v="1"/>
    <x v="3"/>
    <n v="419265"/>
  </r>
  <r>
    <x v="2"/>
    <x v="1"/>
    <x v="4"/>
    <n v="573205.5"/>
  </r>
  <r>
    <x v="2"/>
    <x v="2"/>
    <x v="0"/>
    <n v="28324.799999999999"/>
  </r>
  <r>
    <x v="2"/>
    <x v="2"/>
    <x v="1"/>
    <n v="34513.800000000003"/>
  </r>
  <r>
    <x v="2"/>
    <x v="2"/>
    <x v="2"/>
    <n v="13815"/>
  </r>
  <r>
    <x v="2"/>
    <x v="2"/>
    <x v="3"/>
    <n v="32877.9"/>
  </r>
  <r>
    <x v="2"/>
    <x v="2"/>
    <x v="4"/>
    <n v="8936.4"/>
  </r>
  <r>
    <x v="2"/>
    <x v="3"/>
    <x v="0"/>
    <n v="256859.1"/>
  </r>
  <r>
    <x v="2"/>
    <x v="3"/>
    <x v="1"/>
    <n v="318390.75"/>
  </r>
  <r>
    <x v="2"/>
    <x v="3"/>
    <x v="2"/>
    <n v="115086"/>
  </r>
  <r>
    <x v="2"/>
    <x v="3"/>
    <x v="3"/>
    <n v="148081.60000000001"/>
  </r>
  <r>
    <x v="2"/>
    <x v="3"/>
    <x v="4"/>
    <n v="373008.6"/>
  </r>
  <r>
    <x v="2"/>
    <x v="4"/>
    <x v="0"/>
    <n v="6601.92"/>
  </r>
  <r>
    <x v="2"/>
    <x v="4"/>
    <x v="1"/>
    <n v="21479.64"/>
  </r>
  <r>
    <x v="2"/>
    <x v="4"/>
    <x v="2"/>
    <n v="25932"/>
  </r>
  <r>
    <x v="2"/>
    <x v="4"/>
    <x v="3"/>
    <n v="5100"/>
  </r>
  <r>
    <x v="2"/>
    <x v="4"/>
    <x v="4"/>
    <n v="16876.8"/>
  </r>
  <r>
    <x v="2"/>
    <x v="5"/>
    <x v="0"/>
    <n v="9189.18"/>
  </r>
  <r>
    <x v="2"/>
    <x v="5"/>
    <x v="1"/>
    <n v="9184.56"/>
  </r>
  <r>
    <x v="2"/>
    <x v="5"/>
    <x v="2"/>
    <n v="1822.59"/>
  </r>
  <r>
    <x v="2"/>
    <x v="5"/>
    <x v="3"/>
    <n v="17476.060000000001"/>
  </r>
  <r>
    <x v="2"/>
    <x v="5"/>
    <x v="4"/>
    <n v="9837.17"/>
  </r>
  <r>
    <x v="3"/>
    <x v="0"/>
    <x v="0"/>
    <n v="38021.399999999994"/>
  </r>
  <r>
    <x v="3"/>
    <x v="0"/>
    <x v="2"/>
    <n v="527437.5"/>
  </r>
  <r>
    <x v="3"/>
    <x v="0"/>
    <x v="3"/>
    <n v="128880"/>
  </r>
  <r>
    <x v="3"/>
    <x v="0"/>
    <x v="4"/>
    <n v="23436"/>
  </r>
  <r>
    <x v="3"/>
    <x v="1"/>
    <x v="0"/>
    <n v="90956.25"/>
  </r>
  <r>
    <x v="3"/>
    <x v="1"/>
    <x v="1"/>
    <n v="514524.375"/>
  </r>
  <r>
    <x v="3"/>
    <x v="1"/>
    <x v="2"/>
    <n v="50052"/>
  </r>
  <r>
    <x v="3"/>
    <x v="1"/>
    <x v="3"/>
    <n v="44358.8"/>
  </r>
  <r>
    <x v="3"/>
    <x v="1"/>
    <x v="4"/>
    <n v="387618.75"/>
  </r>
  <r>
    <x v="3"/>
    <x v="2"/>
    <x v="0"/>
    <n v="1038082.5"/>
  </r>
  <r>
    <x v="3"/>
    <x v="2"/>
    <x v="1"/>
    <n v="468072"/>
  </r>
  <r>
    <x v="3"/>
    <x v="2"/>
    <x v="2"/>
    <n v="360899"/>
  </r>
  <r>
    <x v="3"/>
    <x v="2"/>
    <x v="3"/>
    <n v="322420"/>
  </r>
  <r>
    <x v="3"/>
    <x v="2"/>
    <x v="4"/>
    <n v="683397"/>
  </r>
  <r>
    <x v="3"/>
    <x v="3"/>
    <x v="0"/>
    <n v="24880.35"/>
  </r>
  <r>
    <x v="3"/>
    <x v="3"/>
    <x v="1"/>
    <n v="69368.460000000006"/>
  </r>
  <r>
    <x v="3"/>
    <x v="3"/>
    <x v="2"/>
    <n v="415483.96"/>
  </r>
  <r>
    <x v="3"/>
    <x v="3"/>
    <x v="3"/>
    <n v="473078.25"/>
  </r>
  <r>
    <x v="3"/>
    <x v="3"/>
    <x v="4"/>
    <n v="81296.774999999994"/>
  </r>
  <r>
    <x v="3"/>
    <x v="4"/>
    <x v="0"/>
    <n v="74699.700000000012"/>
  </r>
  <r>
    <x v="3"/>
    <x v="4"/>
    <x v="1"/>
    <n v="76507.200000000012"/>
  </r>
  <r>
    <x v="3"/>
    <x v="4"/>
    <x v="2"/>
    <n v="6885"/>
  </r>
  <r>
    <x v="3"/>
    <x v="4"/>
    <x v="3"/>
    <n v="35872.199999999997"/>
  </r>
  <r>
    <x v="3"/>
    <x v="4"/>
    <x v="4"/>
    <n v="10423.200000000001"/>
  </r>
  <r>
    <x v="3"/>
    <x v="5"/>
    <x v="0"/>
    <n v="326922.75"/>
  </r>
  <r>
    <x v="3"/>
    <x v="5"/>
    <x v="1"/>
    <n v="204390.66"/>
  </r>
  <r>
    <x v="3"/>
    <x v="5"/>
    <x v="2"/>
    <n v="34056"/>
  </r>
  <r>
    <x v="3"/>
    <x v="5"/>
    <x v="3"/>
    <n v="22302.240000000002"/>
  </r>
  <r>
    <x v="3"/>
    <x v="5"/>
    <x v="4"/>
    <n v="430452.75"/>
  </r>
  <r>
    <x v="4"/>
    <x v="0"/>
    <x v="0"/>
    <n v="191231.25"/>
  </r>
  <r>
    <x v="4"/>
    <x v="0"/>
    <x v="1"/>
    <n v="159421.25"/>
  </r>
  <r>
    <x v="4"/>
    <x v="0"/>
    <x v="2"/>
    <n v="278810"/>
  </r>
  <r>
    <x v="4"/>
    <x v="0"/>
    <x v="3"/>
    <n v="36702"/>
  </r>
  <r>
    <x v="4"/>
    <x v="0"/>
    <x v="4"/>
    <n v="305730"/>
  </r>
  <r>
    <x v="4"/>
    <x v="1"/>
    <x v="0"/>
    <n v="16121.4"/>
  </r>
  <r>
    <x v="4"/>
    <x v="1"/>
    <x v="1"/>
    <n v="29697"/>
  </r>
  <r>
    <x v="4"/>
    <x v="1"/>
    <x v="2"/>
    <n v="12066.6"/>
  </r>
  <r>
    <x v="4"/>
    <x v="1"/>
    <x v="4"/>
    <n v="29979.599999999999"/>
  </r>
  <r>
    <x v="4"/>
    <x v="2"/>
    <x v="0"/>
    <n v="60200"/>
  </r>
  <r>
    <x v="4"/>
    <x v="2"/>
    <x v="1"/>
    <n v="530621"/>
  </r>
  <r>
    <x v="4"/>
    <x v="2"/>
    <x v="2"/>
    <n v="480340"/>
  </r>
  <r>
    <x v="4"/>
    <x v="2"/>
    <x v="3"/>
    <n v="28100.16"/>
  </r>
  <r>
    <x v="4"/>
    <x v="2"/>
    <x v="4"/>
    <n v="728595"/>
  </r>
  <r>
    <x v="4"/>
    <x v="3"/>
    <x v="0"/>
    <n v="476513.08"/>
  </r>
  <r>
    <x v="4"/>
    <x v="3"/>
    <x v="1"/>
    <n v="277029.90000000002"/>
  </r>
  <r>
    <x v="4"/>
    <x v="3"/>
    <x v="2"/>
    <n v="515083.8"/>
  </r>
  <r>
    <x v="4"/>
    <x v="3"/>
    <x v="3"/>
    <n v="1007742.5"/>
  </r>
  <r>
    <x v="4"/>
    <x v="3"/>
    <x v="4"/>
    <n v="855858.55"/>
  </r>
  <r>
    <x v="4"/>
    <x v="4"/>
    <x v="0"/>
    <n v="17604.900000000001"/>
  </r>
  <r>
    <x v="4"/>
    <x v="4"/>
    <x v="1"/>
    <n v="36031.5"/>
  </r>
  <r>
    <x v="4"/>
    <x v="4"/>
    <x v="2"/>
    <n v="21573"/>
  </r>
  <r>
    <x v="4"/>
    <x v="4"/>
    <x v="3"/>
    <n v="5852.91"/>
  </r>
  <r>
    <x v="4"/>
    <x v="4"/>
    <x v="4"/>
    <n v="10665"/>
  </r>
  <r>
    <x v="4"/>
    <x v="5"/>
    <x v="0"/>
    <n v="22271.040000000001"/>
  </r>
  <r>
    <x v="4"/>
    <x v="5"/>
    <x v="1"/>
    <n v="9976.32"/>
  </r>
  <r>
    <x v="4"/>
    <x v="5"/>
    <x v="2"/>
    <n v="9609.6"/>
  </r>
  <r>
    <x v="4"/>
    <x v="5"/>
    <x v="3"/>
    <n v="38362.5"/>
  </r>
  <r>
    <x v="4"/>
    <x v="5"/>
    <x v="4"/>
    <n v="18421.2"/>
  </r>
  <r>
    <x v="5"/>
    <x v="0"/>
    <x v="0"/>
    <n v="20416.050000000003"/>
  </r>
  <r>
    <x v="5"/>
    <x v="0"/>
    <x v="1"/>
    <n v="45227.1"/>
  </r>
  <r>
    <x v="5"/>
    <x v="0"/>
    <x v="2"/>
    <n v="25134.400000000001"/>
  </r>
  <r>
    <x v="5"/>
    <x v="0"/>
    <x v="3"/>
    <n v="697851.6"/>
  </r>
  <r>
    <x v="5"/>
    <x v="0"/>
    <x v="4"/>
    <n v="42309.880000000005"/>
  </r>
  <r>
    <x v="5"/>
    <x v="1"/>
    <x v="0"/>
    <n v="338762.4"/>
  </r>
  <r>
    <x v="5"/>
    <x v="1"/>
    <x v="1"/>
    <n v="157662"/>
  </r>
  <r>
    <x v="5"/>
    <x v="1"/>
    <x v="2"/>
    <n v="213819"/>
  </r>
  <r>
    <x v="5"/>
    <x v="1"/>
    <x v="3"/>
    <n v="309938"/>
  </r>
  <r>
    <x v="5"/>
    <x v="1"/>
    <x v="4"/>
    <n v="315934.34999999998"/>
  </r>
  <r>
    <x v="5"/>
    <x v="2"/>
    <x v="0"/>
    <n v="43243.199999999997"/>
  </r>
  <r>
    <x v="5"/>
    <x v="2"/>
    <x v="1"/>
    <n v="60107.64"/>
  </r>
  <r>
    <x v="5"/>
    <x v="2"/>
    <x v="2"/>
    <n v="18540"/>
  </r>
  <r>
    <x v="5"/>
    <x v="2"/>
    <x v="3"/>
    <n v="43355.76"/>
  </r>
  <r>
    <x v="5"/>
    <x v="2"/>
    <x v="4"/>
    <n v="37018.720000000001"/>
  </r>
  <r>
    <x v="5"/>
    <x v="3"/>
    <x v="0"/>
    <n v="1302473.25"/>
  </r>
  <r>
    <x v="5"/>
    <x v="3"/>
    <x v="1"/>
    <n v="736694.89"/>
  </r>
  <r>
    <x v="5"/>
    <x v="3"/>
    <x v="2"/>
    <n v="768095.9"/>
  </r>
  <r>
    <x v="5"/>
    <x v="3"/>
    <x v="3"/>
    <n v="1051834.6000000001"/>
  </r>
  <r>
    <x v="5"/>
    <x v="3"/>
    <x v="4"/>
    <n v="585996.17000000004"/>
  </r>
  <r>
    <x v="5"/>
    <x v="4"/>
    <x v="0"/>
    <n v="808832.85"/>
  </r>
  <r>
    <x v="5"/>
    <x v="4"/>
    <x v="1"/>
    <n v="499431.1"/>
  </r>
  <r>
    <x v="5"/>
    <x v="4"/>
    <x v="2"/>
    <n v="385696.72"/>
  </r>
  <r>
    <x v="5"/>
    <x v="4"/>
    <x v="3"/>
    <n v="16162.6"/>
  </r>
  <r>
    <x v="5"/>
    <x v="4"/>
    <x v="4"/>
    <n v="218886.08000000002"/>
  </r>
  <r>
    <x v="5"/>
    <x v="5"/>
    <x v="0"/>
    <n v="212251.65"/>
  </r>
  <r>
    <x v="5"/>
    <x v="5"/>
    <x v="1"/>
    <n v="130061.25"/>
  </r>
  <r>
    <x v="5"/>
    <x v="5"/>
    <x v="2"/>
    <n v="218739.22"/>
  </r>
  <r>
    <x v="5"/>
    <x v="5"/>
    <x v="3"/>
    <n v="90951.84"/>
  </r>
  <r>
    <x v="5"/>
    <x v="5"/>
    <x v="4"/>
    <n v="123465.60000000001"/>
  </r>
  <r>
    <x v="6"/>
    <x v="0"/>
    <x v="0"/>
    <n v="22256.324999999997"/>
  </r>
  <r>
    <x v="6"/>
    <x v="0"/>
    <x v="1"/>
    <n v="21076.44"/>
  </r>
  <r>
    <x v="6"/>
    <x v="0"/>
    <x v="2"/>
    <n v="11802"/>
  </r>
  <r>
    <x v="6"/>
    <x v="0"/>
    <x v="3"/>
    <n v="11191.95"/>
  </r>
  <r>
    <x v="6"/>
    <x v="0"/>
    <x v="4"/>
    <n v="42713.324999999997"/>
  </r>
  <r>
    <x v="6"/>
    <x v="1"/>
    <x v="0"/>
    <n v="5217.03"/>
  </r>
  <r>
    <x v="6"/>
    <x v="1"/>
    <x v="2"/>
    <n v="750537"/>
  </r>
  <r>
    <x v="6"/>
    <x v="1"/>
    <x v="3"/>
    <n v="206658"/>
  </r>
  <r>
    <x v="6"/>
    <x v="1"/>
    <x v="4"/>
    <n v="17525.97"/>
  </r>
  <r>
    <x v="6"/>
    <x v="2"/>
    <x v="0"/>
    <n v="333187.5"/>
  </r>
  <r>
    <x v="6"/>
    <x v="2"/>
    <x v="1"/>
    <n v="27234.899999999998"/>
  </r>
  <r>
    <x v="6"/>
    <x v="2"/>
    <x v="2"/>
    <n v="11868"/>
  </r>
  <r>
    <x v="6"/>
    <x v="2"/>
    <x v="3"/>
    <n v="39237"/>
  </r>
  <r>
    <x v="6"/>
    <x v="2"/>
    <x v="4"/>
    <n v="430706.25"/>
  </r>
  <r>
    <x v="6"/>
    <x v="3"/>
    <x v="0"/>
    <n v="698549.43"/>
  </r>
  <r>
    <x v="6"/>
    <x v="3"/>
    <x v="1"/>
    <n v="384464.34"/>
  </r>
  <r>
    <x v="6"/>
    <x v="3"/>
    <x v="2"/>
    <n v="412790.25"/>
  </r>
  <r>
    <x v="6"/>
    <x v="3"/>
    <x v="3"/>
    <n v="231557.49"/>
  </r>
  <r>
    <x v="6"/>
    <x v="3"/>
    <x v="4"/>
    <n v="1175140.98"/>
  </r>
  <r>
    <x v="6"/>
    <x v="4"/>
    <x v="0"/>
    <n v="1035625.5"/>
  </r>
  <r>
    <x v="6"/>
    <x v="4"/>
    <x v="1"/>
    <n v="664146"/>
  </r>
  <r>
    <x v="6"/>
    <x v="4"/>
    <x v="2"/>
    <n v="416279.5"/>
  </r>
  <r>
    <x v="6"/>
    <x v="4"/>
    <x v="3"/>
    <n v="429660"/>
  </r>
  <r>
    <x v="6"/>
    <x v="4"/>
    <x v="4"/>
    <n v="634680"/>
  </r>
  <r>
    <x v="6"/>
    <x v="5"/>
    <x v="0"/>
    <n v="14713.5"/>
  </r>
  <r>
    <x v="6"/>
    <x v="5"/>
    <x v="1"/>
    <n v="51143.399999999994"/>
  </r>
  <r>
    <x v="6"/>
    <x v="5"/>
    <x v="2"/>
    <n v="6273"/>
  </r>
  <r>
    <x v="6"/>
    <x v="5"/>
    <x v="3"/>
    <n v="8653.5"/>
  </r>
  <r>
    <x v="6"/>
    <x v="5"/>
    <x v="4"/>
    <n v="8031.5999999999995"/>
  </r>
  <r>
    <x v="7"/>
    <x v="0"/>
    <x v="0"/>
    <n v="183540"/>
  </r>
  <r>
    <x v="7"/>
    <x v="0"/>
    <x v="1"/>
    <n v="25542"/>
  </r>
  <r>
    <x v="7"/>
    <x v="0"/>
    <x v="2"/>
    <n v="27799.200000000001"/>
  </r>
  <r>
    <x v="7"/>
    <x v="0"/>
    <x v="3"/>
    <n v="12802.2"/>
  </r>
  <r>
    <x v="7"/>
    <x v="0"/>
    <x v="4"/>
    <n v="25692"/>
  </r>
  <r>
    <x v="7"/>
    <x v="1"/>
    <x v="0"/>
    <n v="21025.439999999999"/>
  </r>
  <r>
    <x v="7"/>
    <x v="1"/>
    <x v="1"/>
    <n v="124737.5"/>
  </r>
  <r>
    <x v="7"/>
    <x v="1"/>
    <x v="2"/>
    <n v="293993.75"/>
  </r>
  <r>
    <x v="7"/>
    <x v="1"/>
    <x v="3"/>
    <n v="177100"/>
  </r>
  <r>
    <x v="7"/>
    <x v="2"/>
    <x v="0"/>
    <n v="12681.9"/>
  </r>
  <r>
    <x v="7"/>
    <x v="2"/>
    <x v="1"/>
    <n v="431112"/>
  </r>
  <r>
    <x v="7"/>
    <x v="2"/>
    <x v="2"/>
    <n v="535392"/>
  </r>
  <r>
    <x v="7"/>
    <x v="2"/>
    <x v="3"/>
    <n v="287400"/>
  </r>
  <r>
    <x v="7"/>
    <x v="3"/>
    <x v="0"/>
    <n v="75240.45"/>
  </r>
  <r>
    <x v="7"/>
    <x v="3"/>
    <x v="1"/>
    <n v="45727.59"/>
  </r>
  <r>
    <x v="7"/>
    <x v="3"/>
    <x v="2"/>
    <n v="34867.42"/>
  </r>
  <r>
    <x v="7"/>
    <x v="3"/>
    <x v="3"/>
    <n v="32667.4"/>
  </r>
  <r>
    <x v="7"/>
    <x v="3"/>
    <x v="4"/>
    <n v="35358.119999999995"/>
  </r>
  <r>
    <x v="7"/>
    <x v="4"/>
    <x v="0"/>
    <n v="114221.25"/>
  </r>
  <r>
    <x v="7"/>
    <x v="4"/>
    <x v="1"/>
    <n v="30001"/>
  </r>
  <r>
    <x v="7"/>
    <x v="4"/>
    <x v="2"/>
    <n v="18818.8"/>
  </r>
  <r>
    <x v="7"/>
    <x v="4"/>
    <x v="3"/>
    <n v="11327.4"/>
  </r>
  <r>
    <x v="7"/>
    <x v="4"/>
    <x v="4"/>
    <n v="406433"/>
  </r>
  <r>
    <x v="7"/>
    <x v="5"/>
    <x v="0"/>
    <n v="545334"/>
  </r>
  <r>
    <x v="7"/>
    <x v="5"/>
    <x v="1"/>
    <n v="122682"/>
  </r>
  <r>
    <x v="7"/>
    <x v="5"/>
    <x v="2"/>
    <n v="135884"/>
  </r>
  <r>
    <x v="7"/>
    <x v="5"/>
    <x v="3"/>
    <n v="557459"/>
  </r>
  <r>
    <x v="7"/>
    <x v="5"/>
    <x v="4"/>
    <n v="1539783"/>
  </r>
  <r>
    <x v="8"/>
    <x v="0"/>
    <x v="0"/>
    <n v="222705"/>
  </r>
  <r>
    <x v="8"/>
    <x v="0"/>
    <x v="1"/>
    <n v="936138"/>
  </r>
  <r>
    <x v="8"/>
    <x v="0"/>
    <x v="2"/>
    <n v="640752"/>
  </r>
  <r>
    <x v="8"/>
    <x v="0"/>
    <x v="3"/>
    <n v="552391"/>
  </r>
  <r>
    <x v="8"/>
    <x v="0"/>
    <x v="4"/>
    <n v="659613.5"/>
  </r>
  <r>
    <x v="8"/>
    <x v="1"/>
    <x v="0"/>
    <n v="17166.599999999999"/>
  </r>
  <r>
    <x v="8"/>
    <x v="1"/>
    <x v="1"/>
    <n v="31731.48"/>
  </r>
  <r>
    <x v="8"/>
    <x v="1"/>
    <x v="2"/>
    <n v="17253.599999999999"/>
  </r>
  <r>
    <x v="8"/>
    <x v="1"/>
    <x v="3"/>
    <n v="6339.36"/>
  </r>
  <r>
    <x v="8"/>
    <x v="1"/>
    <x v="4"/>
    <n v="22663.08"/>
  </r>
  <r>
    <x v="8"/>
    <x v="2"/>
    <x v="0"/>
    <n v="2335.7600000000002"/>
  </r>
  <r>
    <x v="8"/>
    <x v="2"/>
    <x v="1"/>
    <n v="3693.76"/>
  </r>
  <r>
    <x v="8"/>
    <x v="2"/>
    <x v="2"/>
    <n v="15022"/>
  </r>
  <r>
    <x v="8"/>
    <x v="2"/>
    <x v="3"/>
    <n v="14907.2"/>
  </r>
  <r>
    <x v="8"/>
    <x v="2"/>
    <x v="4"/>
    <n v="14666.4"/>
  </r>
  <r>
    <x v="8"/>
    <x v="3"/>
    <x v="0"/>
    <n v="42960"/>
  </r>
  <r>
    <x v="8"/>
    <x v="3"/>
    <x v="1"/>
    <n v="65886"/>
  </r>
  <r>
    <x v="8"/>
    <x v="3"/>
    <x v="2"/>
    <n v="46678.55"/>
  </r>
  <r>
    <x v="8"/>
    <x v="3"/>
    <x v="3"/>
    <n v="92151.2"/>
  </r>
  <r>
    <x v="8"/>
    <x v="3"/>
    <x v="4"/>
    <n v="43069.5"/>
  </r>
  <r>
    <x v="8"/>
    <x v="4"/>
    <x v="0"/>
    <n v="64496.25"/>
  </r>
  <r>
    <x v="8"/>
    <x v="4"/>
    <x v="1"/>
    <n v="70443.75"/>
  </r>
  <r>
    <x v="8"/>
    <x v="4"/>
    <x v="2"/>
    <n v="242613.75"/>
  </r>
  <r>
    <x v="8"/>
    <x v="4"/>
    <x v="3"/>
    <n v="240012.5"/>
  </r>
  <r>
    <x v="8"/>
    <x v="4"/>
    <x v="4"/>
    <n v="179550"/>
  </r>
  <r>
    <x v="8"/>
    <x v="5"/>
    <x v="0"/>
    <n v="588984"/>
  </r>
  <r>
    <x v="8"/>
    <x v="5"/>
    <x v="1"/>
    <n v="645300"/>
  </r>
  <r>
    <x v="8"/>
    <x v="5"/>
    <x v="2"/>
    <n v="292842"/>
  </r>
  <r>
    <x v="8"/>
    <x v="5"/>
    <x v="3"/>
    <n v="116640"/>
  </r>
  <r>
    <x v="8"/>
    <x v="5"/>
    <x v="4"/>
    <n v="509691"/>
  </r>
  <r>
    <x v="9"/>
    <x v="0"/>
    <x v="0"/>
    <n v="421017.94"/>
  </r>
  <r>
    <x v="9"/>
    <x v="0"/>
    <x v="1"/>
    <n v="24796.379999999997"/>
  </r>
  <r>
    <x v="9"/>
    <x v="0"/>
    <x v="2"/>
    <n v="5040.96"/>
  </r>
  <r>
    <x v="9"/>
    <x v="0"/>
    <x v="3"/>
    <n v="143510.39999999999"/>
  </r>
  <r>
    <x v="9"/>
    <x v="0"/>
    <x v="4"/>
    <n v="38073.479999999996"/>
  </r>
  <r>
    <x v="9"/>
    <x v="1"/>
    <x v="0"/>
    <n v="401197.2"/>
  </r>
  <r>
    <x v="9"/>
    <x v="1"/>
    <x v="1"/>
    <n v="880060.25"/>
  </r>
  <r>
    <x v="9"/>
    <x v="1"/>
    <x v="2"/>
    <n v="697329.25"/>
  </r>
  <r>
    <x v="9"/>
    <x v="1"/>
    <x v="3"/>
    <n v="721220.5"/>
  </r>
  <r>
    <x v="9"/>
    <x v="1"/>
    <x v="4"/>
    <n v="260580"/>
  </r>
  <r>
    <x v="9"/>
    <x v="2"/>
    <x v="0"/>
    <n v="38574.039999999994"/>
  </r>
  <r>
    <x v="9"/>
    <x v="2"/>
    <x v="1"/>
    <n v="645252.6"/>
  </r>
  <r>
    <x v="9"/>
    <x v="2"/>
    <x v="2"/>
    <n v="582048"/>
  </r>
  <r>
    <x v="9"/>
    <x v="2"/>
    <x v="3"/>
    <n v="168476.4"/>
  </r>
  <r>
    <x v="9"/>
    <x v="2"/>
    <x v="4"/>
    <n v="30693.599999999999"/>
  </r>
  <r>
    <x v="9"/>
    <x v="3"/>
    <x v="0"/>
    <n v="300976.3"/>
  </r>
  <r>
    <x v="9"/>
    <x v="3"/>
    <x v="1"/>
    <n v="313106.18"/>
  </r>
  <r>
    <x v="9"/>
    <x v="3"/>
    <x v="2"/>
    <n v="136893.70000000001"/>
  </r>
  <r>
    <x v="9"/>
    <x v="3"/>
    <x v="3"/>
    <n v="300216.25"/>
  </r>
  <r>
    <x v="9"/>
    <x v="3"/>
    <x v="4"/>
    <n v="156574.53"/>
  </r>
  <r>
    <x v="9"/>
    <x v="4"/>
    <x v="0"/>
    <n v="647767.75"/>
  </r>
  <r>
    <x v="9"/>
    <x v="4"/>
    <x v="1"/>
    <n v="768225.6"/>
  </r>
  <r>
    <x v="9"/>
    <x v="4"/>
    <x v="2"/>
    <n v="996189.96"/>
  </r>
  <r>
    <x v="9"/>
    <x v="4"/>
    <x v="3"/>
    <n v="20208.400000000001"/>
  </r>
  <r>
    <x v="9"/>
    <x v="4"/>
    <x v="4"/>
    <n v="436625.35"/>
  </r>
  <r>
    <x v="9"/>
    <x v="5"/>
    <x v="0"/>
    <n v="406391.25"/>
  </r>
  <r>
    <x v="9"/>
    <x v="5"/>
    <x v="1"/>
    <n v="748220.55"/>
  </r>
  <r>
    <x v="9"/>
    <x v="5"/>
    <x v="2"/>
    <n v="1004085.45"/>
  </r>
  <r>
    <x v="9"/>
    <x v="5"/>
    <x v="3"/>
    <n v="501942.35"/>
  </r>
  <r>
    <x v="9"/>
    <x v="5"/>
    <x v="4"/>
    <n v="580525.30000000005"/>
  </r>
  <r>
    <x v="10"/>
    <x v="0"/>
    <x v="0"/>
    <n v="20794.8"/>
  </r>
  <r>
    <x v="10"/>
    <x v="0"/>
    <x v="1"/>
    <n v="18443.599999999999"/>
  </r>
  <r>
    <x v="10"/>
    <x v="0"/>
    <x v="2"/>
    <n v="27968"/>
  </r>
  <r>
    <x v="10"/>
    <x v="0"/>
    <x v="3"/>
    <n v="30830.799999999999"/>
  </r>
  <r>
    <x v="10"/>
    <x v="0"/>
    <x v="4"/>
    <n v="24225.599999999999"/>
  </r>
  <r>
    <x v="10"/>
    <x v="1"/>
    <x v="0"/>
    <n v="35494.800000000003"/>
  </r>
  <r>
    <x v="10"/>
    <x v="1"/>
    <x v="1"/>
    <n v="6762"/>
  </r>
  <r>
    <x v="10"/>
    <x v="1"/>
    <x v="2"/>
    <n v="19517.7"/>
  </r>
  <r>
    <x v="10"/>
    <x v="1"/>
    <x v="3"/>
    <n v="39771.75"/>
  </r>
  <r>
    <x v="10"/>
    <x v="1"/>
    <x v="4"/>
    <n v="28623"/>
  </r>
  <r>
    <x v="10"/>
    <x v="2"/>
    <x v="0"/>
    <n v="25345.32"/>
  </r>
  <r>
    <x v="10"/>
    <x v="2"/>
    <x v="1"/>
    <n v="26136.720000000001"/>
  </r>
  <r>
    <x v="10"/>
    <x v="2"/>
    <x v="2"/>
    <n v="26698.799999999999"/>
  </r>
  <r>
    <x v="10"/>
    <x v="2"/>
    <x v="3"/>
    <n v="8114.4"/>
  </r>
  <r>
    <x v="10"/>
    <x v="2"/>
    <x v="4"/>
    <n v="30715.439999999999"/>
  </r>
  <r>
    <x v="10"/>
    <x v="3"/>
    <x v="0"/>
    <n v="575422"/>
  </r>
  <r>
    <x v="10"/>
    <x v="3"/>
    <x v="1"/>
    <n v="852404"/>
  </r>
  <r>
    <x v="10"/>
    <x v="3"/>
    <x v="2"/>
    <n v="467482.5"/>
  </r>
  <r>
    <x v="10"/>
    <x v="3"/>
    <x v="3"/>
    <n v="936276"/>
  </r>
  <r>
    <x v="10"/>
    <x v="3"/>
    <x v="4"/>
    <n v="1217062"/>
  </r>
  <r>
    <x v="10"/>
    <x v="4"/>
    <x v="0"/>
    <n v="11263.84"/>
  </r>
  <r>
    <x v="10"/>
    <x v="4"/>
    <x v="1"/>
    <n v="4428.2700000000004"/>
  </r>
  <r>
    <x v="10"/>
    <x v="4"/>
    <x v="2"/>
    <n v="16789.5"/>
  </r>
  <r>
    <x v="10"/>
    <x v="4"/>
    <x v="3"/>
    <n v="8771.14"/>
  </r>
  <r>
    <x v="10"/>
    <x v="4"/>
    <x v="4"/>
    <n v="3560.9700000000003"/>
  </r>
  <r>
    <x v="10"/>
    <x v="5"/>
    <x v="0"/>
    <n v="284512.5"/>
  </r>
  <r>
    <x v="10"/>
    <x v="5"/>
    <x v="1"/>
    <n v="215820"/>
  </r>
  <r>
    <x v="10"/>
    <x v="5"/>
    <x v="2"/>
    <n v="58650"/>
  </r>
  <r>
    <x v="10"/>
    <x v="5"/>
    <x v="3"/>
    <n v="99758.75"/>
  </r>
  <r>
    <x v="10"/>
    <x v="5"/>
    <x v="4"/>
    <n v="262570"/>
  </r>
  <r>
    <x v="11"/>
    <x v="0"/>
    <x v="0"/>
    <n v="563304"/>
  </r>
  <r>
    <x v="11"/>
    <x v="0"/>
    <x v="1"/>
    <n v="258282"/>
  </r>
  <r>
    <x v="11"/>
    <x v="0"/>
    <x v="2"/>
    <n v="366061.8"/>
  </r>
  <r>
    <x v="11"/>
    <x v="0"/>
    <x v="3"/>
    <n v="204055.95"/>
  </r>
  <r>
    <x v="11"/>
    <x v="0"/>
    <x v="4"/>
    <n v="392013"/>
  </r>
  <r>
    <x v="11"/>
    <x v="1"/>
    <x v="0"/>
    <n v="1007906"/>
  </r>
  <r>
    <x v="11"/>
    <x v="1"/>
    <x v="1"/>
    <n v="763246.05"/>
  </r>
  <r>
    <x v="11"/>
    <x v="1"/>
    <x v="2"/>
    <n v="531235.6"/>
  </r>
  <r>
    <x v="11"/>
    <x v="1"/>
    <x v="3"/>
    <n v="441882.77"/>
  </r>
  <r>
    <x v="11"/>
    <x v="1"/>
    <x v="4"/>
    <n v="95854.5"/>
  </r>
  <r>
    <x v="11"/>
    <x v="2"/>
    <x v="0"/>
    <n v="29670"/>
  </r>
  <r>
    <x v="11"/>
    <x v="2"/>
    <x v="1"/>
    <n v="184020.75"/>
  </r>
  <r>
    <x v="11"/>
    <x v="2"/>
    <x v="2"/>
    <n v="216664.3"/>
  </r>
  <r>
    <x v="11"/>
    <x v="2"/>
    <x v="3"/>
    <n v="165355.95000000001"/>
  </r>
  <r>
    <x v="11"/>
    <x v="2"/>
    <x v="4"/>
    <n v="327383.75"/>
  </r>
  <r>
    <x v="11"/>
    <x v="3"/>
    <x v="0"/>
    <n v="1939895.9"/>
  </r>
  <r>
    <x v="11"/>
    <x v="3"/>
    <x v="1"/>
    <n v="920144.05"/>
  </r>
  <r>
    <x v="11"/>
    <x v="3"/>
    <x v="2"/>
    <n v="773923.82"/>
  </r>
  <r>
    <x v="11"/>
    <x v="3"/>
    <x v="3"/>
    <n v="609572.64"/>
  </r>
  <r>
    <x v="11"/>
    <x v="3"/>
    <x v="4"/>
    <n v="470142.55"/>
  </r>
  <r>
    <x v="11"/>
    <x v="4"/>
    <x v="0"/>
    <n v="38012.22"/>
  </r>
  <r>
    <x v="11"/>
    <x v="4"/>
    <x v="1"/>
    <n v="242716.79999999999"/>
  </r>
  <r>
    <x v="11"/>
    <x v="4"/>
    <x v="2"/>
    <n v="366825.72"/>
  </r>
  <r>
    <x v="11"/>
    <x v="4"/>
    <x v="3"/>
    <n v="188007.84"/>
  </r>
  <r>
    <x v="11"/>
    <x v="4"/>
    <x v="4"/>
    <n v="392110.8"/>
  </r>
  <r>
    <x v="11"/>
    <x v="5"/>
    <x v="0"/>
    <n v="380941.32"/>
  </r>
  <r>
    <x v="11"/>
    <x v="5"/>
    <x v="1"/>
    <n v="21519.55"/>
  </r>
  <r>
    <x v="11"/>
    <x v="5"/>
    <x v="2"/>
    <n v="28631.199999999997"/>
  </r>
  <r>
    <x v="11"/>
    <x v="5"/>
    <x v="3"/>
    <n v="25019.57"/>
  </r>
  <r>
    <x v="11"/>
    <x v="5"/>
    <x v="4"/>
    <n v="54387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6D3F1-B974-42F8-A06D-393965C16B2C}" name="PivotTable21" cacheId="8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3:N12" firstHeaderRow="1" firstDataRow="3" firstDataCol="1"/>
  <pivotFields count="7">
    <pivotField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ubtotalTop="0" showAll="0" defaultSubtotal="0">
      <items count="7">
        <item m="1" x="6"/>
        <item x="0"/>
        <item x="1"/>
        <item x="2"/>
        <item x="3"/>
        <item x="4"/>
        <item x="5"/>
      </items>
    </pivotField>
    <pivotField compact="0" outline="0" subtotalTop="0" showAll="0" defaultSubtotal="0">
      <items count="5">
        <item x="0"/>
        <item x="1"/>
        <item x="2"/>
        <item x="3"/>
        <item x="4"/>
      </items>
    </pivotField>
    <pivotField dataField="1" compact="0" outline="0" subtotalTop="0" showAll="0" defaultSubtotal="0"/>
    <pivotField compact="0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compact="0" outline="0" subtotalTop="0" showAll="0" defaultSubtotal="0">
      <items count="3">
        <item x="0"/>
        <item x="1"/>
        <item x="2"/>
      </items>
    </pivotField>
  </pivotFields>
  <rowFields count="1">
    <field x="1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6"/>
    <field x="5"/>
  </colFields>
  <colItems count="13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Sum of Value" fld="3" baseField="0" baseItem="0" numFmtId="3"/>
  </dataField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C7D044-3098-45D6-97D0-0462C7B612CF}" name="TblSales" displayName="TblSales" ref="B5:D9" totalsRowShown="0" dataDxfId="114">
  <autoFilter ref="B5:D9" xr:uid="{3E489113-B2B4-44F4-960A-B732F9EF2803}">
    <filterColumn colId="0" hiddenButton="1"/>
    <filterColumn colId="1" hiddenButton="1"/>
    <filterColumn colId="2" hiddenButton="1"/>
  </autoFilter>
  <tableColumns count="3">
    <tableColumn id="1" xr3:uid="{D9AEB3F2-6CE0-499A-B6D0-5C37B272E7B9}" name="Region" dataDxfId="113"/>
    <tableColumn id="2" xr3:uid="{FC5B6071-4327-47FA-BE8B-59261CCD9E59}" name="Q1Sales" dataDxfId="112"/>
    <tableColumn id="3" xr3:uid="{02E83750-F445-478F-A86E-74675F9E5673}" name="Q2Sales" dataDxfId="1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B9394C-6625-4C73-AF54-5ECD4A8F1A9A}" name="TblRegions" displayName="TblRegions" ref="E4:F33" totalsRowShown="0" headerRowDxfId="110">
  <autoFilter ref="E4:F33" xr:uid="{3E615E68-B9D5-4261-9BF7-9F52D304040B}"/>
  <tableColumns count="2">
    <tableColumn id="1" xr3:uid="{26CEB6B8-A670-4324-8165-3E8E66A8D8A0}" name="Country"/>
    <tableColumn id="2" xr3:uid="{C79C98E2-76D6-4B08-9FEE-ACF8764234D6}" name="Reg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0A3DEA-3C6A-4FDF-8B51-F289878E7D5B}" name="FY2025_01" displayName="FY2025_01" ref="A1:G7" totalsRowShown="0" headerRowDxfId="109" dataDxfId="107" headerRowBorderDxfId="108" dataCellStyle="Comma">
  <autoFilter ref="A1:G7" xr:uid="{9E0A3DEA-3C6A-4FDF-8B51-F289878E7D5B}"/>
  <tableColumns count="7">
    <tableColumn id="1" xr3:uid="{280A3C00-A417-4164-8590-A5FA3BD10C63}" name="Product"/>
    <tableColumn id="2" xr3:uid="{C328D820-66DC-4759-BA19-AE3307D68A12}" name="Canada" dataDxfId="106" dataCellStyle="Comma"/>
    <tableColumn id="3" xr3:uid="{145E6BE0-B94E-46A1-946C-D59ED3E3F019}" name="France" dataDxfId="105" dataCellStyle="Comma"/>
    <tableColumn id="4" xr3:uid="{4410892A-D241-499D-8CCD-FEAE58581CDE}" name="Germany" dataDxfId="104" dataCellStyle="Comma"/>
    <tableColumn id="5" xr3:uid="{68DB643B-CC5B-4E0F-ADA4-43D4FCE11EE1}" name="Mexico" dataDxfId="103" dataCellStyle="Comma"/>
    <tableColumn id="6" xr3:uid="{8D525BE9-D6C7-401D-AFFF-5D7529F3BE8A}" name="USA" dataDxfId="102" dataCellStyle="Comma"/>
    <tableColumn id="7" xr3:uid="{88618FD5-5751-4C01-858B-B921203A8B3F}" name="Total" dataDxfId="101">
      <calculatedColumnFormula>SUM(B2:F2)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563E2E-8B41-4649-9399-F7AA1FD893DC}" name="FY2025_02" displayName="FY2025_02" ref="A1:G7" totalsRowShown="0" headerRowDxfId="100" dataDxfId="98" headerRowBorderDxfId="99" dataCellStyle="Comma">
  <autoFilter ref="A1:G7" xr:uid="{18563E2E-8B41-4649-9399-F7AA1FD893DC}"/>
  <tableColumns count="7">
    <tableColumn id="1" xr3:uid="{30150BF0-2E15-4027-92CA-38C8950290F3}" name="Product"/>
    <tableColumn id="2" xr3:uid="{58442700-AC3D-4D9B-9B9E-EFAB6E2E19BD}" name="Canada" dataDxfId="97" dataCellStyle="Comma"/>
    <tableColumn id="3" xr3:uid="{5CFFA720-F1ED-4B88-856B-2415328D4EBE}" name="France" dataDxfId="96" dataCellStyle="Comma"/>
    <tableColumn id="4" xr3:uid="{28F5E07B-0A38-4272-9C58-AAF538F77B51}" name="Germany" dataDxfId="95" dataCellStyle="Comma"/>
    <tableColumn id="5" xr3:uid="{3BA0028B-3296-4BDE-9B24-DA40EF2E0CFC}" name="Mexico" dataDxfId="94" dataCellStyle="Comma"/>
    <tableColumn id="6" xr3:uid="{308C4C32-4284-4421-9B6B-89C69A33606D}" name="USA" dataDxfId="93" dataCellStyle="Comma"/>
    <tableColumn id="7" xr3:uid="{6C80BDE4-E26D-4639-AF88-7B8FA5C37471}" name="Total" dataDxfId="92">
      <calculatedColumnFormula>SUM(B2:F2)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4E0F47-66AC-4556-B455-A5E066892F2C}" name="FY2025_03" displayName="FY2025_03" ref="A1:G7" totalsRowShown="0" headerRowDxfId="91" dataDxfId="89" headerRowBorderDxfId="90" dataCellStyle="Comma">
  <autoFilter ref="A1:G7" xr:uid="{444E0F47-66AC-4556-B455-A5E066892F2C}"/>
  <tableColumns count="7">
    <tableColumn id="1" xr3:uid="{474C0095-DC4E-4E74-9047-154AAAAEBFAA}" name="Product"/>
    <tableColumn id="2" xr3:uid="{83739B7F-33DE-4F3D-A23F-E6D801F7C0BB}" name="Canada" dataDxfId="88" dataCellStyle="Comma"/>
    <tableColumn id="3" xr3:uid="{A92F6555-2747-4CE6-A80B-7DF925CBDDB9}" name="France" dataDxfId="87" dataCellStyle="Comma"/>
    <tableColumn id="4" xr3:uid="{37839B01-E3C6-4C30-BF3A-567086EF3C8A}" name="Germany" dataDxfId="86" dataCellStyle="Comma"/>
    <tableColumn id="5" xr3:uid="{9F735033-1980-4609-8F91-59511CFB0E45}" name="Mexico" dataDxfId="85" dataCellStyle="Comma"/>
    <tableColumn id="6" xr3:uid="{7914F71B-E21A-49A2-AF9B-73950A6EF8D9}" name="USA" dataDxfId="84" dataCellStyle="Comma"/>
    <tableColumn id="7" xr3:uid="{973F07A9-A55F-4BCC-B6DF-FB23A6DB3530}" name="Total" dataDxfId="83">
      <calculatedColumnFormula>SUM(B2:F2)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8FAF84-FFC7-42ED-B258-39B36B280024}" name="FY2025_04" displayName="FY2025_04" ref="A1:G7" totalsRowShown="0" headerRowDxfId="82" dataDxfId="80" headerRowBorderDxfId="81" dataCellStyle="Comma">
  <autoFilter ref="A1:G7" xr:uid="{D48FAF84-FFC7-42ED-B258-39B36B280024}"/>
  <tableColumns count="7">
    <tableColumn id="1" xr3:uid="{DBFE48FA-BE00-4DAF-AE91-7C2E786DF7C1}" name="Product"/>
    <tableColumn id="2" xr3:uid="{A4816EAD-D641-4013-934B-98DCC07D4FA6}" name="Canada" dataDxfId="79" dataCellStyle="Comma"/>
    <tableColumn id="3" xr3:uid="{AC79FC4E-7EB5-4A02-890B-696799C29587}" name="France" dataDxfId="78" dataCellStyle="Comma"/>
    <tableColumn id="4" xr3:uid="{727E10D9-F7CA-4EFC-9D30-1D49EDCFBE43}" name="Germany" dataDxfId="77" dataCellStyle="Comma"/>
    <tableColumn id="5" xr3:uid="{EA4E7B9A-49D0-40F2-80BF-7581583CC554}" name="Mexico" dataDxfId="76" dataCellStyle="Comma"/>
    <tableColumn id="6" xr3:uid="{8061DFE7-1B30-4465-A67F-211C8C9E114E}" name="USA" dataDxfId="75" dataCellStyle="Comma"/>
    <tableColumn id="7" xr3:uid="{8DC5902A-E3AE-459E-A7D5-65F257A7281E}" name="Total" dataDxfId="74">
      <calculatedColumnFormula>SUM(B2:F2)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7644CEF-D2B8-4C64-B37B-3D88214A4F35}" name="FY2025_05" displayName="FY2025_05" ref="A1:G7" totalsRowShown="0" headerRowDxfId="73" dataDxfId="71" headerRowBorderDxfId="72" dataCellStyle="Comma">
  <autoFilter ref="A1:G7" xr:uid="{27644CEF-D2B8-4C64-B37B-3D88214A4F35}"/>
  <tableColumns count="7">
    <tableColumn id="1" xr3:uid="{704964D6-4A18-4AEC-BD67-B2496655B6E7}" name="Product"/>
    <tableColumn id="2" xr3:uid="{74D6F874-7CFB-4FAD-95F5-B2A52508B93F}" name="Canada" dataDxfId="70" dataCellStyle="Comma"/>
    <tableColumn id="3" xr3:uid="{A3C705E1-C995-4BA3-AA02-68D6971817D2}" name="France" dataDxfId="69" dataCellStyle="Comma"/>
    <tableColumn id="4" xr3:uid="{BA6E0A17-BE0B-43B2-8D66-4E9163CF0E37}" name="Germany" dataDxfId="68" dataCellStyle="Comma"/>
    <tableColumn id="5" xr3:uid="{AC6AC118-A7A7-4CCE-A32B-257616FD6FB4}" name="Mexico" dataDxfId="67" dataCellStyle="Comma"/>
    <tableColumn id="6" xr3:uid="{2B5FB97D-BAD4-478F-BF60-A1A804CCF421}" name="USA" dataDxfId="66" dataCellStyle="Comma"/>
    <tableColumn id="7" xr3:uid="{96E0F108-5B48-4DDC-8CD4-51CBA6AAB1CF}" name="Total" dataDxfId="65">
      <calculatedColumnFormula>SUM(B2:F2)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B222772-AF59-4CA0-926B-81C00AA568FC}" name="FY2025_06" displayName="FY2025_06" ref="A1:G7" totalsRowShown="0" headerRowDxfId="64" dataDxfId="62" headerRowBorderDxfId="63" dataCellStyle="Comma">
  <autoFilter ref="A1:G7" xr:uid="{3B222772-AF59-4CA0-926B-81C00AA568FC}"/>
  <tableColumns count="7">
    <tableColumn id="1" xr3:uid="{C20CE65E-4392-4AA6-A29C-DCD89BE11F45}" name="Product"/>
    <tableColumn id="2" xr3:uid="{CAEC18F7-2B6C-4BFF-80EE-27E80E5B43F2}" name="Canada" dataDxfId="61" dataCellStyle="Comma"/>
    <tableColumn id="3" xr3:uid="{1B32465A-B1D6-4369-933C-DAB0EEBED011}" name="France" dataDxfId="60" dataCellStyle="Comma"/>
    <tableColumn id="4" xr3:uid="{EEC1FCF4-49E7-4C62-95C2-4847EE539DC4}" name="Germany" dataDxfId="59" dataCellStyle="Comma"/>
    <tableColumn id="5" xr3:uid="{88D16AEE-61D9-413D-912C-14BE5D4D535F}" name="Mexico" dataDxfId="58" dataCellStyle="Comma"/>
    <tableColumn id="6" xr3:uid="{6E43D415-BD64-4BCE-8A89-BD379965504B}" name="USA" dataDxfId="57" dataCellStyle="Comma"/>
    <tableColumn id="7" xr3:uid="{C6AF54DA-FDCB-4407-B0E8-524A262EFD0E}" name="Total" dataDxfId="56">
      <calculatedColumnFormula>SUM(B2:F2)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96A2BD-899F-4CE4-AA65-6C551CFFED93}" name="FY2025_07" displayName="FY2025_07" ref="A1:G7" totalsRowShown="0" headerRowDxfId="55" dataDxfId="53" headerRowBorderDxfId="54" dataCellStyle="Comma">
  <autoFilter ref="A1:G7" xr:uid="{C396A2BD-899F-4CE4-AA65-6C551CFFED93}"/>
  <tableColumns count="7">
    <tableColumn id="1" xr3:uid="{C1C451F2-FBF2-4F2E-85BC-9347AF920768}" name="Product"/>
    <tableColumn id="2" xr3:uid="{A087A4B5-BBF6-4432-8474-FA8A02084B09}" name="Canada" dataDxfId="52" dataCellStyle="Comma"/>
    <tableColumn id="3" xr3:uid="{232330AE-F97E-4174-9493-1D902D969578}" name="France" dataDxfId="51" dataCellStyle="Comma"/>
    <tableColumn id="4" xr3:uid="{868B8513-CAB5-453D-B31C-ED376D185008}" name="Germany" dataDxfId="50" dataCellStyle="Comma"/>
    <tableColumn id="5" xr3:uid="{7B86375B-65F8-4C4C-B53C-88175847EFB1}" name="Mexico" dataDxfId="49" dataCellStyle="Comma"/>
    <tableColumn id="6" xr3:uid="{BA0378EB-D487-441E-AB42-ABBE0933C66C}" name="USA" dataDxfId="48" dataCellStyle="Comma"/>
    <tableColumn id="7" xr3:uid="{6921BD0D-0FA5-4876-B376-E8B5B5D64B2F}" name="Total" dataDxfId="47">
      <calculatedColumnFormula>SUM(B2:F2)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065C663-3A84-4120-9681-BFB0AA7C654E}" name="FY2025_08" displayName="FY2025_08" ref="A1:G7" totalsRowShown="0" headerRowDxfId="46" dataDxfId="44" headerRowBorderDxfId="45" dataCellStyle="Comma">
  <autoFilter ref="A1:G7" xr:uid="{2065C663-3A84-4120-9681-BFB0AA7C654E}"/>
  <tableColumns count="7">
    <tableColumn id="1" xr3:uid="{EEF4AB4B-6178-42DF-AE7E-F3EA14B88CEF}" name="Product"/>
    <tableColumn id="2" xr3:uid="{FB6A76CC-99A8-401D-A8C1-94C9309FF327}" name="Canada" dataDxfId="43" dataCellStyle="Comma"/>
    <tableColumn id="3" xr3:uid="{89F5436C-7678-40F4-8D26-50CD3F09D5F4}" name="France" dataDxfId="42" dataCellStyle="Comma"/>
    <tableColumn id="4" xr3:uid="{10AA24B2-2085-449C-8708-AFB425F2F256}" name="Germany" dataDxfId="41" dataCellStyle="Comma"/>
    <tableColumn id="5" xr3:uid="{574A7DE5-E768-458E-ADD1-4066E6BE10E1}" name="Mexico" dataDxfId="40" dataCellStyle="Comma"/>
    <tableColumn id="6" xr3:uid="{1723D4FD-26DE-4AAA-B232-30942DCAE3F0}" name="USA" dataDxfId="39" dataCellStyle="Comma"/>
    <tableColumn id="7" xr3:uid="{6EF527A3-CF28-4E96-8925-440B2F211A38}" name="Total" dataDxfId="38">
      <calculatedColumnFormula>SUM(B2:F2)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BA6C53E-3373-4F3D-BE3D-EE3E5DD481D3}" name="FY2025_09" displayName="FY2025_09" ref="A1:G7" totalsRowShown="0" headerRowDxfId="37" dataDxfId="35" headerRowBorderDxfId="36" dataCellStyle="Comma">
  <autoFilter ref="A1:G7" xr:uid="{FBA6C53E-3373-4F3D-BE3D-EE3E5DD481D3}"/>
  <tableColumns count="7">
    <tableColumn id="1" xr3:uid="{1F6EE382-DA13-496A-BCA6-A669098E02C3}" name="Product"/>
    <tableColumn id="2" xr3:uid="{4E16CFB6-78BC-43D8-8F4B-F29E52AB0F50}" name="Canada" dataDxfId="34" dataCellStyle="Comma"/>
    <tableColumn id="3" xr3:uid="{3C3F400A-1953-4E55-9E48-3861CDF648F1}" name="France" dataDxfId="33" dataCellStyle="Comma"/>
    <tableColumn id="4" xr3:uid="{2DC2D91A-4950-48B5-8E0C-5C9EBED6A2AA}" name="Germany" dataDxfId="32" dataCellStyle="Comma"/>
    <tableColumn id="5" xr3:uid="{B0BF9B7C-669D-4AB9-89D1-C5F0B5256D0A}" name="Mexico" dataDxfId="31" dataCellStyle="Comma"/>
    <tableColumn id="6" xr3:uid="{60BB2D88-0D3E-4415-B0EE-95F5A026616C}" name="USA" dataDxfId="30" dataCellStyle="Comma"/>
    <tableColumn id="7" xr3:uid="{D0687AC0-9AB0-4046-95D2-2524FE8FFE25}" name="Total" dataDxfId="29">
      <calculatedColumnFormula>SUM(B2:F2)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B610531-E733-4ADD-B08E-67DA6B0967D0}" name="FY2025_10" displayName="FY2025_10" ref="A1:G7" totalsRowShown="0" headerRowDxfId="28" dataDxfId="26" headerRowBorderDxfId="27" dataCellStyle="Comma">
  <autoFilter ref="A1:G7" xr:uid="{4B610531-E733-4ADD-B08E-67DA6B0967D0}"/>
  <tableColumns count="7">
    <tableColumn id="1" xr3:uid="{B34AE22D-D8F0-44F7-8189-A683E101902F}" name="Product"/>
    <tableColumn id="2" xr3:uid="{9A24407B-4273-42E7-AD08-10ABDD6A5B7E}" name="Canada" dataDxfId="25" dataCellStyle="Comma"/>
    <tableColumn id="3" xr3:uid="{875244B0-52A5-4F44-9A29-D411A63DCECB}" name="France" dataDxfId="24" dataCellStyle="Comma"/>
    <tableColumn id="4" xr3:uid="{32B6F140-E9EE-416B-8E67-455EA27ED9CC}" name="Germany" dataDxfId="23" dataCellStyle="Comma"/>
    <tableColumn id="5" xr3:uid="{F8064BF3-2263-47E4-8B92-2C71068855DD}" name="Mexico" dataDxfId="22" dataCellStyle="Comma"/>
    <tableColumn id="6" xr3:uid="{0EEA8A69-BCE9-47EE-8E36-543A1972355E}" name="USA" dataDxfId="21" dataCellStyle="Comma"/>
    <tableColumn id="7" xr3:uid="{A3582445-649B-46B6-A6A7-0A8F253D8BF5}" name="Total" dataDxfId="20">
      <calculatedColumnFormula>SUM(B2:F2)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489B132-9E6D-41A6-A967-410C3CB52B9F}" name="FY2025_11" displayName="FY2025_11" ref="A1:G7" totalsRowShown="0" headerRowDxfId="19" dataDxfId="17" headerRowBorderDxfId="18" dataCellStyle="Comma">
  <autoFilter ref="A1:G7" xr:uid="{F489B132-9E6D-41A6-A967-410C3CB52B9F}"/>
  <tableColumns count="7">
    <tableColumn id="1" xr3:uid="{78F75B48-7401-43EE-AA8E-8835EB9A9119}" name="Product"/>
    <tableColumn id="2" xr3:uid="{B19E4B40-95B0-41E8-99C2-4F524FDB2661}" name="Canada" dataDxfId="16" dataCellStyle="Comma"/>
    <tableColumn id="3" xr3:uid="{6A39ED35-BD2A-4BBB-BF72-D8FAE3CEC277}" name="France" dataDxfId="15" dataCellStyle="Comma"/>
    <tableColumn id="4" xr3:uid="{53A71155-DC35-4B56-B7A0-674270DB20CF}" name="Germany" dataDxfId="14" dataCellStyle="Comma"/>
    <tableColumn id="5" xr3:uid="{3A67D920-903F-4C61-B437-A9CEC3E7A57E}" name="Mexico" dataDxfId="13" dataCellStyle="Comma"/>
    <tableColumn id="6" xr3:uid="{AA5273FD-F950-4B48-A03C-80F9C36D31B4}" name="USA" dataDxfId="12" dataCellStyle="Comma"/>
    <tableColumn id="7" xr3:uid="{5040B6EB-C250-4515-B0FA-E6C21CB565B8}" name="Total" dataDxfId="11">
      <calculatedColumnFormula>SUM(B2:F2)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86D36E7-4F33-4B95-B93B-9E18CDFD4EDA}" name="FY2025_12" displayName="FY2025_12" ref="A1:G7" totalsRowShown="0" headerRowDxfId="10" dataDxfId="8" headerRowBorderDxfId="9" dataCellStyle="Comma">
  <autoFilter ref="A1:G7" xr:uid="{986D36E7-4F33-4B95-B93B-9E18CDFD4EDA}"/>
  <tableColumns count="7">
    <tableColumn id="1" xr3:uid="{96EA35E7-E79C-4E45-A686-7F1A6BF82ED4}" name="Product"/>
    <tableColumn id="2" xr3:uid="{B857BB6F-6664-4436-B055-4070B0164673}" name="Canada" dataDxfId="7" dataCellStyle="Comma"/>
    <tableColumn id="3" xr3:uid="{A5A18329-10C6-4EB8-AC61-A44172929CEB}" name="France" dataDxfId="6" dataCellStyle="Comma"/>
    <tableColumn id="4" xr3:uid="{9D95527E-1C79-40E1-AC1F-D3909600274A}" name="Germany" dataDxfId="5" dataCellStyle="Comma"/>
    <tableColumn id="5" xr3:uid="{7D63D8F0-881A-4A8D-BE0E-71A6C315A53D}" name="Mexico" dataDxfId="4" dataCellStyle="Comma"/>
    <tableColumn id="6" xr3:uid="{2FEC9097-61EA-4A8D-A8A3-09B755473E9D}" name="USA" dataDxfId="3" dataCellStyle="Comma"/>
    <tableColumn id="7" xr3:uid="{249AD067-FC8A-4ECC-95B0-C6F820C6567F}" name="Total" dataDxfId="2">
      <calculatedColumnFormula>SUM(B2:F2)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7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tabSelected="1" workbookViewId="0">
      <selection activeCell="A2" sqref="A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s="33" customFormat="1" ht="52.5" customHeight="1" x14ac:dyDescent="0.25">
      <c r="A1" s="27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E564-6D82-47A2-854E-FBAD31886541}">
  <dimension ref="A1:E20"/>
  <sheetViews>
    <sheetView showGridLines="0" zoomScaleNormal="100" workbookViewId="0">
      <selection activeCell="G5" sqref="G5"/>
    </sheetView>
  </sheetViews>
  <sheetFormatPr defaultRowHeight="16.5" x14ac:dyDescent="0.3"/>
  <cols>
    <col min="1" max="1" width="3.42578125" style="4" customWidth="1"/>
    <col min="2" max="2" width="13.140625" style="4" customWidth="1"/>
    <col min="3" max="3" width="12.42578125" style="4" customWidth="1"/>
    <col min="4" max="4" width="15.140625" style="4" customWidth="1"/>
    <col min="5" max="5" width="29.140625" style="4" bestFit="1" customWidth="1"/>
    <col min="6" max="16384" width="9.140625" style="4"/>
  </cols>
  <sheetData>
    <row r="1" spans="1:5" s="29" customFormat="1" ht="48.75" customHeight="1" x14ac:dyDescent="0.3">
      <c r="A1" s="27" t="s">
        <v>154</v>
      </c>
      <c r="B1" s="27"/>
      <c r="C1" s="27"/>
      <c r="D1" s="27"/>
      <c r="E1" s="27"/>
    </row>
    <row r="2" spans="1:5" x14ac:dyDescent="0.3">
      <c r="B2"/>
      <c r="C2"/>
      <c r="D2"/>
    </row>
    <row r="3" spans="1:5" x14ac:dyDescent="0.3">
      <c r="B3" s="12" t="s">
        <v>153</v>
      </c>
      <c r="C3" s="12" t="s">
        <v>146</v>
      </c>
    </row>
    <row r="4" spans="1:5" x14ac:dyDescent="0.3">
      <c r="B4" s="4" t="s">
        <v>138</v>
      </c>
      <c r="C4" s="4" t="s">
        <v>147</v>
      </c>
    </row>
    <row r="5" spans="1:5" x14ac:dyDescent="0.3">
      <c r="B5" s="4" t="s">
        <v>139</v>
      </c>
      <c r="C5" s="4" t="s">
        <v>148</v>
      </c>
    </row>
    <row r="6" spans="1:5" x14ac:dyDescent="0.3">
      <c r="B6" s="4" t="s">
        <v>140</v>
      </c>
      <c r="C6" s="4" t="s">
        <v>149</v>
      </c>
    </row>
    <row r="7" spans="1:5" x14ac:dyDescent="0.3">
      <c r="B7" s="4" t="s">
        <v>141</v>
      </c>
      <c r="C7" s="4" t="s">
        <v>150</v>
      </c>
    </row>
    <row r="8" spans="1:5" x14ac:dyDescent="0.3">
      <c r="B8" s="4" t="s">
        <v>142</v>
      </c>
      <c r="C8" s="4" t="s">
        <v>151</v>
      </c>
    </row>
    <row r="10" spans="1:5" x14ac:dyDescent="0.3">
      <c r="B10" s="11" t="s">
        <v>143</v>
      </c>
      <c r="C10" s="4" t="str" cm="1">
        <f t="array" aca="1" ref="C10" ca="1">INDIRECT("B8")</f>
        <v>Elderberry</v>
      </c>
      <c r="D10" s="34" t="str">
        <f ca="1">_xlfn.IFNA(_xlfn.FORMULATEXT(C10),"")</f>
        <v>=INDIRECT("B8")</v>
      </c>
    </row>
    <row r="11" spans="1:5" x14ac:dyDescent="0.3">
      <c r="B11" s="11"/>
    </row>
    <row r="12" spans="1:5" x14ac:dyDescent="0.3">
      <c r="B12" s="11"/>
    </row>
    <row r="13" spans="1:5" x14ac:dyDescent="0.3">
      <c r="B13" s="11" t="s">
        <v>144</v>
      </c>
      <c r="C13" s="32">
        <v>6</v>
      </c>
      <c r="D13" s="34" t="str" cm="1">
        <f t="array" aca="1" ref="D13" ca="1">INDIRECT("B" &amp; C13)</f>
        <v>Cherry</v>
      </c>
      <c r="E13" s="4" t="str">
        <f ca="1">_xlfn.IFNA(_xlfn.FORMULATEXT(D13),"")</f>
        <v>=INDIRECT("B" &amp; C13)</v>
      </c>
    </row>
    <row r="16" spans="1:5" x14ac:dyDescent="0.3">
      <c r="B16" s="11" t="s">
        <v>145</v>
      </c>
      <c r="C16" s="4" t="s">
        <v>152</v>
      </c>
      <c r="D16" s="34" t="str" cm="1">
        <f t="array" aca="1" ref="D16:D20" ca="1">INDIRECT(C16)</f>
        <v>Carrot</v>
      </c>
      <c r="E16" s="4" t="str">
        <f ca="1">_xlfn.IFNA(_xlfn.FORMULATEXT(D16),"")</f>
        <v>=INDIRECT(C16)</v>
      </c>
    </row>
    <row r="17" spans="4:4" x14ac:dyDescent="0.3">
      <c r="D17" s="34" t="str">
        <f ca="1"/>
        <v>Potato</v>
      </c>
    </row>
    <row r="18" spans="4:4" x14ac:dyDescent="0.3">
      <c r="D18" s="34" t="str">
        <f ca="1"/>
        <v>Broccoli</v>
      </c>
    </row>
    <row r="19" spans="4:4" x14ac:dyDescent="0.3">
      <c r="D19" s="34" t="str">
        <f ca="1"/>
        <v>Peas</v>
      </c>
    </row>
    <row r="20" spans="4:4" x14ac:dyDescent="0.3">
      <c r="D20" s="34" t="str">
        <f ca="1"/>
        <v>Edamame</v>
      </c>
    </row>
  </sheetData>
  <dataValidations disablePrompts="1" count="1">
    <dataValidation type="list" allowBlank="1" showInputMessage="1" showErrorMessage="1" sqref="C16" xr:uid="{F84FD017-92F7-41D2-8481-1B9AC6EE2596}">
      <formula1>"FruitList,VegList"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10E0-8C66-4996-97D2-B20E7B558E9B}">
  <dimension ref="A1:I9"/>
  <sheetViews>
    <sheetView showGridLines="0" zoomScaleNormal="100" workbookViewId="0">
      <selection activeCell="H4" sqref="H4"/>
    </sheetView>
  </sheetViews>
  <sheetFormatPr defaultRowHeight="16.5" x14ac:dyDescent="0.3"/>
  <cols>
    <col min="1" max="1" width="3.42578125" style="4" customWidth="1"/>
    <col min="2" max="2" width="11.85546875" style="4" customWidth="1"/>
    <col min="3" max="3" width="11.5703125" style="4" customWidth="1"/>
    <col min="4" max="4" width="13.5703125" style="4" customWidth="1"/>
    <col min="5" max="5" width="9.42578125" style="4" customWidth="1"/>
    <col min="6" max="6" width="10.28515625" style="4" bestFit="1" customWidth="1"/>
    <col min="7" max="7" width="13.7109375" style="4" customWidth="1"/>
    <col min="8" max="8" width="57.7109375" style="4" customWidth="1"/>
    <col min="9" max="9" width="17" style="4" bestFit="1" customWidth="1"/>
    <col min="10" max="11" width="15.85546875" style="4" customWidth="1"/>
    <col min="12" max="16384" width="9.140625" style="4"/>
  </cols>
  <sheetData>
    <row r="1" spans="1:9" s="29" customFormat="1" ht="52.5" customHeight="1" x14ac:dyDescent="0.3">
      <c r="A1" s="27" t="s">
        <v>136</v>
      </c>
      <c r="B1" s="27"/>
      <c r="C1" s="27"/>
      <c r="D1" s="27"/>
      <c r="E1" s="27"/>
      <c r="F1" s="27"/>
      <c r="G1" s="27"/>
      <c r="H1" s="27"/>
      <c r="I1" s="27"/>
    </row>
    <row r="3" spans="1:9" ht="18.75" x14ac:dyDescent="0.3">
      <c r="B3" s="12" t="s">
        <v>137</v>
      </c>
      <c r="C3" s="17"/>
      <c r="D3" s="19"/>
    </row>
    <row r="5" spans="1:9" x14ac:dyDescent="0.3">
      <c r="B5" s="4" t="s">
        <v>91</v>
      </c>
      <c r="C5" s="10" t="s">
        <v>124</v>
      </c>
      <c r="D5" s="10" t="s">
        <v>125</v>
      </c>
      <c r="F5" s="12" t="s">
        <v>126</v>
      </c>
      <c r="G5" s="13" t="s">
        <v>125</v>
      </c>
      <c r="H5" s="30" t="s">
        <v>127</v>
      </c>
    </row>
    <row r="6" spans="1:9" ht="34.5" customHeight="1" x14ac:dyDescent="0.3">
      <c r="B6" s="20" t="s">
        <v>128</v>
      </c>
      <c r="C6" s="21">
        <v>8583</v>
      </c>
      <c r="D6" s="21">
        <v>4647</v>
      </c>
      <c r="F6" s="20" t="s">
        <v>129</v>
      </c>
      <c r="G6" s="21">
        <f ca="1">SUM(INDIRECT(G5))</f>
        <v>17113</v>
      </c>
      <c r="H6" s="31" t="str">
        <f ca="1">_xlfn.IFNA(_xlfn.FORMULATEXT(G6),"")</f>
        <v>=SUM(INDIRECT(G5))</v>
      </c>
    </row>
    <row r="7" spans="1:9" ht="34.5" customHeight="1" x14ac:dyDescent="0.3">
      <c r="B7" s="20" t="s">
        <v>130</v>
      </c>
      <c r="C7" s="21">
        <v>1421</v>
      </c>
      <c r="D7" s="21">
        <v>6015</v>
      </c>
      <c r="F7" s="20" t="s">
        <v>131</v>
      </c>
      <c r="G7" s="21">
        <f>SUM(_xlfn.SWITCH(G5,"Q1Sales",TblSales[Q1Sales],"Q2Sales",TblSales[Q2Sales]))</f>
        <v>17113</v>
      </c>
      <c r="H7" s="31" t="str">
        <f ca="1">_xlfn.IFNA(_xlfn.FORMULATEXT(G7),"")</f>
        <v>=SUM(SWITCH(G5,"Q1Sales",TblSales[Q1Sales],"Q2Sales",TblSales[Q2Sales]))</v>
      </c>
    </row>
    <row r="8" spans="1:9" ht="34.5" customHeight="1" x14ac:dyDescent="0.3">
      <c r="B8" s="20" t="s">
        <v>132</v>
      </c>
      <c r="C8" s="21">
        <v>6301</v>
      </c>
      <c r="D8" s="21">
        <v>4555</v>
      </c>
      <c r="F8" s="20"/>
      <c r="G8" s="21"/>
      <c r="H8" s="22"/>
    </row>
    <row r="9" spans="1:9" ht="34.5" customHeight="1" x14ac:dyDescent="0.3">
      <c r="B9" s="20" t="s">
        <v>133</v>
      </c>
      <c r="C9" s="21">
        <v>2543</v>
      </c>
      <c r="D9" s="21">
        <v>1896</v>
      </c>
    </row>
  </sheetData>
  <dataValidations count="1">
    <dataValidation type="list" allowBlank="1" showInputMessage="1" showErrorMessage="1" sqref="G5" xr:uid="{291FE0F4-BD04-433B-B137-5728DC14B6C8}">
      <formula1>$C$5:$D$5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C368-66B5-4C84-A347-79D5357E357F}">
  <dimension ref="A1:V33"/>
  <sheetViews>
    <sheetView showGridLines="0" zoomScaleNormal="100" workbookViewId="0">
      <selection activeCell="J24" sqref="J24"/>
    </sheetView>
  </sheetViews>
  <sheetFormatPr defaultRowHeight="16.5" x14ac:dyDescent="0.3"/>
  <cols>
    <col min="1" max="1" width="3.42578125" style="4" customWidth="1"/>
    <col min="2" max="2" width="9.5703125" style="4" customWidth="1"/>
    <col min="3" max="3" width="15.42578125" style="4" customWidth="1"/>
    <col min="4" max="4" width="8.5703125" style="4" customWidth="1"/>
    <col min="5" max="5" width="13.42578125" style="4" customWidth="1"/>
    <col min="6" max="6" width="16.7109375" style="4" customWidth="1"/>
    <col min="7" max="7" width="12.140625" style="4" customWidth="1"/>
    <col min="8" max="8" width="11.140625" style="4" customWidth="1"/>
    <col min="9" max="9" width="13.28515625" style="4" customWidth="1"/>
    <col min="10" max="10" width="13.140625" style="4" customWidth="1"/>
    <col min="11" max="11" width="12.42578125" style="4" customWidth="1"/>
    <col min="12" max="12" width="8.5703125" style="4" customWidth="1"/>
    <col min="13" max="13" width="12" style="4" customWidth="1"/>
    <col min="14" max="15" width="8.5703125" style="4" customWidth="1"/>
    <col min="16" max="16384" width="9.140625" style="4"/>
  </cols>
  <sheetData>
    <row r="1" spans="1:22" s="29" customFormat="1" ht="50.25" customHeight="1" x14ac:dyDescent="0.3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2" ht="27" customHeight="1" x14ac:dyDescent="0.3"/>
    <row r="3" spans="1:22" x14ac:dyDescent="0.3">
      <c r="H3" s="4" t="s">
        <v>90</v>
      </c>
      <c r="R3"/>
      <c r="S3"/>
      <c r="T3"/>
      <c r="U3"/>
      <c r="V3"/>
    </row>
    <row r="4" spans="1:22" x14ac:dyDescent="0.3">
      <c r="B4" s="17" t="s">
        <v>52</v>
      </c>
      <c r="C4" s="17" t="s">
        <v>91</v>
      </c>
      <c r="E4" s="4" t="s">
        <v>52</v>
      </c>
      <c r="F4" s="4" t="s">
        <v>91</v>
      </c>
      <c r="G4"/>
      <c r="H4" s="4" t="str" cm="1">
        <f t="array" ref="H4:K4">TRANSPOSE(_xlfn._xlws.SORT(_xlfn.UNIQUE(TblRegions[Country])))</f>
        <v>Australia</v>
      </c>
      <c r="I4" s="4" t="str">
        <v>Japan</v>
      </c>
      <c r="J4" s="4" t="str">
        <v>UK</v>
      </c>
      <c r="K4" s="4" t="str">
        <v>USA</v>
      </c>
      <c r="S4"/>
      <c r="T4"/>
      <c r="U4"/>
      <c r="V4"/>
    </row>
    <row r="5" spans="1:22" x14ac:dyDescent="0.3">
      <c r="B5" t="s">
        <v>86</v>
      </c>
      <c r="C5" t="s">
        <v>92</v>
      </c>
      <c r="E5" t="s">
        <v>93</v>
      </c>
      <c r="F5" t="s">
        <v>94</v>
      </c>
      <c r="G5"/>
      <c r="H5" s="4" t="str" cm="1">
        <f t="array" ref="H5:H11">_xlfn._xlws.FILTER(TblRegions[Region],TblRegions[Country]=H4,"")</f>
        <v>ACT</v>
      </c>
      <c r="I5" s="4" t="str" cm="1">
        <f t="array" ref="I5:I12">_xlfn._xlws.FILTER(TblRegions[Region],TblRegions[Country]=I4,"")</f>
        <v>Hokkaido</v>
      </c>
      <c r="J5" s="4" t="str" cm="1">
        <f t="array" ref="J5:J10">_xlfn._xlws.FILTER(TblRegions[Region],TblRegions[Country]=J4,"")</f>
        <v>Devon</v>
      </c>
      <c r="K5" s="4" t="str" cm="1">
        <f t="array" ref="K5:K12">_xlfn._xlws.FILTER(TblRegions[Region],TblRegions[Country]=K4,"")</f>
        <v>AL</v>
      </c>
      <c r="L5" s="4" t="str" cm="1">
        <f t="array" ref="L5">_xlfn._xlws.FILTER(TblRegions[Country],TblRegions[Region]=L4,"")</f>
        <v/>
      </c>
      <c r="M5" s="4" t="str" cm="1">
        <f t="array" ref="M5">_xlfn._xlws.FILTER(TblRegions[Region],TblRegions[Country]=M4,"")</f>
        <v/>
      </c>
      <c r="N5" s="4" t="str" cm="1">
        <f t="array" ref="N5">_xlfn._xlws.FILTER(TblRegions[Region],TblRegions[Country]=N4,"")</f>
        <v/>
      </c>
      <c r="O5" s="4" t="str" cm="1">
        <f t="array" ref="O5">_xlfn._xlws.FILTER(TblRegions[Region],TblRegions[Country]=O4,"")</f>
        <v/>
      </c>
      <c r="P5" s="4" t="str" cm="1">
        <f t="array" ref="P5">_xlfn._xlws.FILTER(TblRegions[Region],TblRegions[Country]=P4,"")</f>
        <v/>
      </c>
      <c r="R5"/>
      <c r="S5"/>
      <c r="T5"/>
      <c r="U5"/>
      <c r="V5"/>
    </row>
    <row r="6" spans="1:22" x14ac:dyDescent="0.3">
      <c r="B6" t="s">
        <v>95</v>
      </c>
      <c r="C6" t="s">
        <v>96</v>
      </c>
      <c r="E6" t="s">
        <v>93</v>
      </c>
      <c r="F6" t="s">
        <v>97</v>
      </c>
      <c r="G6"/>
      <c r="H6" s="4" t="str">
        <v>NSW</v>
      </c>
      <c r="I6" s="4" t="str">
        <v>Tohoku</v>
      </c>
      <c r="J6" s="4" t="str">
        <v>Essex</v>
      </c>
      <c r="K6" s="4" t="str">
        <v>CA</v>
      </c>
      <c r="R6"/>
      <c r="S6"/>
      <c r="T6"/>
      <c r="U6"/>
      <c r="V6"/>
    </row>
    <row r="7" spans="1:22" x14ac:dyDescent="0.3">
      <c r="B7" t="s">
        <v>93</v>
      </c>
      <c r="C7" t="s">
        <v>99</v>
      </c>
      <c r="E7" t="s">
        <v>93</v>
      </c>
      <c r="F7" t="s">
        <v>98</v>
      </c>
      <c r="G7"/>
      <c r="H7" s="4" t="str">
        <v>NT</v>
      </c>
      <c r="I7" s="4" t="str">
        <v>Kanto</v>
      </c>
      <c r="J7" s="4" t="str">
        <v>Kent</v>
      </c>
      <c r="K7" s="4" t="str">
        <v>CO</v>
      </c>
      <c r="R7"/>
      <c r="S7"/>
      <c r="T7"/>
      <c r="U7"/>
      <c r="V7"/>
    </row>
    <row r="8" spans="1:22" x14ac:dyDescent="0.3">
      <c r="B8"/>
      <c r="C8"/>
      <c r="E8" t="s">
        <v>93</v>
      </c>
      <c r="F8" t="s">
        <v>99</v>
      </c>
      <c r="G8"/>
      <c r="H8" s="4" t="str">
        <v>QLD</v>
      </c>
      <c r="I8" s="4" t="str">
        <v>Chubu</v>
      </c>
      <c r="J8" s="4" t="str">
        <v>London</v>
      </c>
      <c r="K8" s="4" t="str">
        <v>CT</v>
      </c>
    </row>
    <row r="9" spans="1:22" x14ac:dyDescent="0.3">
      <c r="B9"/>
      <c r="C9"/>
      <c r="E9" t="s">
        <v>93</v>
      </c>
      <c r="F9" t="s">
        <v>100</v>
      </c>
      <c r="G9"/>
      <c r="H9" s="4" t="str">
        <v>SA</v>
      </c>
      <c r="I9" s="4" t="str">
        <v>Kinki</v>
      </c>
      <c r="J9" s="4" t="str">
        <v>Middlesex</v>
      </c>
      <c r="K9" s="4" t="str">
        <v>DC</v>
      </c>
    </row>
    <row r="10" spans="1:22" x14ac:dyDescent="0.3">
      <c r="B10"/>
      <c r="C10"/>
      <c r="E10" t="s">
        <v>93</v>
      </c>
      <c r="F10" t="s">
        <v>101</v>
      </c>
      <c r="G10"/>
      <c r="H10" s="4" t="str">
        <v>VIC</v>
      </c>
      <c r="I10" s="4" t="str">
        <v>Chugoku</v>
      </c>
      <c r="J10" s="4" t="str">
        <v>Somerset</v>
      </c>
      <c r="K10" s="4" t="str">
        <v>MI</v>
      </c>
    </row>
    <row r="11" spans="1:22" x14ac:dyDescent="0.3">
      <c r="B11"/>
      <c r="C11"/>
      <c r="E11" t="s">
        <v>93</v>
      </c>
      <c r="F11" t="s">
        <v>102</v>
      </c>
      <c r="G11"/>
      <c r="H11" s="4" t="str">
        <v>WA</v>
      </c>
      <c r="I11" s="4" t="str">
        <v>Shikoku</v>
      </c>
      <c r="K11" s="4" t="str">
        <v>NY</v>
      </c>
    </row>
    <row r="12" spans="1:22" x14ac:dyDescent="0.3">
      <c r="B12"/>
      <c r="C12"/>
      <c r="E12" t="s">
        <v>103</v>
      </c>
      <c r="F12" t="s">
        <v>104</v>
      </c>
      <c r="G12"/>
      <c r="I12" s="4" t="str">
        <v>Kyushu-Okinawa</v>
      </c>
      <c r="K12" s="4" t="str">
        <v>UT</v>
      </c>
    </row>
    <row r="13" spans="1:22" x14ac:dyDescent="0.3">
      <c r="B13"/>
      <c r="C13"/>
      <c r="E13" t="s">
        <v>103</v>
      </c>
      <c r="F13" t="s">
        <v>105</v>
      </c>
    </row>
    <row r="14" spans="1:22" x14ac:dyDescent="0.3">
      <c r="E14" t="s">
        <v>103</v>
      </c>
      <c r="F14" t="s">
        <v>106</v>
      </c>
    </row>
    <row r="15" spans="1:22" x14ac:dyDescent="0.3">
      <c r="E15" t="s">
        <v>103</v>
      </c>
      <c r="F15" t="s">
        <v>107</v>
      </c>
    </row>
    <row r="16" spans="1:22" x14ac:dyDescent="0.3">
      <c r="E16" t="s">
        <v>103</v>
      </c>
      <c r="F16" t="s">
        <v>108</v>
      </c>
    </row>
    <row r="17" spans="5:15" x14ac:dyDescent="0.3">
      <c r="E17" t="s">
        <v>103</v>
      </c>
      <c r="F17" t="s">
        <v>109</v>
      </c>
      <c r="N17" s="18"/>
      <c r="O17" s="18"/>
    </row>
    <row r="18" spans="5:15" x14ac:dyDescent="0.3">
      <c r="E18" t="s">
        <v>86</v>
      </c>
      <c r="F18" t="s">
        <v>110</v>
      </c>
      <c r="N18" s="18"/>
      <c r="O18" s="18"/>
    </row>
    <row r="19" spans="5:15" x14ac:dyDescent="0.3">
      <c r="E19" t="s">
        <v>86</v>
      </c>
      <c r="F19" t="s">
        <v>92</v>
      </c>
      <c r="N19" s="18"/>
      <c r="O19" s="18"/>
    </row>
    <row r="20" spans="5:15" x14ac:dyDescent="0.3">
      <c r="E20" t="s">
        <v>86</v>
      </c>
      <c r="F20" t="s">
        <v>111</v>
      </c>
      <c r="N20" s="18"/>
      <c r="O20" s="18"/>
    </row>
    <row r="21" spans="5:15" x14ac:dyDescent="0.3">
      <c r="E21" t="s">
        <v>86</v>
      </c>
      <c r="F21" t="s">
        <v>112</v>
      </c>
      <c r="N21" s="18"/>
      <c r="O21" s="18"/>
    </row>
    <row r="22" spans="5:15" x14ac:dyDescent="0.3">
      <c r="E22" t="s">
        <v>86</v>
      </c>
      <c r="F22" t="s">
        <v>113</v>
      </c>
      <c r="N22" s="18"/>
      <c r="O22" s="18"/>
    </row>
    <row r="23" spans="5:15" x14ac:dyDescent="0.3">
      <c r="E23" t="s">
        <v>86</v>
      </c>
      <c r="F23" t="s">
        <v>114</v>
      </c>
      <c r="N23" s="18"/>
      <c r="O23" s="18"/>
    </row>
    <row r="24" spans="5:15" x14ac:dyDescent="0.3">
      <c r="E24" t="s">
        <v>86</v>
      </c>
      <c r="F24" t="s">
        <v>115</v>
      </c>
      <c r="N24" s="18"/>
      <c r="O24" s="18"/>
    </row>
    <row r="25" spans="5:15" x14ac:dyDescent="0.3">
      <c r="E25" t="s">
        <v>86</v>
      </c>
      <c r="F25" t="s">
        <v>116</v>
      </c>
    </row>
    <row r="26" spans="5:15" x14ac:dyDescent="0.3">
      <c r="E26" s="18" t="s">
        <v>95</v>
      </c>
      <c r="F26" s="18" t="s">
        <v>96</v>
      </c>
    </row>
    <row r="27" spans="5:15" x14ac:dyDescent="0.3">
      <c r="E27" s="18" t="s">
        <v>95</v>
      </c>
      <c r="F27" s="18" t="s">
        <v>117</v>
      </c>
    </row>
    <row r="28" spans="5:15" x14ac:dyDescent="0.3">
      <c r="E28" s="18" t="s">
        <v>95</v>
      </c>
      <c r="F28" s="18" t="s">
        <v>118</v>
      </c>
    </row>
    <row r="29" spans="5:15" x14ac:dyDescent="0.3">
      <c r="E29" s="18" t="s">
        <v>95</v>
      </c>
      <c r="F29" s="18" t="s">
        <v>119</v>
      </c>
    </row>
    <row r="30" spans="5:15" x14ac:dyDescent="0.3">
      <c r="E30" s="18" t="s">
        <v>95</v>
      </c>
      <c r="F30" s="18" t="s">
        <v>120</v>
      </c>
    </row>
    <row r="31" spans="5:15" x14ac:dyDescent="0.3">
      <c r="E31" s="18" t="s">
        <v>95</v>
      </c>
      <c r="F31" s="18" t="s">
        <v>121</v>
      </c>
    </row>
    <row r="32" spans="5:15" x14ac:dyDescent="0.3">
      <c r="E32" s="18" t="s">
        <v>95</v>
      </c>
      <c r="F32" s="18" t="s">
        <v>122</v>
      </c>
    </row>
    <row r="33" spans="5:6" x14ac:dyDescent="0.3">
      <c r="E33" s="18" t="s">
        <v>95</v>
      </c>
      <c r="F33" s="18" t="s">
        <v>123</v>
      </c>
    </row>
  </sheetData>
  <conditionalFormatting sqref="H4:P4">
    <cfRule type="expression" dxfId="1" priority="2">
      <formula>NOT(ISBLANK(H$4))</formula>
    </cfRule>
  </conditionalFormatting>
  <conditionalFormatting sqref="R4">
    <cfRule type="expression" dxfId="0" priority="1">
      <formula>NOT(ISBLANK(R$4))</formula>
    </cfRule>
  </conditionalFormatting>
  <dataValidations count="2">
    <dataValidation type="list" allowBlank="1" showInputMessage="1" showErrorMessage="1" sqref="C5:C10" xr:uid="{668ED59F-B460-42A1-9B6B-A5BB28ED5A71}">
      <formula1>_xlfn.ANCHORARRAY(_xlfn.XLOOKUP(B5,$H$4:$P$4,$H$5:$P$5))</formula1>
    </dataValidation>
    <dataValidation type="list" allowBlank="1" showInputMessage="1" showErrorMessage="1" sqref="B5:B10" xr:uid="{2733CD61-B0DE-4E01-9501-23CDB0016D47}">
      <formula1>_xlfn.ANCHORARRAY($H$4)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F29D-B4E6-4F57-9917-47BBCD7574E8}">
  <dimension ref="A1:P12"/>
  <sheetViews>
    <sheetView workbookViewId="0">
      <selection activeCell="P7" sqref="P7"/>
    </sheetView>
  </sheetViews>
  <sheetFormatPr defaultRowHeight="15" x14ac:dyDescent="0.25"/>
  <cols>
    <col min="1" max="1" width="12.7109375" bestFit="1" customWidth="1"/>
    <col min="2" max="2" width="10.85546875" customWidth="1"/>
    <col min="3" max="3" width="10.5703125" customWidth="1"/>
    <col min="4" max="10" width="9.140625" bestFit="1" customWidth="1"/>
    <col min="11" max="11" width="10.140625" bestFit="1" customWidth="1"/>
    <col min="12" max="12" width="9.140625" bestFit="1" customWidth="1"/>
    <col min="13" max="13" width="10.140625" bestFit="1" customWidth="1"/>
    <col min="14" max="14" width="11.28515625" bestFit="1" customWidth="1"/>
  </cols>
  <sheetData>
    <row r="1" spans="1:16" s="29" customFormat="1" ht="49.5" customHeight="1" x14ac:dyDescent="0.3">
      <c r="A1" s="27" t="s">
        <v>155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6" x14ac:dyDescent="0.25">
      <c r="A3" s="8" t="s">
        <v>135</v>
      </c>
      <c r="B3" s="8" t="s">
        <v>156</v>
      </c>
      <c r="C3" s="8" t="s">
        <v>134</v>
      </c>
    </row>
    <row r="4" spans="1:16" x14ac:dyDescent="0.25">
      <c r="B4" t="s">
        <v>157</v>
      </c>
      <c r="N4" t="s">
        <v>69</v>
      </c>
    </row>
    <row r="5" spans="1:16" x14ac:dyDescent="0.25">
      <c r="A5" s="8" t="s">
        <v>53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74</v>
      </c>
      <c r="K5" t="s">
        <v>75</v>
      </c>
      <c r="L5" t="s">
        <v>76</v>
      </c>
      <c r="M5" t="s">
        <v>77</v>
      </c>
    </row>
    <row r="6" spans="1:16" x14ac:dyDescent="0.25">
      <c r="A6" t="s">
        <v>63</v>
      </c>
      <c r="B6" s="26">
        <v>877987.45</v>
      </c>
      <c r="C6" s="26">
        <v>2826775</v>
      </c>
      <c r="D6" s="26">
        <v>2068179</v>
      </c>
      <c r="E6" s="26">
        <v>717774.9</v>
      </c>
      <c r="F6" s="26">
        <v>971894.5</v>
      </c>
      <c r="G6" s="26">
        <v>830939.02999999991</v>
      </c>
      <c r="H6" s="26">
        <v>109040.04</v>
      </c>
      <c r="I6" s="26">
        <v>275375.40000000002</v>
      </c>
      <c r="J6" s="26">
        <v>3011599.5</v>
      </c>
      <c r="K6" s="26">
        <v>632439.16</v>
      </c>
      <c r="L6" s="26">
        <v>122262.79999999999</v>
      </c>
      <c r="M6" s="26">
        <v>1783716.75</v>
      </c>
      <c r="N6" s="26">
        <v>14227983.530000001</v>
      </c>
    </row>
    <row r="7" spans="1:16" x14ac:dyDescent="0.25">
      <c r="A7" t="s">
        <v>55</v>
      </c>
      <c r="B7" s="26">
        <v>124177.4</v>
      </c>
      <c r="C7" s="26">
        <v>84856.920000000013</v>
      </c>
      <c r="D7" s="26">
        <v>2065287</v>
      </c>
      <c r="E7" s="26">
        <v>1087510.175</v>
      </c>
      <c r="F7" s="26">
        <v>87864.6</v>
      </c>
      <c r="G7" s="26">
        <v>1336115.75</v>
      </c>
      <c r="H7" s="26">
        <v>979938</v>
      </c>
      <c r="I7" s="26">
        <v>616856.68999999994</v>
      </c>
      <c r="J7" s="26">
        <v>95154.12</v>
      </c>
      <c r="K7" s="26">
        <v>2960387.2</v>
      </c>
      <c r="L7" s="26">
        <v>130169.25</v>
      </c>
      <c r="M7" s="26">
        <v>2840124.92</v>
      </c>
      <c r="N7" s="26">
        <v>12408442.025</v>
      </c>
    </row>
    <row r="8" spans="1:16" x14ac:dyDescent="0.25">
      <c r="A8" t="s">
        <v>59</v>
      </c>
      <c r="B8" s="26">
        <v>1694718.4</v>
      </c>
      <c r="C8" s="26">
        <v>34245.82</v>
      </c>
      <c r="D8" s="26">
        <v>118467.9</v>
      </c>
      <c r="E8" s="26">
        <v>2872870.5</v>
      </c>
      <c r="F8" s="26">
        <v>1827856.16</v>
      </c>
      <c r="G8" s="26">
        <v>202265.32</v>
      </c>
      <c r="H8" s="26">
        <v>842233.65</v>
      </c>
      <c r="I8" s="26">
        <v>1266585.8999999999</v>
      </c>
      <c r="J8" s="26">
        <v>50625.120000000003</v>
      </c>
      <c r="K8" s="26">
        <v>1465044.6400000001</v>
      </c>
      <c r="L8" s="26">
        <v>117010.68</v>
      </c>
      <c r="M8" s="26">
        <v>923094.75</v>
      </c>
      <c r="N8" s="26">
        <v>11415018.84</v>
      </c>
    </row>
    <row r="9" spans="1:16" x14ac:dyDescent="0.25">
      <c r="A9" t="s">
        <v>60</v>
      </c>
      <c r="B9" s="26">
        <v>3618686.835</v>
      </c>
      <c r="C9" s="26">
        <v>237652.39999999997</v>
      </c>
      <c r="D9" s="26">
        <v>1211426.0499999998</v>
      </c>
      <c r="E9" s="26">
        <v>1064107.7949999999</v>
      </c>
      <c r="F9" s="26">
        <v>3132227.83</v>
      </c>
      <c r="G9" s="26">
        <v>4445094.8100000005</v>
      </c>
      <c r="H9" s="26">
        <v>2902502.49</v>
      </c>
      <c r="I9" s="26">
        <v>223860.97999999998</v>
      </c>
      <c r="J9" s="26">
        <v>290745.25</v>
      </c>
      <c r="K9" s="26">
        <v>1207766.96</v>
      </c>
      <c r="L9" s="26">
        <v>4048646.5</v>
      </c>
      <c r="M9" s="26">
        <v>4713678.96</v>
      </c>
      <c r="N9" s="26">
        <v>27096396.860000003</v>
      </c>
    </row>
    <row r="10" spans="1:16" x14ac:dyDescent="0.25">
      <c r="A10" t="s">
        <v>61</v>
      </c>
      <c r="B10" s="26">
        <v>125616.27499999999</v>
      </c>
      <c r="C10" s="26">
        <v>926216.25</v>
      </c>
      <c r="D10" s="26">
        <v>75990.36</v>
      </c>
      <c r="E10" s="26">
        <v>204387.30000000005</v>
      </c>
      <c r="F10" s="26">
        <v>91727.31</v>
      </c>
      <c r="G10" s="26">
        <v>1929009.35</v>
      </c>
      <c r="H10" s="26">
        <v>3180391</v>
      </c>
      <c r="I10" s="26">
        <v>580801.44999999995</v>
      </c>
      <c r="J10" s="26">
        <v>797116.25</v>
      </c>
      <c r="K10" s="26">
        <v>2869017.06</v>
      </c>
      <c r="L10" s="26">
        <v>44813.72</v>
      </c>
      <c r="M10" s="26">
        <v>1227673.3799999999</v>
      </c>
      <c r="N10" s="26">
        <v>12052759.705000002</v>
      </c>
    </row>
    <row r="11" spans="1:16" x14ac:dyDescent="0.25">
      <c r="A11" t="s">
        <v>62</v>
      </c>
      <c r="B11" s="26">
        <v>166575.31999999998</v>
      </c>
      <c r="C11" s="26">
        <v>3187785</v>
      </c>
      <c r="D11" s="26">
        <v>47509.56</v>
      </c>
      <c r="E11" s="26">
        <v>1018124.4</v>
      </c>
      <c r="F11" s="26">
        <v>98640.659999999989</v>
      </c>
      <c r="G11" s="26">
        <v>775469.55999999994</v>
      </c>
      <c r="H11" s="26">
        <v>88815</v>
      </c>
      <c r="I11" s="26">
        <v>2901142</v>
      </c>
      <c r="J11" s="26">
        <v>2153457</v>
      </c>
      <c r="K11" s="26">
        <v>3241164.9000000004</v>
      </c>
      <c r="L11" s="26">
        <v>921311.25</v>
      </c>
      <c r="M11" s="26">
        <v>510499.14</v>
      </c>
      <c r="N11" s="26">
        <v>15110493.790000001</v>
      </c>
    </row>
    <row r="12" spans="1:16" x14ac:dyDescent="0.25">
      <c r="A12" t="s">
        <v>69</v>
      </c>
      <c r="B12" s="26">
        <v>6607761.6800000006</v>
      </c>
      <c r="C12" s="26">
        <v>7297531.3899999997</v>
      </c>
      <c r="D12" s="26">
        <v>5586859.8700000001</v>
      </c>
      <c r="E12" s="26">
        <v>6964775.0700000003</v>
      </c>
      <c r="F12" s="26">
        <v>6210211.0599999996</v>
      </c>
      <c r="G12" s="26">
        <v>9518893.8200000003</v>
      </c>
      <c r="H12" s="26">
        <v>8102920.1799999997</v>
      </c>
      <c r="I12" s="26">
        <v>5864622.4199999999</v>
      </c>
      <c r="J12" s="26">
        <v>6398697.2400000002</v>
      </c>
      <c r="K12" s="26">
        <v>12375819.92</v>
      </c>
      <c r="L12" s="26">
        <v>5384214.2000000002</v>
      </c>
      <c r="M12" s="26">
        <v>11998787.899999999</v>
      </c>
      <c r="N12" s="26">
        <v>92311094.75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10"/>
  <sheetViews>
    <sheetView showGridLines="0" workbookViewId="0">
      <selection activeCell="J20" sqref="J20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14" width="11.5703125" style="4" bestFit="1" customWidth="1"/>
    <col min="15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29" customFormat="1" ht="50.25" customHeight="1" x14ac:dyDescent="0.3">
      <c r="A1" s="27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4" spans="1:16" x14ac:dyDescent="0.3">
      <c r="B4" s="12" t="s">
        <v>53</v>
      </c>
      <c r="C4" s="16" t="s">
        <v>78</v>
      </c>
      <c r="D4" s="16" t="s">
        <v>79</v>
      </c>
      <c r="E4" s="16" t="s">
        <v>80</v>
      </c>
      <c r="F4" s="16" t="s">
        <v>81</v>
      </c>
      <c r="G4" s="16" t="s">
        <v>82</v>
      </c>
      <c r="H4" s="16" t="s">
        <v>83</v>
      </c>
      <c r="I4" s="16" t="s">
        <v>84</v>
      </c>
      <c r="J4" s="16" t="s">
        <v>85</v>
      </c>
      <c r="K4" s="16" t="s">
        <v>74</v>
      </c>
      <c r="L4" s="16" t="s">
        <v>75</v>
      </c>
      <c r="M4" s="16" t="s">
        <v>76</v>
      </c>
      <c r="N4" s="16" t="s">
        <v>77</v>
      </c>
    </row>
    <row r="5" spans="1:16" x14ac:dyDescent="0.3">
      <c r="B5" s="4" t="s">
        <v>63</v>
      </c>
      <c r="C5" s="15" cm="1">
        <f t="array" aca="1" ref="C5" ca="1">_xlfn.XLOOKUP($B5,INDIRECT(C$4&amp;"!$A$2:$A$7"),INDIRECT(C$4&amp;"!$G$2:$G$7"),"")</f>
        <v>877987.45</v>
      </c>
      <c r="D5" s="15" cm="1">
        <f t="array" aca="1" ref="D5" ca="1">_xlfn.XLOOKUP($B5,INDIRECT(D$4&amp;"!$A$2:$A$7"),INDIRECT(D$4&amp;"!$G$2:$G$7"),"")</f>
        <v>2826775</v>
      </c>
      <c r="E5" s="15" cm="1">
        <f t="array" aca="1" ref="E5" ca="1">_xlfn.XLOOKUP($B5,INDIRECT(E$4&amp;"!$A$2:$A$7"),INDIRECT(E$4&amp;"!$G$2:$G$7"),"")</f>
        <v>2068179</v>
      </c>
      <c r="F5" s="15" cm="1">
        <f t="array" aca="1" ref="F5" ca="1">_xlfn.XLOOKUP($B5,INDIRECT(F$4&amp;"!$A$2:$A$7"),INDIRECT(F$4&amp;"!$G$2:$G$7"),"")</f>
        <v>717774.9</v>
      </c>
      <c r="G5" s="15" cm="1">
        <f t="array" aca="1" ref="G5" ca="1">_xlfn.XLOOKUP($B5,INDIRECT(G$4&amp;"!$A$2:$A$7"),INDIRECT(G$4&amp;"!$G$2:$G$7"),"")</f>
        <v>971894.5</v>
      </c>
      <c r="H5" s="15" cm="1">
        <f t="array" aca="1" ref="H5" ca="1">_xlfn.XLOOKUP($B5,INDIRECT(H$4&amp;"!$A$2:$A$7"),INDIRECT(H$4&amp;"!$G$2:$G$7"),"")</f>
        <v>830939.02999999991</v>
      </c>
      <c r="I5" s="15" cm="1">
        <f t="array" aca="1" ref="I5" ca="1">_xlfn.XLOOKUP($B5,INDIRECT(I$4&amp;"!$A$2:$A$7"),INDIRECT(I$4&amp;"!$G$2:$G$7"),"")</f>
        <v>109040.04</v>
      </c>
      <c r="J5" s="15" cm="1">
        <f t="array" aca="1" ref="J5" ca="1">_xlfn.XLOOKUP($B5,INDIRECT(J$4&amp;"!$A$2:$A$7"),INDIRECT(J$4&amp;"!$G$2:$G$7"),"")</f>
        <v>275375.40000000002</v>
      </c>
      <c r="K5" s="15" cm="1">
        <f t="array" aca="1" ref="K5" ca="1">_xlfn.XLOOKUP($B5,INDIRECT(K$4&amp;"!$A$2:$A$7"),INDIRECT(K$4&amp;"!$G$2:$G$7"),"")</f>
        <v>3011599.5</v>
      </c>
      <c r="L5" s="15" cm="1">
        <f t="array" aca="1" ref="L5" ca="1">_xlfn.XLOOKUP($B5,INDIRECT(L$4&amp;"!$A$2:$A$7"),INDIRECT(L$4&amp;"!$G$2:$G$7"),"")</f>
        <v>632439.16</v>
      </c>
      <c r="M5" s="15" cm="1">
        <f t="array" aca="1" ref="M5" ca="1">_xlfn.XLOOKUP($B5,INDIRECT(M$4&amp;"!$A$2:$A$7"),INDIRECT(M$4&amp;"!$G$2:$G$7"),"")</f>
        <v>122262.79999999999</v>
      </c>
      <c r="N5" s="15" cm="1">
        <f t="array" aca="1" ref="N5" ca="1">_xlfn.XLOOKUP($B5,INDIRECT(N$4&amp;"!$A$2:$A$7"),INDIRECT(N$4&amp;"!$G$2:$G$7"),"")</f>
        <v>1783716.75</v>
      </c>
    </row>
    <row r="6" spans="1:16" x14ac:dyDescent="0.3">
      <c r="B6" s="4" t="s">
        <v>55</v>
      </c>
      <c r="C6" s="15" cm="1">
        <f t="array" aca="1" ref="C6" ca="1">_xlfn.XLOOKUP($B6,INDIRECT(C$4&amp;"!$A$2:$A$7"),INDIRECT(C$4&amp;"!$G$2:$G$7"),"")</f>
        <v>124177.4</v>
      </c>
      <c r="D6" s="15" cm="1">
        <f t="array" aca="1" ref="D6" ca="1">_xlfn.XLOOKUP($B6,INDIRECT(D$4&amp;"!$A$2:$A$7"),INDIRECT(D$4&amp;"!$G$2:$G$7"),"")</f>
        <v>84856.920000000013</v>
      </c>
      <c r="E6" s="15" cm="1">
        <f t="array" aca="1" ref="E6" ca="1">_xlfn.XLOOKUP($B6,INDIRECT(E$4&amp;"!$A$2:$A$7"),INDIRECT(E$4&amp;"!$G$2:$G$7"),"")</f>
        <v>2065287</v>
      </c>
      <c r="F6" s="15" cm="1">
        <f t="array" aca="1" ref="F6" ca="1">_xlfn.XLOOKUP($B6,INDIRECT(F$4&amp;"!$A$2:$A$7"),INDIRECT(F$4&amp;"!$G$2:$G$7"),"")</f>
        <v>1087510.175</v>
      </c>
      <c r="G6" s="15" cm="1">
        <f t="array" aca="1" ref="G6" ca="1">_xlfn.XLOOKUP($B6,INDIRECT(G$4&amp;"!$A$2:$A$7"),INDIRECT(G$4&amp;"!$G$2:$G$7"),"")</f>
        <v>87864.6</v>
      </c>
      <c r="H6" s="15" cm="1">
        <f t="array" aca="1" ref="H6" ca="1">_xlfn.XLOOKUP($B6,INDIRECT(H$4&amp;"!$A$2:$A$7"),INDIRECT(H$4&amp;"!$G$2:$G$7"),"")</f>
        <v>1336115.75</v>
      </c>
      <c r="I6" s="15" cm="1">
        <f t="array" aca="1" ref="I6" ca="1">_xlfn.XLOOKUP($B6,INDIRECT(I$4&amp;"!$A$2:$A$7"),INDIRECT(I$4&amp;"!$G$2:$G$7"),"")</f>
        <v>979938</v>
      </c>
      <c r="J6" s="15" cm="1">
        <f t="array" aca="1" ref="J6" ca="1">_xlfn.XLOOKUP($B6,INDIRECT(J$4&amp;"!$A$2:$A$7"),INDIRECT(J$4&amp;"!$G$2:$G$7"),"")</f>
        <v>616856.68999999994</v>
      </c>
      <c r="K6" s="15" cm="1">
        <f t="array" aca="1" ref="K6" ca="1">_xlfn.XLOOKUP($B6,INDIRECT(K$4&amp;"!$A$2:$A$7"),INDIRECT(K$4&amp;"!$G$2:$G$7"),"")</f>
        <v>95154.12</v>
      </c>
      <c r="L6" s="15" cm="1">
        <f t="array" aca="1" ref="L6" ca="1">_xlfn.XLOOKUP($B6,INDIRECT(L$4&amp;"!$A$2:$A$7"),INDIRECT(L$4&amp;"!$G$2:$G$7"),"")</f>
        <v>2960387.2</v>
      </c>
      <c r="M6" s="15" cm="1">
        <f t="array" aca="1" ref="M6" ca="1">_xlfn.XLOOKUP($B6,INDIRECT(M$4&amp;"!$A$2:$A$7"),INDIRECT(M$4&amp;"!$G$2:$G$7"),"")</f>
        <v>130169.25</v>
      </c>
      <c r="N6" s="15" cm="1">
        <f t="array" aca="1" ref="N6" ca="1">_xlfn.XLOOKUP($B6,INDIRECT(N$4&amp;"!$A$2:$A$7"),INDIRECT(N$4&amp;"!$G$2:$G$7"),"")</f>
        <v>2840124.92</v>
      </c>
    </row>
    <row r="7" spans="1:16" x14ac:dyDescent="0.3">
      <c r="B7" s="4" t="s">
        <v>59</v>
      </c>
      <c r="C7" s="15" cm="1">
        <f t="array" aca="1" ref="C7" ca="1">_xlfn.XLOOKUP($B7,INDIRECT(C$4&amp;"!$A$2:$A$7"),INDIRECT(C$4&amp;"!$G$2:$G$7"),"")</f>
        <v>1694718.4</v>
      </c>
      <c r="D7" s="15" cm="1">
        <f t="array" aca="1" ref="D7" ca="1">_xlfn.XLOOKUP($B7,INDIRECT(D$4&amp;"!$A$2:$A$7"),INDIRECT(D$4&amp;"!$G$2:$G$7"),"")</f>
        <v>34245.82</v>
      </c>
      <c r="E7" s="15" cm="1">
        <f t="array" aca="1" ref="E7" ca="1">_xlfn.XLOOKUP($B7,INDIRECT(E$4&amp;"!$A$2:$A$7"),INDIRECT(E$4&amp;"!$G$2:$G$7"),"")</f>
        <v>118467.9</v>
      </c>
      <c r="F7" s="15" cm="1">
        <f t="array" aca="1" ref="F7" ca="1">_xlfn.XLOOKUP($B7,INDIRECT(F$4&amp;"!$A$2:$A$7"),INDIRECT(F$4&amp;"!$G$2:$G$7"),"")</f>
        <v>2872870.5</v>
      </c>
      <c r="G7" s="15" cm="1">
        <f t="array" aca="1" ref="G7" ca="1">_xlfn.XLOOKUP($B7,INDIRECT(G$4&amp;"!$A$2:$A$7"),INDIRECT(G$4&amp;"!$G$2:$G$7"),"")</f>
        <v>1827856.16</v>
      </c>
      <c r="H7" s="15" cm="1">
        <f t="array" aca="1" ref="H7" ca="1">_xlfn.XLOOKUP($B7,INDIRECT(H$4&amp;"!$A$2:$A$7"),INDIRECT(H$4&amp;"!$G$2:$G$7"),"")</f>
        <v>202265.32</v>
      </c>
      <c r="I7" s="15" cm="1">
        <f t="array" aca="1" ref="I7" ca="1">_xlfn.XLOOKUP($B7,INDIRECT(I$4&amp;"!$A$2:$A$7"),INDIRECT(I$4&amp;"!$G$2:$G$7"),"")</f>
        <v>842233.65</v>
      </c>
      <c r="J7" s="15" cm="1">
        <f t="array" aca="1" ref="J7" ca="1">_xlfn.XLOOKUP($B7,INDIRECT(J$4&amp;"!$A$2:$A$7"),INDIRECT(J$4&amp;"!$G$2:$G$7"),"")</f>
        <v>1266585.8999999999</v>
      </c>
      <c r="K7" s="15" cm="1">
        <f t="array" aca="1" ref="K7" ca="1">_xlfn.XLOOKUP($B7,INDIRECT(K$4&amp;"!$A$2:$A$7"),INDIRECT(K$4&amp;"!$G$2:$G$7"),"")</f>
        <v>50625.120000000003</v>
      </c>
      <c r="L7" s="15" cm="1">
        <f t="array" aca="1" ref="L7" ca="1">_xlfn.XLOOKUP($B7,INDIRECT(L$4&amp;"!$A$2:$A$7"),INDIRECT(L$4&amp;"!$G$2:$G$7"),"")</f>
        <v>1465044.6400000001</v>
      </c>
      <c r="M7" s="15" cm="1">
        <f t="array" aca="1" ref="M7" ca="1">_xlfn.XLOOKUP($B7,INDIRECT(M$4&amp;"!$A$2:$A$7"),INDIRECT(M$4&amp;"!$G$2:$G$7"),"")</f>
        <v>117010.68</v>
      </c>
      <c r="N7" s="15" cm="1">
        <f t="array" aca="1" ref="N7" ca="1">_xlfn.XLOOKUP($B7,INDIRECT(N$4&amp;"!$A$2:$A$7"),INDIRECT(N$4&amp;"!$G$2:$G$7"),"")</f>
        <v>923094.75</v>
      </c>
    </row>
    <row r="8" spans="1:16" x14ac:dyDescent="0.3">
      <c r="B8" s="4" t="s">
        <v>60</v>
      </c>
      <c r="C8" s="15" cm="1">
        <f t="array" aca="1" ref="C8" ca="1">_xlfn.XLOOKUP($B8,INDIRECT(C$4&amp;"!$A$2:$A$7"),INDIRECT(C$4&amp;"!$G$2:$G$7"),"")</f>
        <v>3618686.835</v>
      </c>
      <c r="D8" s="15" cm="1">
        <f t="array" aca="1" ref="D8" ca="1">_xlfn.XLOOKUP($B8,INDIRECT(D$4&amp;"!$A$2:$A$7"),INDIRECT(D$4&amp;"!$G$2:$G$7"),"")</f>
        <v>237652.39999999997</v>
      </c>
      <c r="E8" s="15" cm="1">
        <f t="array" aca="1" ref="E8" ca="1">_xlfn.XLOOKUP($B8,INDIRECT(E$4&amp;"!$A$2:$A$7"),INDIRECT(E$4&amp;"!$G$2:$G$7"),"")</f>
        <v>1211426.0499999998</v>
      </c>
      <c r="F8" s="15" cm="1">
        <f t="array" aca="1" ref="F8" ca="1">_xlfn.XLOOKUP($B8,INDIRECT(F$4&amp;"!$A$2:$A$7"),INDIRECT(F$4&amp;"!$G$2:$G$7"),"")</f>
        <v>1064107.7949999999</v>
      </c>
      <c r="G8" s="15" cm="1">
        <f t="array" aca="1" ref="G8" ca="1">_xlfn.XLOOKUP($B8,INDIRECT(G$4&amp;"!$A$2:$A$7"),INDIRECT(G$4&amp;"!$G$2:$G$7"),"")</f>
        <v>3132227.83</v>
      </c>
      <c r="H8" s="15" cm="1">
        <f t="array" aca="1" ref="H8" ca="1">_xlfn.XLOOKUP($B8,INDIRECT(H$4&amp;"!$A$2:$A$7"),INDIRECT(H$4&amp;"!$G$2:$G$7"),"")</f>
        <v>4445094.8100000005</v>
      </c>
      <c r="I8" s="15" cm="1">
        <f t="array" aca="1" ref="I8" ca="1">_xlfn.XLOOKUP($B8,INDIRECT(I$4&amp;"!$A$2:$A$7"),INDIRECT(I$4&amp;"!$G$2:$G$7"),"")</f>
        <v>2902502.49</v>
      </c>
      <c r="J8" s="15" cm="1">
        <f t="array" aca="1" ref="J8" ca="1">_xlfn.XLOOKUP($B8,INDIRECT(J$4&amp;"!$A$2:$A$7"),INDIRECT(J$4&amp;"!$G$2:$G$7"),"")</f>
        <v>223860.97999999998</v>
      </c>
      <c r="K8" s="15" cm="1">
        <f t="array" aca="1" ref="K8" ca="1">_xlfn.XLOOKUP($B8,INDIRECT(K$4&amp;"!$A$2:$A$7"),INDIRECT(K$4&amp;"!$G$2:$G$7"),"")</f>
        <v>290745.25</v>
      </c>
      <c r="L8" s="15" cm="1">
        <f t="array" aca="1" ref="L8" ca="1">_xlfn.XLOOKUP($B8,INDIRECT(L$4&amp;"!$A$2:$A$7"),INDIRECT(L$4&amp;"!$G$2:$G$7"),"")</f>
        <v>1207766.96</v>
      </c>
      <c r="M8" s="15" cm="1">
        <f t="array" aca="1" ref="M8" ca="1">_xlfn.XLOOKUP($B8,INDIRECT(M$4&amp;"!$A$2:$A$7"),INDIRECT(M$4&amp;"!$G$2:$G$7"),"")</f>
        <v>4048646.5</v>
      </c>
      <c r="N8" s="15" cm="1">
        <f t="array" aca="1" ref="N8" ca="1">_xlfn.XLOOKUP($B8,INDIRECT(N$4&amp;"!$A$2:$A$7"),INDIRECT(N$4&amp;"!$G$2:$G$7"),"")</f>
        <v>4713678.96</v>
      </c>
    </row>
    <row r="9" spans="1:16" x14ac:dyDescent="0.3">
      <c r="B9" s="4" t="s">
        <v>61</v>
      </c>
      <c r="C9" s="15" cm="1">
        <f t="array" aca="1" ref="C9" ca="1">_xlfn.XLOOKUP($B9,INDIRECT(C$4&amp;"!$A$2:$A$7"),INDIRECT(C$4&amp;"!$G$2:$G$7"),"")</f>
        <v>125616.27499999999</v>
      </c>
      <c r="D9" s="15" cm="1">
        <f t="array" aca="1" ref="D9" ca="1">_xlfn.XLOOKUP($B9,INDIRECT(D$4&amp;"!$A$2:$A$7"),INDIRECT(D$4&amp;"!$G$2:$G$7"),"")</f>
        <v>926216.25</v>
      </c>
      <c r="E9" s="15" cm="1">
        <f t="array" aca="1" ref="E9" ca="1">_xlfn.XLOOKUP($B9,INDIRECT(E$4&amp;"!$A$2:$A$7"),INDIRECT(E$4&amp;"!$G$2:$G$7"),"")</f>
        <v>75990.36</v>
      </c>
      <c r="F9" s="15" cm="1">
        <f t="array" aca="1" ref="F9" ca="1">_xlfn.XLOOKUP($B9,INDIRECT(F$4&amp;"!$A$2:$A$7"),INDIRECT(F$4&amp;"!$G$2:$G$7"),"")</f>
        <v>204387.30000000005</v>
      </c>
      <c r="G9" s="15" cm="1">
        <f t="array" aca="1" ref="G9" ca="1">_xlfn.XLOOKUP($B9,INDIRECT(G$4&amp;"!$A$2:$A$7"),INDIRECT(G$4&amp;"!$G$2:$G$7"),"")</f>
        <v>91727.31</v>
      </c>
      <c r="H9" s="15" cm="1">
        <f t="array" aca="1" ref="H9" ca="1">_xlfn.XLOOKUP($B9,INDIRECT(H$4&amp;"!$A$2:$A$7"),INDIRECT(H$4&amp;"!$G$2:$G$7"),"")</f>
        <v>1929009.35</v>
      </c>
      <c r="I9" s="15" cm="1">
        <f t="array" aca="1" ref="I9" ca="1">_xlfn.XLOOKUP($B9,INDIRECT(I$4&amp;"!$A$2:$A$7"),INDIRECT(I$4&amp;"!$G$2:$G$7"),"")</f>
        <v>3180391</v>
      </c>
      <c r="J9" s="15" cm="1">
        <f t="array" aca="1" ref="J9" ca="1">_xlfn.XLOOKUP($B9,INDIRECT(J$4&amp;"!$A$2:$A$7"),INDIRECT(J$4&amp;"!$G$2:$G$7"),"")</f>
        <v>580801.44999999995</v>
      </c>
      <c r="K9" s="15" cm="1">
        <f t="array" aca="1" ref="K9" ca="1">_xlfn.XLOOKUP($B9,INDIRECT(K$4&amp;"!$A$2:$A$7"),INDIRECT(K$4&amp;"!$G$2:$G$7"),"")</f>
        <v>797116.25</v>
      </c>
      <c r="L9" s="15" cm="1">
        <f t="array" aca="1" ref="L9" ca="1">_xlfn.XLOOKUP($B9,INDIRECT(L$4&amp;"!$A$2:$A$7"),INDIRECT(L$4&amp;"!$G$2:$G$7"),"")</f>
        <v>2869017.06</v>
      </c>
      <c r="M9" s="15" cm="1">
        <f t="array" aca="1" ref="M9" ca="1">_xlfn.XLOOKUP($B9,INDIRECT(M$4&amp;"!$A$2:$A$7"),INDIRECT(M$4&amp;"!$G$2:$G$7"),"")</f>
        <v>44813.72</v>
      </c>
      <c r="N9" s="15" cm="1">
        <f t="array" aca="1" ref="N9" ca="1">_xlfn.XLOOKUP($B9,INDIRECT(N$4&amp;"!$A$2:$A$7"),INDIRECT(N$4&amp;"!$G$2:$G$7"),"")</f>
        <v>1227673.3799999999</v>
      </c>
    </row>
    <row r="10" spans="1:16" x14ac:dyDescent="0.3">
      <c r="B10" s="4" t="s">
        <v>62</v>
      </c>
      <c r="C10" s="15" cm="1">
        <f t="array" aca="1" ref="C10" ca="1">_xlfn.XLOOKUP($B10,INDIRECT(C$4&amp;"!$A$2:$A$7"),INDIRECT(C$4&amp;"!$G$2:$G$7"),"")</f>
        <v>166575.31999999998</v>
      </c>
      <c r="D10" s="15" cm="1">
        <f t="array" aca="1" ref="D10" ca="1">_xlfn.XLOOKUP($B10,INDIRECT(D$4&amp;"!$A$2:$A$7"),INDIRECT(D$4&amp;"!$G$2:$G$7"),"")</f>
        <v>3187785</v>
      </c>
      <c r="E10" s="15" cm="1">
        <f t="array" aca="1" ref="E10" ca="1">_xlfn.XLOOKUP($B10,INDIRECT(E$4&amp;"!$A$2:$A$7"),INDIRECT(E$4&amp;"!$G$2:$G$7"),"")</f>
        <v>47509.56</v>
      </c>
      <c r="F10" s="15" cm="1">
        <f t="array" aca="1" ref="F10" ca="1">_xlfn.XLOOKUP($B10,INDIRECT(F$4&amp;"!$A$2:$A$7"),INDIRECT(F$4&amp;"!$G$2:$G$7"),"")</f>
        <v>1018124.4</v>
      </c>
      <c r="G10" s="15" cm="1">
        <f t="array" aca="1" ref="G10" ca="1">_xlfn.XLOOKUP($B10,INDIRECT(G$4&amp;"!$A$2:$A$7"),INDIRECT(G$4&amp;"!$G$2:$G$7"),"")</f>
        <v>98640.659999999989</v>
      </c>
      <c r="H10" s="15" cm="1">
        <f t="array" aca="1" ref="H10" ca="1">_xlfn.XLOOKUP($B10,INDIRECT(H$4&amp;"!$A$2:$A$7"),INDIRECT(H$4&amp;"!$G$2:$G$7"),"")</f>
        <v>775469.55999999994</v>
      </c>
      <c r="I10" s="15" cm="1">
        <f t="array" aca="1" ref="I10" ca="1">_xlfn.XLOOKUP($B10,INDIRECT(I$4&amp;"!$A$2:$A$7"),INDIRECT(I$4&amp;"!$G$2:$G$7"),"")</f>
        <v>88815</v>
      </c>
      <c r="J10" s="15" cm="1">
        <f t="array" aca="1" ref="J10" ca="1">_xlfn.XLOOKUP($B10,INDIRECT(J$4&amp;"!$A$2:$A$7"),INDIRECT(J$4&amp;"!$G$2:$G$7"),"")</f>
        <v>2901142</v>
      </c>
      <c r="K10" s="15" cm="1">
        <f t="array" aca="1" ref="K10" ca="1">_xlfn.XLOOKUP($B10,INDIRECT(K$4&amp;"!$A$2:$A$7"),INDIRECT(K$4&amp;"!$G$2:$G$7"),"")</f>
        <v>2153457</v>
      </c>
      <c r="L10" s="15" cm="1">
        <f t="array" aca="1" ref="L10" ca="1">_xlfn.XLOOKUP($B10,INDIRECT(L$4&amp;"!$A$2:$A$7"),INDIRECT(L$4&amp;"!$G$2:$G$7"),"")</f>
        <v>3241164.9000000004</v>
      </c>
      <c r="M10" s="15" cm="1">
        <f t="array" aca="1" ref="M10" ca="1">_xlfn.XLOOKUP($B10,INDIRECT(M$4&amp;"!$A$2:$A$7"),INDIRECT(M$4&amp;"!$G$2:$G$7"),"")</f>
        <v>921311.25</v>
      </c>
      <c r="N10" s="15" cm="1">
        <f t="array" aca="1" ref="N10" ca="1">_xlfn.XLOOKUP($B10,INDIRECT(N$4&amp;"!$A$2:$A$7"),INDIRECT(N$4&amp;"!$G$2:$G$7"),"")</f>
        <v>510499.14</v>
      </c>
    </row>
  </sheetData>
  <sortState xmlns:xlrd2="http://schemas.microsoft.com/office/spreadsheetml/2017/richdata2" ref="E4:E27">
    <sortCondition ref="E4:E27"/>
  </sortState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40"/>
  <sheetViews>
    <sheetView showGridLines="0" showRowColHeaders="0" zoomScaleNormal="100" workbookViewId="0">
      <selection activeCell="F5" sqref="F5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67</v>
      </c>
      <c r="C20" s="3" t="s">
        <v>68</v>
      </c>
    </row>
    <row r="21" spans="2:3" x14ac:dyDescent="0.25">
      <c r="B21" s="2" t="s">
        <v>70</v>
      </c>
      <c r="C21" s="3" t="s">
        <v>73</v>
      </c>
    </row>
    <row r="22" spans="2:3" x14ac:dyDescent="0.25">
      <c r="B22" s="2" t="s">
        <v>37</v>
      </c>
      <c r="C22" s="3" t="s">
        <v>38</v>
      </c>
    </row>
    <row r="23" spans="2:3" x14ac:dyDescent="0.25">
      <c r="B23" s="2" t="s">
        <v>39</v>
      </c>
      <c r="C23" s="3" t="s">
        <v>40</v>
      </c>
    </row>
    <row r="24" spans="2:3" x14ac:dyDescent="0.25">
      <c r="B24" s="2" t="s">
        <v>41</v>
      </c>
      <c r="C24" s="3" t="s">
        <v>42</v>
      </c>
    </row>
    <row r="25" spans="2:3" x14ac:dyDescent="0.25">
      <c r="B25" s="2" t="s">
        <v>43</v>
      </c>
      <c r="C25" s="3" t="s">
        <v>44</v>
      </c>
    </row>
    <row r="26" spans="2:3" x14ac:dyDescent="0.25">
      <c r="B26" s="2" t="s">
        <v>45</v>
      </c>
      <c r="C26" s="3" t="s">
        <v>46</v>
      </c>
    </row>
    <row r="27" spans="2:3" x14ac:dyDescent="0.25">
      <c r="B27" s="2" t="s">
        <v>47</v>
      </c>
      <c r="C27" s="3" t="s">
        <v>48</v>
      </c>
    </row>
    <row r="28" spans="2:3" x14ac:dyDescent="0.25">
      <c r="B28" s="2" t="s">
        <v>71</v>
      </c>
      <c r="C28" s="3" t="s">
        <v>72</v>
      </c>
    </row>
    <row r="29" spans="2:3" x14ac:dyDescent="0.25">
      <c r="B29" s="2" t="s">
        <v>67</v>
      </c>
      <c r="C29" s="3" t="s">
        <v>68</v>
      </c>
    </row>
    <row r="30" spans="2:3" x14ac:dyDescent="0.25">
      <c r="B30" s="2" t="s">
        <v>65</v>
      </c>
      <c r="C30" s="3" t="s">
        <v>66</v>
      </c>
    </row>
    <row r="31" spans="2:3" x14ac:dyDescent="0.25">
      <c r="B31" s="2"/>
      <c r="C31" s="3"/>
    </row>
    <row r="32" spans="2:3" x14ac:dyDescent="0.25">
      <c r="B32" s="1" t="s">
        <v>49</v>
      </c>
    </row>
    <row r="33" spans="2:3" x14ac:dyDescent="0.25">
      <c r="B33" s="2" t="s">
        <v>50</v>
      </c>
      <c r="C33" s="3" t="s">
        <v>51</v>
      </c>
    </row>
    <row r="34" spans="2:3" x14ac:dyDescent="0.25">
      <c r="B34" s="2"/>
      <c r="C34" s="3"/>
    </row>
    <row r="35" spans="2:3" x14ac:dyDescent="0.25">
      <c r="B35" s="1" t="s">
        <v>64</v>
      </c>
      <c r="C35" s="3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9" r:id="rId3" display="http://www.myonlinetraininghub.com/excel-webinars" xr:uid="{9459537E-7D61-4F76-9C30-07C1D71C701D}"/>
    <hyperlink ref="C33" r:id="rId4" xr:uid="{17B6DA40-AE3E-44DF-AA3A-6DB15618FD1C}"/>
    <hyperlink ref="C4" r:id="rId5" xr:uid="{BB2451AD-23AD-4B16-AB53-18C8C444CAEC}"/>
    <hyperlink ref="C19" r:id="rId6" xr:uid="{FED3065B-879C-479E-BEA0-8CC3D2A143D8}"/>
    <hyperlink ref="C18" r:id="rId7" xr:uid="{F9B894D1-DD24-42CF-BDDD-2C777E267B2D}"/>
    <hyperlink ref="C12" r:id="rId8" xr:uid="{70F5F3B1-C15B-4475-9F68-51F15FCB84EE}"/>
    <hyperlink ref="C13" r:id="rId9" xr:uid="{9CAB9626-83C1-4497-B1F9-17F524848655}"/>
    <hyperlink ref="C14" r:id="rId10" xr:uid="{FC949AA8-AEEF-4A7A-8C25-33EE66BF1FCA}"/>
    <hyperlink ref="C15" r:id="rId11" xr:uid="{B9A94296-D078-48E6-B20D-97DDA9281823}"/>
    <hyperlink ref="C16" r:id="rId12" xr:uid="{7282B8C6-AB09-4643-94B3-9EE00AC2EB27}"/>
    <hyperlink ref="C17" r:id="rId13" xr:uid="{0E6CC592-3AB6-458A-A860-1A76ACEF83B6}"/>
    <hyperlink ref="C22" r:id="rId14" xr:uid="{9326BAA7-CEAD-4360-AA3B-870AC500496C}"/>
    <hyperlink ref="C23" r:id="rId15" xr:uid="{1618935D-49FC-4C2A-8311-9D4E14954CF1}"/>
    <hyperlink ref="C24" r:id="rId16" xr:uid="{4FC80C28-AB31-411C-A5D7-60CA76313774}"/>
    <hyperlink ref="C25" r:id="rId17" xr:uid="{EE806D25-354A-410E-BF5C-D95047EF01C1}"/>
    <hyperlink ref="C26" r:id="rId18" xr:uid="{2F2C2AF6-7AC8-4550-A3DB-671E24434A71}"/>
    <hyperlink ref="C27" r:id="rId19" xr:uid="{75F5A0D9-DFC6-4367-8DD0-B9614D992790}"/>
    <hyperlink ref="C30" r:id="rId20" xr:uid="{46EF8656-E596-4506-8B3E-CA6DCD456BFC}"/>
  </hyperlinks>
  <pageMargins left="0.7" right="0.7" top="0.75" bottom="0.75" header="0.3" footer="0.3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1B44-359E-4B41-8B5E-3947A6B90828}">
  <dimension ref="A1:G7"/>
  <sheetViews>
    <sheetView workbookViewId="0"/>
  </sheetViews>
  <sheetFormatPr defaultRowHeight="15" x14ac:dyDescent="0.25"/>
  <cols>
    <col min="1" max="1" width="12.42578125" customWidth="1"/>
    <col min="2" max="4" width="11.5703125" bestFit="1" customWidth="1"/>
    <col min="5" max="5" width="13.28515625" bestFit="1" customWidth="1"/>
    <col min="6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180416.25</v>
      </c>
      <c r="C2" s="9">
        <v>233531.25</v>
      </c>
      <c r="D2" s="9">
        <v>352106.25</v>
      </c>
      <c r="E2" s="9">
        <v>46796.2</v>
      </c>
      <c r="F2" s="9">
        <v>65137.5</v>
      </c>
      <c r="G2" s="14">
        <f>SUM(B2:F2)</f>
        <v>877987.45</v>
      </c>
    </row>
    <row r="3" spans="1:7" x14ac:dyDescent="0.25">
      <c r="A3" t="s">
        <v>55</v>
      </c>
      <c r="B3" s="9">
        <v>32370</v>
      </c>
      <c r="C3" s="9">
        <v>44378.399999999994</v>
      </c>
      <c r="D3" s="9">
        <v>26420</v>
      </c>
      <c r="E3" s="9"/>
      <c r="F3" s="9">
        <v>21009</v>
      </c>
      <c r="G3" s="14">
        <f t="shared" ref="G3:G7" si="0">SUM(B3:F3)</f>
        <v>124177.4</v>
      </c>
    </row>
    <row r="4" spans="1:7" x14ac:dyDescent="0.25">
      <c r="A4" t="s">
        <v>59</v>
      </c>
      <c r="B4" s="9">
        <v>670477.5</v>
      </c>
      <c r="C4" s="9">
        <v>460346.25</v>
      </c>
      <c r="D4" s="9">
        <v>238609</v>
      </c>
      <c r="E4" s="9">
        <v>26114.400000000001</v>
      </c>
      <c r="F4" s="9">
        <v>299171.25</v>
      </c>
      <c r="G4" s="14">
        <f t="shared" si="0"/>
        <v>1694718.4</v>
      </c>
    </row>
    <row r="5" spans="1:7" x14ac:dyDescent="0.25">
      <c r="A5" t="s">
        <v>60</v>
      </c>
      <c r="B5" s="9">
        <v>261657.72</v>
      </c>
      <c r="C5" s="9">
        <v>735778.35</v>
      </c>
      <c r="D5" s="9">
        <v>219750.8</v>
      </c>
      <c r="E5" s="9">
        <v>1470059.5</v>
      </c>
      <c r="F5" s="9">
        <v>931440.46499999997</v>
      </c>
      <c r="G5" s="14">
        <f t="shared" si="0"/>
        <v>3618686.835</v>
      </c>
    </row>
    <row r="6" spans="1:7" x14ac:dyDescent="0.25">
      <c r="A6" t="s">
        <v>61</v>
      </c>
      <c r="B6" s="9">
        <v>5126.3999999999996</v>
      </c>
      <c r="C6" s="9">
        <v>52167.375</v>
      </c>
      <c r="D6" s="9">
        <v>9193.5</v>
      </c>
      <c r="E6" s="9">
        <v>51220.25</v>
      </c>
      <c r="F6" s="9">
        <v>7908.75</v>
      </c>
      <c r="G6" s="14">
        <f t="shared" si="0"/>
        <v>125616.27499999999</v>
      </c>
    </row>
    <row r="7" spans="1:7" x14ac:dyDescent="0.25">
      <c r="A7" t="s">
        <v>62</v>
      </c>
      <c r="B7" s="9">
        <v>36208.620000000003</v>
      </c>
      <c r="C7" s="9">
        <v>18519.12</v>
      </c>
      <c r="D7" s="9">
        <v>28855.56</v>
      </c>
      <c r="E7" s="9">
        <v>61632.5</v>
      </c>
      <c r="F7" s="9">
        <v>21359.52</v>
      </c>
      <c r="G7" s="14">
        <f t="shared" si="0"/>
        <v>166575.31999999998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B458-865B-4390-ACFD-F3A30AF777F8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705600</v>
      </c>
      <c r="C2" s="9">
        <v>962500</v>
      </c>
      <c r="D2" s="9">
        <v>448875</v>
      </c>
      <c r="E2" s="9">
        <v>626640</v>
      </c>
      <c r="F2" s="9">
        <v>83160</v>
      </c>
      <c r="G2" s="14">
        <f>SUM(B2:F2)</f>
        <v>2826775</v>
      </c>
    </row>
    <row r="3" spans="1:7" x14ac:dyDescent="0.25">
      <c r="A3" t="s">
        <v>55</v>
      </c>
      <c r="B3" s="9">
        <v>20687.16</v>
      </c>
      <c r="C3" s="9">
        <v>21261</v>
      </c>
      <c r="D3" s="9">
        <v>12722.4</v>
      </c>
      <c r="E3" s="9">
        <v>8113.32</v>
      </c>
      <c r="F3" s="9">
        <v>22073.040000000001</v>
      </c>
      <c r="G3" s="14">
        <f t="shared" ref="G3:G7" si="0">SUM(B3:F3)</f>
        <v>84856.920000000013</v>
      </c>
    </row>
    <row r="4" spans="1:7" x14ac:dyDescent="0.25">
      <c r="A4" t="s">
        <v>59</v>
      </c>
      <c r="B4" s="9">
        <v>3142.7200000000003</v>
      </c>
      <c r="C4" s="9">
        <v>1763.8600000000001</v>
      </c>
      <c r="D4" s="9">
        <v>13294.82</v>
      </c>
      <c r="E4" s="9">
        <v>8139.6</v>
      </c>
      <c r="F4" s="9">
        <v>7904.82</v>
      </c>
      <c r="G4" s="14">
        <f t="shared" si="0"/>
        <v>34245.82</v>
      </c>
    </row>
    <row r="5" spans="1:7" x14ac:dyDescent="0.25">
      <c r="A5" t="s">
        <v>60</v>
      </c>
      <c r="B5" s="9">
        <v>40576.1</v>
      </c>
      <c r="C5" s="9">
        <v>58852.6</v>
      </c>
      <c r="D5" s="9">
        <v>50705.399999999994</v>
      </c>
      <c r="E5" s="9">
        <v>19082</v>
      </c>
      <c r="F5" s="9">
        <v>68436.3</v>
      </c>
      <c r="G5" s="14">
        <f t="shared" si="0"/>
        <v>237652.39999999997</v>
      </c>
    </row>
    <row r="6" spans="1:7" x14ac:dyDescent="0.25">
      <c r="A6" t="s">
        <v>61</v>
      </c>
      <c r="B6" s="9">
        <v>111860</v>
      </c>
      <c r="C6" s="9">
        <v>225500</v>
      </c>
      <c r="D6" s="9">
        <v>95831.25</v>
      </c>
      <c r="E6" s="9">
        <v>169312.5</v>
      </c>
      <c r="F6" s="9">
        <v>323712.5</v>
      </c>
      <c r="G6" s="14">
        <f t="shared" si="0"/>
        <v>926216.25</v>
      </c>
    </row>
    <row r="7" spans="1:7" x14ac:dyDescent="0.25">
      <c r="A7" t="s">
        <v>62</v>
      </c>
      <c r="B7" s="9">
        <v>600300</v>
      </c>
      <c r="C7" s="9">
        <v>267561</v>
      </c>
      <c r="D7" s="9">
        <v>725907</v>
      </c>
      <c r="E7" s="9">
        <v>766413</v>
      </c>
      <c r="F7" s="9">
        <v>827604</v>
      </c>
      <c r="G7" s="14">
        <f t="shared" si="0"/>
        <v>3187785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9D4A-C0D6-4BD5-A827-BA6196B49E32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229104</v>
      </c>
      <c r="C2" s="9">
        <v>631125</v>
      </c>
      <c r="D2" s="9">
        <v>76146</v>
      </c>
      <c r="E2" s="9">
        <v>323694</v>
      </c>
      <c r="F2" s="9">
        <v>808110</v>
      </c>
      <c r="G2" s="14">
        <f>SUM(B2:F2)</f>
        <v>2068179</v>
      </c>
    </row>
    <row r="3" spans="1:7" x14ac:dyDescent="0.25">
      <c r="A3" t="s">
        <v>55</v>
      </c>
      <c r="B3" s="9">
        <v>281053.5</v>
      </c>
      <c r="C3" s="9">
        <v>545055</v>
      </c>
      <c r="D3" s="9">
        <v>246708</v>
      </c>
      <c r="E3" s="9">
        <v>419265</v>
      </c>
      <c r="F3" s="9">
        <v>573205.5</v>
      </c>
      <c r="G3" s="14">
        <f t="shared" ref="G3:G7" si="0">SUM(B3:F3)</f>
        <v>2065287</v>
      </c>
    </row>
    <row r="4" spans="1:7" x14ac:dyDescent="0.25">
      <c r="A4" t="s">
        <v>59</v>
      </c>
      <c r="B4" s="9">
        <v>28324.799999999999</v>
      </c>
      <c r="C4" s="9">
        <v>34513.800000000003</v>
      </c>
      <c r="D4" s="9">
        <v>13815</v>
      </c>
      <c r="E4" s="9">
        <v>32877.9</v>
      </c>
      <c r="F4" s="9">
        <v>8936.4</v>
      </c>
      <c r="G4" s="14">
        <f t="shared" si="0"/>
        <v>118467.9</v>
      </c>
    </row>
    <row r="5" spans="1:7" x14ac:dyDescent="0.25">
      <c r="A5" t="s">
        <v>60</v>
      </c>
      <c r="B5" s="9">
        <v>256859.1</v>
      </c>
      <c r="C5" s="9">
        <v>318390.75</v>
      </c>
      <c r="D5" s="9">
        <v>115086</v>
      </c>
      <c r="E5" s="9">
        <v>148081.60000000001</v>
      </c>
      <c r="F5" s="9">
        <v>373008.6</v>
      </c>
      <c r="G5" s="14">
        <f t="shared" si="0"/>
        <v>1211426.0499999998</v>
      </c>
    </row>
    <row r="6" spans="1:7" x14ac:dyDescent="0.25">
      <c r="A6" t="s">
        <v>61</v>
      </c>
      <c r="B6" s="9">
        <v>6601.92</v>
      </c>
      <c r="C6" s="9">
        <v>21479.64</v>
      </c>
      <c r="D6" s="9">
        <v>25932</v>
      </c>
      <c r="E6" s="9">
        <v>5100</v>
      </c>
      <c r="F6" s="9">
        <v>16876.8</v>
      </c>
      <c r="G6" s="14">
        <f t="shared" si="0"/>
        <v>75990.36</v>
      </c>
    </row>
    <row r="7" spans="1:7" x14ac:dyDescent="0.25">
      <c r="A7" t="s">
        <v>62</v>
      </c>
      <c r="B7" s="9">
        <v>9189.18</v>
      </c>
      <c r="C7" s="9">
        <v>9184.56</v>
      </c>
      <c r="D7" s="9">
        <v>1822.59</v>
      </c>
      <c r="E7" s="9">
        <v>17476.060000000001</v>
      </c>
      <c r="F7" s="9">
        <v>9837.17</v>
      </c>
      <c r="G7" s="14">
        <f t="shared" si="0"/>
        <v>47509.56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09C5-E013-490F-92FB-DC0676EA4939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2" width="13.28515625" bestFit="1" customWidth="1"/>
    <col min="3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38021.399999999994</v>
      </c>
      <c r="C2" s="9"/>
      <c r="D2" s="9">
        <v>527437.5</v>
      </c>
      <c r="E2" s="9">
        <v>128880</v>
      </c>
      <c r="F2" s="9">
        <v>23436</v>
      </c>
      <c r="G2" s="14">
        <f>SUM(B2:F2)</f>
        <v>717774.9</v>
      </c>
    </row>
    <row r="3" spans="1:7" x14ac:dyDescent="0.25">
      <c r="A3" t="s">
        <v>55</v>
      </c>
      <c r="B3" s="9">
        <v>90956.25</v>
      </c>
      <c r="C3" s="9">
        <v>514524.375</v>
      </c>
      <c r="D3" s="9">
        <v>50052</v>
      </c>
      <c r="E3" s="9">
        <v>44358.8</v>
      </c>
      <c r="F3" s="9">
        <v>387618.75</v>
      </c>
      <c r="G3" s="14">
        <f t="shared" ref="G3:G7" si="0">SUM(B3:F3)</f>
        <v>1087510.175</v>
      </c>
    </row>
    <row r="4" spans="1:7" x14ac:dyDescent="0.25">
      <c r="A4" t="s">
        <v>59</v>
      </c>
      <c r="B4" s="9">
        <v>1038082.5</v>
      </c>
      <c r="C4" s="9">
        <v>468072</v>
      </c>
      <c r="D4" s="9">
        <v>360899</v>
      </c>
      <c r="E4" s="9">
        <v>322420</v>
      </c>
      <c r="F4" s="9">
        <v>683397</v>
      </c>
      <c r="G4" s="14">
        <f t="shared" si="0"/>
        <v>2872870.5</v>
      </c>
    </row>
    <row r="5" spans="1:7" x14ac:dyDescent="0.25">
      <c r="A5" t="s">
        <v>60</v>
      </c>
      <c r="B5" s="9">
        <v>24880.35</v>
      </c>
      <c r="C5" s="9">
        <v>69368.460000000006</v>
      </c>
      <c r="D5" s="9">
        <v>415483.96</v>
      </c>
      <c r="E5" s="9">
        <v>473078.25</v>
      </c>
      <c r="F5" s="9">
        <v>81296.774999999994</v>
      </c>
      <c r="G5" s="14">
        <f t="shared" si="0"/>
        <v>1064107.7949999999</v>
      </c>
    </row>
    <row r="6" spans="1:7" x14ac:dyDescent="0.25">
      <c r="A6" t="s">
        <v>61</v>
      </c>
      <c r="B6" s="9">
        <v>74699.700000000012</v>
      </c>
      <c r="C6" s="9">
        <v>76507.200000000012</v>
      </c>
      <c r="D6" s="9">
        <v>6885</v>
      </c>
      <c r="E6" s="9">
        <v>35872.199999999997</v>
      </c>
      <c r="F6" s="9">
        <v>10423.200000000001</v>
      </c>
      <c r="G6" s="14">
        <f t="shared" si="0"/>
        <v>204387.30000000005</v>
      </c>
    </row>
    <row r="7" spans="1:7" x14ac:dyDescent="0.25">
      <c r="A7" t="s">
        <v>62</v>
      </c>
      <c r="B7" s="9">
        <v>326922.75</v>
      </c>
      <c r="C7" s="9">
        <v>204390.66</v>
      </c>
      <c r="D7" s="9">
        <v>34056</v>
      </c>
      <c r="E7" s="9">
        <v>22302.240000000002</v>
      </c>
      <c r="F7" s="9">
        <v>430452.75</v>
      </c>
      <c r="G7" s="14">
        <f t="shared" si="0"/>
        <v>1018124.4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CD6A-0D4E-434D-BAAC-F0E8BDF7C705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4" width="11.5703125" bestFit="1" customWidth="1"/>
    <col min="5" max="5" width="13.28515625" bestFit="1" customWidth="1"/>
    <col min="6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191231.25</v>
      </c>
      <c r="C2" s="9">
        <v>159421.25</v>
      </c>
      <c r="D2" s="9">
        <v>278810</v>
      </c>
      <c r="E2" s="9">
        <v>36702</v>
      </c>
      <c r="F2" s="9">
        <v>305730</v>
      </c>
      <c r="G2" s="14">
        <f>SUM(B2:F2)</f>
        <v>971894.5</v>
      </c>
    </row>
    <row r="3" spans="1:7" x14ac:dyDescent="0.25">
      <c r="A3" t="s">
        <v>55</v>
      </c>
      <c r="B3" s="9">
        <v>16121.4</v>
      </c>
      <c r="C3" s="9">
        <v>29697</v>
      </c>
      <c r="D3" s="9">
        <v>12066.6</v>
      </c>
      <c r="E3" s="9"/>
      <c r="F3" s="9">
        <v>29979.599999999999</v>
      </c>
      <c r="G3" s="14">
        <f t="shared" ref="G3:G7" si="0">SUM(B3:F3)</f>
        <v>87864.6</v>
      </c>
    </row>
    <row r="4" spans="1:7" x14ac:dyDescent="0.25">
      <c r="A4" t="s">
        <v>59</v>
      </c>
      <c r="B4" s="9">
        <v>60200</v>
      </c>
      <c r="C4" s="9">
        <v>530621</v>
      </c>
      <c r="D4" s="9">
        <v>480340</v>
      </c>
      <c r="E4" s="9">
        <v>28100.16</v>
      </c>
      <c r="F4" s="9">
        <v>728595</v>
      </c>
      <c r="G4" s="14">
        <f t="shared" si="0"/>
        <v>1827856.16</v>
      </c>
    </row>
    <row r="5" spans="1:7" x14ac:dyDescent="0.25">
      <c r="A5" t="s">
        <v>60</v>
      </c>
      <c r="B5" s="9">
        <v>476513.08</v>
      </c>
      <c r="C5" s="9">
        <v>277029.90000000002</v>
      </c>
      <c r="D5" s="9">
        <v>515083.8</v>
      </c>
      <c r="E5" s="9">
        <v>1007742.5</v>
      </c>
      <c r="F5" s="9">
        <v>855858.55</v>
      </c>
      <c r="G5" s="14">
        <f t="shared" si="0"/>
        <v>3132227.83</v>
      </c>
    </row>
    <row r="6" spans="1:7" x14ac:dyDescent="0.25">
      <c r="A6" t="s">
        <v>61</v>
      </c>
      <c r="B6" s="9">
        <v>17604.900000000001</v>
      </c>
      <c r="C6" s="9">
        <v>36031.5</v>
      </c>
      <c r="D6" s="9">
        <v>21573</v>
      </c>
      <c r="E6" s="9">
        <v>5852.91</v>
      </c>
      <c r="F6" s="9">
        <v>10665</v>
      </c>
      <c r="G6" s="14">
        <f t="shared" si="0"/>
        <v>91727.31</v>
      </c>
    </row>
    <row r="7" spans="1:7" x14ac:dyDescent="0.25">
      <c r="A7" t="s">
        <v>62</v>
      </c>
      <c r="B7" s="9">
        <v>22271.040000000001</v>
      </c>
      <c r="C7" s="9">
        <v>9976.32</v>
      </c>
      <c r="D7" s="9">
        <v>9609.6</v>
      </c>
      <c r="E7" s="9">
        <v>38362.5</v>
      </c>
      <c r="F7" s="9">
        <v>18421.2</v>
      </c>
      <c r="G7" s="14">
        <f t="shared" si="0"/>
        <v>98640.659999999989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E55B-5931-41FC-A44D-6C065A7284B9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2" width="13.28515625" bestFit="1" customWidth="1"/>
    <col min="3" max="4" width="11.5703125" bestFit="1" customWidth="1"/>
    <col min="5" max="5" width="13.28515625" bestFit="1" customWidth="1"/>
    <col min="6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20416.050000000003</v>
      </c>
      <c r="C2" s="9">
        <v>45227.1</v>
      </c>
      <c r="D2" s="9">
        <v>25134.400000000001</v>
      </c>
      <c r="E2" s="9">
        <v>697851.6</v>
      </c>
      <c r="F2" s="9">
        <v>42309.880000000005</v>
      </c>
      <c r="G2" s="14">
        <f>SUM(B2:F2)</f>
        <v>830939.02999999991</v>
      </c>
    </row>
    <row r="3" spans="1:7" x14ac:dyDescent="0.25">
      <c r="A3" t="s">
        <v>55</v>
      </c>
      <c r="B3" s="9">
        <v>338762.4</v>
      </c>
      <c r="C3" s="9">
        <v>157662</v>
      </c>
      <c r="D3" s="9">
        <v>213819</v>
      </c>
      <c r="E3" s="9">
        <v>309938</v>
      </c>
      <c r="F3" s="9">
        <v>315934.34999999998</v>
      </c>
      <c r="G3" s="14">
        <f t="shared" ref="G3:G7" si="0">SUM(B3:F3)</f>
        <v>1336115.75</v>
      </c>
    </row>
    <row r="4" spans="1:7" x14ac:dyDescent="0.25">
      <c r="A4" t="s">
        <v>59</v>
      </c>
      <c r="B4" s="9">
        <v>43243.199999999997</v>
      </c>
      <c r="C4" s="9">
        <v>60107.64</v>
      </c>
      <c r="D4" s="9">
        <v>18540</v>
      </c>
      <c r="E4" s="9">
        <v>43355.76</v>
      </c>
      <c r="F4" s="9">
        <v>37018.720000000001</v>
      </c>
      <c r="G4" s="14">
        <f t="shared" si="0"/>
        <v>202265.32</v>
      </c>
    </row>
    <row r="5" spans="1:7" x14ac:dyDescent="0.25">
      <c r="A5" t="s">
        <v>60</v>
      </c>
      <c r="B5" s="9">
        <v>1302473.25</v>
      </c>
      <c r="C5" s="9">
        <v>736694.89</v>
      </c>
      <c r="D5" s="9">
        <v>768095.9</v>
      </c>
      <c r="E5" s="9">
        <v>1051834.6000000001</v>
      </c>
      <c r="F5" s="9">
        <v>585996.17000000004</v>
      </c>
      <c r="G5" s="14">
        <f t="shared" si="0"/>
        <v>4445094.8100000005</v>
      </c>
    </row>
    <row r="6" spans="1:7" x14ac:dyDescent="0.25">
      <c r="A6" t="s">
        <v>61</v>
      </c>
      <c r="B6" s="9">
        <v>808832.85</v>
      </c>
      <c r="C6" s="9">
        <v>499431.1</v>
      </c>
      <c r="D6" s="9">
        <v>385696.72</v>
      </c>
      <c r="E6" s="9">
        <v>16162.6</v>
      </c>
      <c r="F6" s="9">
        <v>218886.08000000002</v>
      </c>
      <c r="G6" s="14">
        <f t="shared" si="0"/>
        <v>1929009.35</v>
      </c>
    </row>
    <row r="7" spans="1:7" x14ac:dyDescent="0.25">
      <c r="A7" t="s">
        <v>62</v>
      </c>
      <c r="B7" s="9">
        <v>212251.65</v>
      </c>
      <c r="C7" s="9">
        <v>130061.25</v>
      </c>
      <c r="D7" s="9">
        <v>218739.22</v>
      </c>
      <c r="E7" s="9">
        <v>90951.84</v>
      </c>
      <c r="F7" s="9">
        <v>123465.60000000001</v>
      </c>
      <c r="G7" s="14">
        <f t="shared" si="0"/>
        <v>775469.55999999994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31B-1FEC-44F9-A022-009DCF1AD5A4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2" width="13.28515625" bestFit="1" customWidth="1"/>
    <col min="3" max="5" width="11.5703125" bestFit="1" customWidth="1"/>
    <col min="6" max="6" width="13.285156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22256.324999999997</v>
      </c>
      <c r="C2" s="9">
        <v>21076.44</v>
      </c>
      <c r="D2" s="9">
        <v>11802</v>
      </c>
      <c r="E2" s="9">
        <v>11191.95</v>
      </c>
      <c r="F2" s="9">
        <v>42713.324999999997</v>
      </c>
      <c r="G2" s="14">
        <f>SUM(B2:F2)</f>
        <v>109040.04</v>
      </c>
    </row>
    <row r="3" spans="1:7" x14ac:dyDescent="0.25">
      <c r="A3" t="s">
        <v>55</v>
      </c>
      <c r="B3" s="9">
        <v>5217.03</v>
      </c>
      <c r="C3" s="9"/>
      <c r="D3" s="9">
        <v>750537</v>
      </c>
      <c r="E3" s="9">
        <v>206658</v>
      </c>
      <c r="F3" s="9">
        <v>17525.97</v>
      </c>
      <c r="G3" s="14">
        <f t="shared" ref="G3:G7" si="0">SUM(B3:F3)</f>
        <v>979938</v>
      </c>
    </row>
    <row r="4" spans="1:7" x14ac:dyDescent="0.25">
      <c r="A4" t="s">
        <v>59</v>
      </c>
      <c r="B4" s="9">
        <v>333187.5</v>
      </c>
      <c r="C4" s="9">
        <v>27234.899999999998</v>
      </c>
      <c r="D4" s="9">
        <v>11868</v>
      </c>
      <c r="E4" s="9">
        <v>39237</v>
      </c>
      <c r="F4" s="9">
        <v>430706.25</v>
      </c>
      <c r="G4" s="14">
        <f t="shared" si="0"/>
        <v>842233.65</v>
      </c>
    </row>
    <row r="5" spans="1:7" x14ac:dyDescent="0.25">
      <c r="A5" t="s">
        <v>60</v>
      </c>
      <c r="B5" s="9">
        <v>698549.43</v>
      </c>
      <c r="C5" s="9">
        <v>384464.34</v>
      </c>
      <c r="D5" s="9">
        <v>412790.25</v>
      </c>
      <c r="E5" s="9">
        <v>231557.49</v>
      </c>
      <c r="F5" s="9">
        <v>1175140.98</v>
      </c>
      <c r="G5" s="14">
        <f t="shared" si="0"/>
        <v>2902502.49</v>
      </c>
    </row>
    <row r="6" spans="1:7" x14ac:dyDescent="0.25">
      <c r="A6" t="s">
        <v>61</v>
      </c>
      <c r="B6" s="9">
        <v>1035625.5</v>
      </c>
      <c r="C6" s="9">
        <v>664146</v>
      </c>
      <c r="D6" s="9">
        <v>416279.5</v>
      </c>
      <c r="E6" s="9">
        <v>429660</v>
      </c>
      <c r="F6" s="9">
        <v>634680</v>
      </c>
      <c r="G6" s="14">
        <f t="shared" si="0"/>
        <v>3180391</v>
      </c>
    </row>
    <row r="7" spans="1:7" x14ac:dyDescent="0.25">
      <c r="A7" t="s">
        <v>62</v>
      </c>
      <c r="B7" s="9">
        <v>14713.5</v>
      </c>
      <c r="C7" s="9">
        <v>51143.399999999994</v>
      </c>
      <c r="D7" s="9">
        <v>6273</v>
      </c>
      <c r="E7" s="9">
        <v>8653.5</v>
      </c>
      <c r="F7" s="9">
        <v>8031.5999999999995</v>
      </c>
      <c r="G7" s="14">
        <f t="shared" si="0"/>
        <v>88815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1595-CCD4-4F08-987C-A5784172FAC6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5" width="11.5703125" bestFit="1" customWidth="1"/>
    <col min="6" max="6" width="13.285156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183540</v>
      </c>
      <c r="C2" s="9">
        <v>25542</v>
      </c>
      <c r="D2" s="9">
        <v>27799.200000000001</v>
      </c>
      <c r="E2" s="9">
        <v>12802.2</v>
      </c>
      <c r="F2" s="9">
        <v>25692</v>
      </c>
      <c r="G2" s="14">
        <f>SUM(B2:F2)</f>
        <v>275375.40000000002</v>
      </c>
    </row>
    <row r="3" spans="1:7" x14ac:dyDescent="0.25">
      <c r="A3" t="s">
        <v>55</v>
      </c>
      <c r="B3" s="9">
        <v>21025.439999999999</v>
      </c>
      <c r="C3" s="9">
        <v>124737.5</v>
      </c>
      <c r="D3" s="9">
        <v>293993.75</v>
      </c>
      <c r="E3" s="9">
        <v>177100</v>
      </c>
      <c r="F3" s="9"/>
      <c r="G3" s="14">
        <f t="shared" ref="G3:G7" si="0">SUM(B3:F3)</f>
        <v>616856.68999999994</v>
      </c>
    </row>
    <row r="4" spans="1:7" x14ac:dyDescent="0.25">
      <c r="A4" t="s">
        <v>59</v>
      </c>
      <c r="B4" s="9">
        <v>12681.9</v>
      </c>
      <c r="C4" s="9">
        <v>431112</v>
      </c>
      <c r="D4" s="9">
        <v>535392</v>
      </c>
      <c r="E4" s="9">
        <v>287400</v>
      </c>
      <c r="F4" s="9"/>
      <c r="G4" s="14">
        <f t="shared" si="0"/>
        <v>1266585.8999999999</v>
      </c>
    </row>
    <row r="5" spans="1:7" x14ac:dyDescent="0.25">
      <c r="A5" t="s">
        <v>60</v>
      </c>
      <c r="B5" s="9">
        <v>75240.45</v>
      </c>
      <c r="C5" s="9">
        <v>45727.59</v>
      </c>
      <c r="D5" s="9">
        <v>34867.42</v>
      </c>
      <c r="E5" s="9">
        <v>32667.4</v>
      </c>
      <c r="F5" s="9">
        <v>35358.119999999995</v>
      </c>
      <c r="G5" s="14">
        <f t="shared" si="0"/>
        <v>223860.97999999998</v>
      </c>
    </row>
    <row r="6" spans="1:7" x14ac:dyDescent="0.25">
      <c r="A6" t="s">
        <v>61</v>
      </c>
      <c r="B6" s="9">
        <v>114221.25</v>
      </c>
      <c r="C6" s="9">
        <v>30001</v>
      </c>
      <c r="D6" s="9">
        <v>18818.8</v>
      </c>
      <c r="E6" s="9">
        <v>11327.4</v>
      </c>
      <c r="F6" s="9">
        <v>406433</v>
      </c>
      <c r="G6" s="14">
        <f t="shared" si="0"/>
        <v>580801.44999999995</v>
      </c>
    </row>
    <row r="7" spans="1:7" x14ac:dyDescent="0.25">
      <c r="A7" t="s">
        <v>62</v>
      </c>
      <c r="B7" s="9">
        <v>545334</v>
      </c>
      <c r="C7" s="9">
        <v>122682</v>
      </c>
      <c r="D7" s="9">
        <v>135884</v>
      </c>
      <c r="E7" s="9">
        <v>557459</v>
      </c>
      <c r="F7" s="9">
        <v>1539783</v>
      </c>
      <c r="G7" s="14">
        <f t="shared" si="0"/>
        <v>2901142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0157-D089-4DC2-AAF9-3F6977FBCFE6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222705</v>
      </c>
      <c r="C2" s="9">
        <v>936138</v>
      </c>
      <c r="D2" s="9">
        <v>640752</v>
      </c>
      <c r="E2" s="9">
        <v>552391</v>
      </c>
      <c r="F2" s="9">
        <v>659613.5</v>
      </c>
      <c r="G2" s="14">
        <f>SUM(B2:F2)</f>
        <v>3011599.5</v>
      </c>
    </row>
    <row r="3" spans="1:7" x14ac:dyDescent="0.25">
      <c r="A3" t="s">
        <v>55</v>
      </c>
      <c r="B3" s="9">
        <v>17166.599999999999</v>
      </c>
      <c r="C3" s="9">
        <v>31731.48</v>
      </c>
      <c r="D3" s="9">
        <v>17253.599999999999</v>
      </c>
      <c r="E3" s="9">
        <v>6339.36</v>
      </c>
      <c r="F3" s="9">
        <v>22663.08</v>
      </c>
      <c r="G3" s="14">
        <f t="shared" ref="G3:G7" si="0">SUM(B3:F3)</f>
        <v>95154.12</v>
      </c>
    </row>
    <row r="4" spans="1:7" x14ac:dyDescent="0.25">
      <c r="A4" t="s">
        <v>59</v>
      </c>
      <c r="B4" s="9">
        <v>2335.7600000000002</v>
      </c>
      <c r="C4" s="9">
        <v>3693.76</v>
      </c>
      <c r="D4" s="9">
        <v>15022</v>
      </c>
      <c r="E4" s="9">
        <v>14907.2</v>
      </c>
      <c r="F4" s="9">
        <v>14666.4</v>
      </c>
      <c r="G4" s="14">
        <f t="shared" si="0"/>
        <v>50625.120000000003</v>
      </c>
    </row>
    <row r="5" spans="1:7" x14ac:dyDescent="0.25">
      <c r="A5" t="s">
        <v>60</v>
      </c>
      <c r="B5" s="9">
        <v>42960</v>
      </c>
      <c r="C5" s="9">
        <v>65886</v>
      </c>
      <c r="D5" s="9">
        <v>46678.55</v>
      </c>
      <c r="E5" s="9">
        <v>92151.2</v>
      </c>
      <c r="F5" s="9">
        <v>43069.5</v>
      </c>
      <c r="G5" s="14">
        <f t="shared" si="0"/>
        <v>290745.25</v>
      </c>
    </row>
    <row r="6" spans="1:7" x14ac:dyDescent="0.25">
      <c r="A6" t="s">
        <v>61</v>
      </c>
      <c r="B6" s="9">
        <v>64496.25</v>
      </c>
      <c r="C6" s="9">
        <v>70443.75</v>
      </c>
      <c r="D6" s="9">
        <v>242613.75</v>
      </c>
      <c r="E6" s="9">
        <v>240012.5</v>
      </c>
      <c r="F6" s="9">
        <v>179550</v>
      </c>
      <c r="G6" s="14">
        <f t="shared" si="0"/>
        <v>797116.25</v>
      </c>
    </row>
    <row r="7" spans="1:7" x14ac:dyDescent="0.25">
      <c r="A7" t="s">
        <v>62</v>
      </c>
      <c r="B7" s="9">
        <v>588984</v>
      </c>
      <c r="C7" s="9">
        <v>645300</v>
      </c>
      <c r="D7" s="9">
        <v>292842</v>
      </c>
      <c r="E7" s="9">
        <v>116640</v>
      </c>
      <c r="F7" s="9">
        <v>509691</v>
      </c>
      <c r="G7" s="14">
        <f t="shared" si="0"/>
        <v>2153457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0215-8210-42DE-82A3-CD7A047614B3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3" width="11.5703125" bestFit="1" customWidth="1"/>
    <col min="4" max="4" width="13.28515625" bestFit="1" customWidth="1"/>
    <col min="5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421017.94</v>
      </c>
      <c r="C2" s="9">
        <v>24796.379999999997</v>
      </c>
      <c r="D2" s="9">
        <v>5040.96</v>
      </c>
      <c r="E2" s="9">
        <v>143510.39999999999</v>
      </c>
      <c r="F2" s="9">
        <v>38073.479999999996</v>
      </c>
      <c r="G2" s="14">
        <f>SUM(B2:F2)</f>
        <v>632439.16</v>
      </c>
    </row>
    <row r="3" spans="1:7" x14ac:dyDescent="0.25">
      <c r="A3" t="s">
        <v>55</v>
      </c>
      <c r="B3" s="9">
        <v>401197.2</v>
      </c>
      <c r="C3" s="9">
        <v>880060.25</v>
      </c>
      <c r="D3" s="9">
        <v>697329.25</v>
      </c>
      <c r="E3" s="9">
        <v>721220.5</v>
      </c>
      <c r="F3" s="9">
        <v>260580</v>
      </c>
      <c r="G3" s="14">
        <f t="shared" ref="G3:G7" si="0">SUM(B3:F3)</f>
        <v>2960387.2</v>
      </c>
    </row>
    <row r="4" spans="1:7" x14ac:dyDescent="0.25">
      <c r="A4" t="s">
        <v>59</v>
      </c>
      <c r="B4" s="9">
        <v>38574.039999999994</v>
      </c>
      <c r="C4" s="9">
        <v>645252.6</v>
      </c>
      <c r="D4" s="9">
        <v>582048</v>
      </c>
      <c r="E4" s="9">
        <v>168476.4</v>
      </c>
      <c r="F4" s="9">
        <v>30693.599999999999</v>
      </c>
      <c r="G4" s="14">
        <f t="shared" si="0"/>
        <v>1465044.6400000001</v>
      </c>
    </row>
    <row r="5" spans="1:7" x14ac:dyDescent="0.25">
      <c r="A5" t="s">
        <v>60</v>
      </c>
      <c r="B5" s="9">
        <v>300976.3</v>
      </c>
      <c r="C5" s="9">
        <v>313106.18</v>
      </c>
      <c r="D5" s="9">
        <v>136893.70000000001</v>
      </c>
      <c r="E5" s="9">
        <v>300216.25</v>
      </c>
      <c r="F5" s="9">
        <v>156574.53</v>
      </c>
      <c r="G5" s="14">
        <f t="shared" si="0"/>
        <v>1207766.96</v>
      </c>
    </row>
    <row r="6" spans="1:7" x14ac:dyDescent="0.25">
      <c r="A6" t="s">
        <v>61</v>
      </c>
      <c r="B6" s="9">
        <v>647767.75</v>
      </c>
      <c r="C6" s="9">
        <v>768225.6</v>
      </c>
      <c r="D6" s="9">
        <v>996189.96</v>
      </c>
      <c r="E6" s="9">
        <v>20208.400000000001</v>
      </c>
      <c r="F6" s="9">
        <v>436625.35</v>
      </c>
      <c r="G6" s="14">
        <f t="shared" si="0"/>
        <v>2869017.06</v>
      </c>
    </row>
    <row r="7" spans="1:7" x14ac:dyDescent="0.25">
      <c r="A7" t="s">
        <v>62</v>
      </c>
      <c r="B7" s="9">
        <v>406391.25</v>
      </c>
      <c r="C7" s="9">
        <v>748220.55</v>
      </c>
      <c r="D7" s="9">
        <v>1004085.45</v>
      </c>
      <c r="E7" s="9">
        <v>501942.35</v>
      </c>
      <c r="F7" s="9">
        <v>580525.30000000005</v>
      </c>
      <c r="G7" s="14">
        <f t="shared" si="0"/>
        <v>3241164.9000000004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D2A9-EA98-4CC3-84FE-4D3A4F758C58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5" width="11.5703125" bestFit="1" customWidth="1"/>
    <col min="6" max="6" width="13.285156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20794.8</v>
      </c>
      <c r="C2" s="9">
        <v>18443.599999999999</v>
      </c>
      <c r="D2" s="9">
        <v>27968</v>
      </c>
      <c r="E2" s="9">
        <v>30830.799999999999</v>
      </c>
      <c r="F2" s="9">
        <v>24225.599999999999</v>
      </c>
      <c r="G2" s="14">
        <f>SUM(B2:F2)</f>
        <v>122262.79999999999</v>
      </c>
    </row>
    <row r="3" spans="1:7" x14ac:dyDescent="0.25">
      <c r="A3" t="s">
        <v>55</v>
      </c>
      <c r="B3" s="9">
        <v>35494.800000000003</v>
      </c>
      <c r="C3" s="9">
        <v>6762</v>
      </c>
      <c r="D3" s="9">
        <v>19517.7</v>
      </c>
      <c r="E3" s="9">
        <v>39771.75</v>
      </c>
      <c r="F3" s="9">
        <v>28623</v>
      </c>
      <c r="G3" s="14">
        <f t="shared" ref="G3:G7" si="0">SUM(B3:F3)</f>
        <v>130169.25</v>
      </c>
    </row>
    <row r="4" spans="1:7" x14ac:dyDescent="0.25">
      <c r="A4" t="s">
        <v>59</v>
      </c>
      <c r="B4" s="9">
        <v>25345.32</v>
      </c>
      <c r="C4" s="9">
        <v>26136.720000000001</v>
      </c>
      <c r="D4" s="9">
        <v>26698.799999999999</v>
      </c>
      <c r="E4" s="9">
        <v>8114.4</v>
      </c>
      <c r="F4" s="9">
        <v>30715.439999999999</v>
      </c>
      <c r="G4" s="14">
        <f t="shared" si="0"/>
        <v>117010.68</v>
      </c>
    </row>
    <row r="5" spans="1:7" x14ac:dyDescent="0.25">
      <c r="A5" t="s">
        <v>60</v>
      </c>
      <c r="B5" s="9">
        <v>575422</v>
      </c>
      <c r="C5" s="9">
        <v>852404</v>
      </c>
      <c r="D5" s="9">
        <v>467482.5</v>
      </c>
      <c r="E5" s="9">
        <v>936276</v>
      </c>
      <c r="F5" s="9">
        <v>1217062</v>
      </c>
      <c r="G5" s="14">
        <f t="shared" si="0"/>
        <v>4048646.5</v>
      </c>
    </row>
    <row r="6" spans="1:7" x14ac:dyDescent="0.25">
      <c r="A6" t="s">
        <v>61</v>
      </c>
      <c r="B6" s="9">
        <v>11263.84</v>
      </c>
      <c r="C6" s="9">
        <v>4428.2700000000004</v>
      </c>
      <c r="D6" s="9">
        <v>16789.5</v>
      </c>
      <c r="E6" s="9">
        <v>8771.14</v>
      </c>
      <c r="F6" s="9">
        <v>3560.9700000000003</v>
      </c>
      <c r="G6" s="14">
        <f t="shared" si="0"/>
        <v>44813.72</v>
      </c>
    </row>
    <row r="7" spans="1:7" x14ac:dyDescent="0.25">
      <c r="A7" t="s">
        <v>62</v>
      </c>
      <c r="B7" s="9">
        <v>284512.5</v>
      </c>
      <c r="C7" s="9">
        <v>215820</v>
      </c>
      <c r="D7" s="9">
        <v>58650</v>
      </c>
      <c r="E7" s="9">
        <v>99758.75</v>
      </c>
      <c r="F7" s="9">
        <v>262570</v>
      </c>
      <c r="G7" s="14">
        <f t="shared" si="0"/>
        <v>921311.25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E5B3-770E-4F23-999D-E25B501304A1}">
  <dimension ref="A1:G7"/>
  <sheetViews>
    <sheetView workbookViewId="0">
      <selection activeCell="F13" sqref="F13"/>
    </sheetView>
  </sheetViews>
  <sheetFormatPr defaultRowHeight="15" x14ac:dyDescent="0.25"/>
  <cols>
    <col min="1" max="1" width="12.42578125" customWidth="1"/>
    <col min="2" max="2" width="13.28515625" bestFit="1" customWidth="1"/>
    <col min="3" max="6" width="11.5703125" bestFit="1" customWidth="1"/>
    <col min="7" max="7" width="11.28515625" bestFit="1" customWidth="1"/>
  </cols>
  <sheetData>
    <row r="1" spans="1:7" s="24" customFormat="1" x14ac:dyDescent="0.25">
      <c r="A1" s="25" t="s">
        <v>53</v>
      </c>
      <c r="B1" s="23" t="s">
        <v>54</v>
      </c>
      <c r="C1" s="23" t="s">
        <v>57</v>
      </c>
      <c r="D1" s="23" t="s">
        <v>56</v>
      </c>
      <c r="E1" s="23" t="s">
        <v>58</v>
      </c>
      <c r="F1" s="23" t="s">
        <v>86</v>
      </c>
      <c r="G1" s="23" t="s">
        <v>88</v>
      </c>
    </row>
    <row r="2" spans="1:7" x14ac:dyDescent="0.25">
      <c r="A2" t="s">
        <v>63</v>
      </c>
      <c r="B2" s="9">
        <v>563304</v>
      </c>
      <c r="C2" s="9">
        <v>258282</v>
      </c>
      <c r="D2" s="9">
        <v>366061.8</v>
      </c>
      <c r="E2" s="9">
        <v>204055.95</v>
      </c>
      <c r="F2" s="9">
        <v>392013</v>
      </c>
      <c r="G2" s="14">
        <f>SUM(B2:F2)</f>
        <v>1783716.75</v>
      </c>
    </row>
    <row r="3" spans="1:7" x14ac:dyDescent="0.25">
      <c r="A3" t="s">
        <v>55</v>
      </c>
      <c r="B3" s="9">
        <v>1007906</v>
      </c>
      <c r="C3" s="9">
        <v>763246.05</v>
      </c>
      <c r="D3" s="9">
        <v>531235.6</v>
      </c>
      <c r="E3" s="9">
        <v>441882.77</v>
      </c>
      <c r="F3" s="9">
        <v>95854.5</v>
      </c>
      <c r="G3" s="14">
        <f t="shared" ref="G3:G7" si="0">SUM(B3:F3)</f>
        <v>2840124.92</v>
      </c>
    </row>
    <row r="4" spans="1:7" x14ac:dyDescent="0.25">
      <c r="A4" t="s">
        <v>59</v>
      </c>
      <c r="B4" s="9">
        <v>29670</v>
      </c>
      <c r="C4" s="9">
        <v>184020.75</v>
      </c>
      <c r="D4" s="9">
        <v>216664.3</v>
      </c>
      <c r="E4" s="9">
        <v>165355.95000000001</v>
      </c>
      <c r="F4" s="9">
        <v>327383.75</v>
      </c>
      <c r="G4" s="14">
        <f t="shared" si="0"/>
        <v>923094.75</v>
      </c>
    </row>
    <row r="5" spans="1:7" x14ac:dyDescent="0.25">
      <c r="A5" t="s">
        <v>60</v>
      </c>
      <c r="B5" s="9">
        <v>1939895.9</v>
      </c>
      <c r="C5" s="9">
        <v>920144.05</v>
      </c>
      <c r="D5" s="9">
        <v>773923.82</v>
      </c>
      <c r="E5" s="9">
        <v>609572.64</v>
      </c>
      <c r="F5" s="9">
        <v>470142.55</v>
      </c>
      <c r="G5" s="14">
        <f t="shared" si="0"/>
        <v>4713678.96</v>
      </c>
    </row>
    <row r="6" spans="1:7" x14ac:dyDescent="0.25">
      <c r="A6" t="s">
        <v>61</v>
      </c>
      <c r="B6" s="9">
        <v>38012.22</v>
      </c>
      <c r="C6" s="9">
        <v>242716.79999999999</v>
      </c>
      <c r="D6" s="9">
        <v>366825.72</v>
      </c>
      <c r="E6" s="9">
        <v>188007.84</v>
      </c>
      <c r="F6" s="9">
        <v>392110.8</v>
      </c>
      <c r="G6" s="14">
        <f t="shared" si="0"/>
        <v>1227673.3799999999</v>
      </c>
    </row>
    <row r="7" spans="1:7" x14ac:dyDescent="0.25">
      <c r="A7" t="s">
        <v>62</v>
      </c>
      <c r="B7" s="9">
        <v>380941.32</v>
      </c>
      <c r="C7" s="9">
        <v>21519.55</v>
      </c>
      <c r="D7" s="9">
        <v>28631.199999999997</v>
      </c>
      <c r="E7" s="9">
        <v>25019.57</v>
      </c>
      <c r="F7" s="9">
        <v>54387.5</v>
      </c>
      <c r="G7" s="14">
        <f t="shared" si="0"/>
        <v>510499.14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0B319-165B-4AE8-A6AE-EED707A1FDFE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8587d8b-32ff-4694-8d3a-6f66eb643b0d"/>
    <ds:schemaRef ds:uri="http://schemas.microsoft.com/office/infopath/2007/PartnerControls"/>
    <ds:schemaRef ds:uri="http://purl.org/dc/elements/1.1/"/>
    <ds:schemaRef ds:uri="04ec5a1a-e29c-407e-9660-cb4eaaff03a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Copyright</vt:lpstr>
      <vt:lpstr>INDIRECT Intro</vt:lpstr>
      <vt:lpstr>Dynamic References</vt:lpstr>
      <vt:lpstr>Dependent Drop-downs</vt:lpstr>
      <vt:lpstr>Lookup Alternative</vt:lpstr>
      <vt:lpstr>Lookups</vt:lpstr>
      <vt:lpstr>More Resources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FruitList</vt:lpstr>
      <vt:lpstr>Q1Sales</vt:lpstr>
      <vt:lpstr>Q2Sales</vt:lpstr>
      <vt:lpstr>VegList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2025-07-14T23:46:16Z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